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tables/table1.xml" ContentType="application/vnd.openxmlformats-officedocument.spreadsheetml.table+xml"/>
  <Override PartName="/xl/drawings/drawing2.xml" ContentType="application/vnd.openxmlformats-officedocument.drawing+xml"/>
  <Override PartName="/xl/activeX/activeX2.xml" ContentType="application/vnd.ms-office.activeX+xml"/>
  <Override PartName="/xl/activeX/activeX2.bin" ContentType="application/vnd.ms-office.activeX"/>
  <Override PartName="/xl/tables/table2.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activeX/activeX3.xml" ContentType="application/vnd.ms-office.activeX+xml"/>
  <Override PartName="/xl/activeX/activeX3.bin" ContentType="application/vnd.ms-office.activeX"/>
  <Override PartName="/xl/tables/table3.xml" ContentType="application/vnd.openxmlformats-officedocument.spreadsheetml.table+xml"/>
  <Override PartName="/xl/drawings/drawing4.xml" ContentType="application/vnd.openxmlformats-officedocument.drawing+xml"/>
  <Override PartName="/xl/activeX/activeX4.xml" ContentType="application/vnd.ms-office.activeX+xml"/>
  <Override PartName="/xl/activeX/activeX4.bin" ContentType="application/vnd.ms-office.activeX"/>
  <Override PartName="/xl/tables/table4.xml" ContentType="application/vnd.openxmlformats-officedocument.spreadsheetml.table+xml"/>
  <Override PartName="/xl/drawings/drawing5.xml" ContentType="application/vnd.openxmlformats-officedocument.drawing+xml"/>
  <Override PartName="/xl/activeX/activeX5.xml" ContentType="application/vnd.ms-office.activeX+xml"/>
  <Override PartName="/xl/activeX/activeX5.bin" ContentType="application/vnd.ms-office.activeX"/>
  <Override PartName="/xl/tables/table5.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comments2.xml" ContentType="application/vnd.openxmlformats-officedocument.spreadsheetml.comments+xml"/>
  <Override PartName="/xl/drawings/drawing8.xml" ContentType="application/vnd.openxmlformats-officedocument.drawing+xml"/>
  <Override PartName="/xl/tables/table6.xml" ContentType="application/vnd.openxmlformats-officedocument.spreadsheetml.table+xml"/>
  <Override PartName="/xl/drawings/drawing9.xml" ContentType="application/vnd.openxmlformats-officedocument.drawing+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defaultThemeVersion="124226"/>
  <mc:AlternateContent xmlns:mc="http://schemas.openxmlformats.org/markup-compatibility/2006">
    <mc:Choice Requires="x15">
      <x15ac:absPath xmlns:x15ac="http://schemas.microsoft.com/office/spreadsheetml/2010/11/ac" url="C:\Users\OAI\Desktop\"/>
    </mc:Choice>
  </mc:AlternateContent>
  <xr:revisionPtr revIDLastSave="0" documentId="8_{E1308BB2-79F3-40FB-AABD-28EAB63A4DAD}" xr6:coauthVersionLast="47" xr6:coauthVersionMax="47" xr10:uidLastSave="{00000000-0000-0000-0000-000000000000}"/>
  <bookViews>
    <workbookView xWindow="-120" yWindow="-120" windowWidth="29040" windowHeight="15840" tabRatio="927" activeTab="7" xr2:uid="{00000000-000D-0000-FFFF-FFFF00000000}"/>
  </bookViews>
  <sheets>
    <sheet name="Resumen" sheetId="40" r:id="rId1"/>
    <sheet name="Formulario PPGR1" sheetId="1" r:id="rId2"/>
    <sheet name="Formulario PPGR2" sheetId="12" r:id="rId3"/>
    <sheet name="Formulario PPGR3" sheetId="10" r:id="rId4"/>
    <sheet name="Formulario PPGR4" sheetId="13" r:id="rId5"/>
    <sheet name="Formulario PPGR5" sheetId="14" r:id="rId6"/>
    <sheet name="Formulario PPGR6" sheetId="30" r:id="rId7"/>
    <sheet name="Formulario PPGR7" sheetId="31" r:id="rId8"/>
    <sheet name="Formulario PPGR8" sheetId="32" r:id="rId9"/>
    <sheet name="Tablero Indicadores POA" sheetId="39" state="hidden" r:id="rId10"/>
    <sheet name="Prov" sheetId="38" state="hidden" r:id="rId11"/>
    <sheet name="Insumos" sheetId="35" state="hidden" r:id="rId12"/>
    <sheet name="LSIns" sheetId="36" state="hidden" r:id="rId13"/>
    <sheet name="Obj" sheetId="34" state="hidden" r:id="rId14"/>
    <sheet name="Catalogo" sheetId="33" state="hidden" r:id="rId15"/>
  </sheets>
  <definedNames>
    <definedName name="_xlnm._FilterDatabase" localSheetId="7" hidden="1">'Formulario PPGR7'!$A$16:$K$326</definedName>
    <definedName name="_xlnm._FilterDatabase" localSheetId="8" hidden="1">'Formulario PPGR8'!$A$16:$K$328</definedName>
    <definedName name="_xlnm._FilterDatabase" localSheetId="11" hidden="1">Insumos!$A$1:$E$528</definedName>
    <definedName name="_xlcn.WorksheetConnection_PlantillaPOADCSNSySRS25112024.xlsxTabla6" hidden="1">Tabla6[]</definedName>
    <definedName name="_xlcn.WorksheetConnection_PlantillaPOADCSNSySRS25112024.xlsxTabla8" hidden="1">Tabla8[]</definedName>
    <definedName name="_xlnm.Print_Area" localSheetId="1">'Formulario PPGR1'!$A$1:$AP$172</definedName>
    <definedName name="Azua">Prov!$C$3:$C$12</definedName>
    <definedName name="Bahoruco">Prov!$C$13:$C$17</definedName>
    <definedName name="Barahona">Prov!$C$18:$C$28</definedName>
    <definedName name="CodigoActividad">'Formulario PPGR2'!$H$110:$H$265</definedName>
    <definedName name="Dajabon">Prov!$C$29:$C$33</definedName>
    <definedName name="Dajabón">Prov!$C$29:$C$33</definedName>
    <definedName name="Distrito_Nacional">Prov!$C$2</definedName>
    <definedName name="Duarte">Prov!$C$34:$C$40</definedName>
    <definedName name="El_Seibo">Prov!$C$41:$C$42</definedName>
    <definedName name="Elias_Pina">Prov!$C$43:$C$48</definedName>
    <definedName name="Elías_Piña">Prov!$C$43:$C$48</definedName>
    <definedName name="Espaillat">Prov!$C$49:$C$52</definedName>
    <definedName name="Hato_Mayor">Prov!$C$53:$C$55</definedName>
    <definedName name="Hermanas_Mirabal">Prov!$C$56:$C$58</definedName>
    <definedName name="Independencia">Prov!$C$59:$C$64</definedName>
    <definedName name="La_Altagracia">Prov!$C$65:$C$66</definedName>
    <definedName name="La_Romana">Prov!$C$67:$C$69</definedName>
    <definedName name="La_Vega">Prov!$C$70:$C$73</definedName>
    <definedName name="Le.1">Obj!$D$122:$D$124</definedName>
    <definedName name="Le.2">Obj!$D$125:$D$127</definedName>
    <definedName name="Le.3">Obj!$D$128:$D$134</definedName>
    <definedName name="Le.4">Obj!$D$134</definedName>
    <definedName name="ls_ComprayAlquiler">Catalogo!$G$34:$G$42</definedName>
    <definedName name="ls_Departamento">Catalogo!$D$37:$D$97</definedName>
    <definedName name="Ls_DepartamentosSRS">Catalogo!$G$170:$G$182</definedName>
    <definedName name="Ls_DependenciasSRS">Catalogo!$B$137:$B$142</definedName>
    <definedName name="ls_Direccion">Catalogo!$D$33:$D$34</definedName>
    <definedName name="Ls_DivisionesSRS">Catalogo!$E$145:$E$161</definedName>
    <definedName name="Ls_Estructura">Catalogo!$B$24:$B$29</definedName>
    <definedName name="Ls_GerenciasSRS">Catalogo!$E$164:$E$166</definedName>
    <definedName name="Ls_LinesEstategica">Obj!$B$6:$B$8</definedName>
    <definedName name="Ls_Medio_Verificacion">Catalogo!$B$188:$B$207</definedName>
    <definedName name="Ls_ObjEstrategico">Obj!$G$6:$G$21</definedName>
    <definedName name="Ls_Oficina">Catalogo!$D$127:$D$130</definedName>
    <definedName name="Ls_OficinasSRS">Catalogo!$E$179:$E$181</definedName>
    <definedName name="ls_Regiones">Catalogo!$B$10:$B$20</definedName>
    <definedName name="ls_SubDireccion">Catalogo!$D$100:$D$120</definedName>
    <definedName name="ls_TiposAcciones">Catalogo!$G$11:$G$14</definedName>
    <definedName name="ls_UnidadesSRS">Catalogo!$B$145:$B$173</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Insumos!$C$526:$C$528</definedName>
    <definedName name="lsEventosGenerales">Insumos!$C$139:$C$141</definedName>
    <definedName name="lsFuentesFinanciamiento">LSIns!$F$5:$F$8</definedName>
    <definedName name="lsGasoil">Insumos!$C$142:$C$149</definedName>
    <definedName name="lsHerramientasMenores">Insumos!$C$150:$C$179</definedName>
    <definedName name="lsImpresionyEncuadernacion">Insumos!$C$180</definedName>
    <definedName name="lsInsumos">LSIns!$B$5:$B$45</definedName>
    <definedName name="lsInsumosEquipos">LSIns!$F$16:$F$31</definedName>
    <definedName name="lsLlantasyNeumaticos">Insumos!$C$181:$C$188</definedName>
    <definedName name="lsMantenimiento">Insumos!$C$189:$C$202</definedName>
    <definedName name="lsMantenimientoyReparacion">Catalogo!$G$28:$G$31</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Catalogo!$D$11:$D$16</definedName>
    <definedName name="lsTipoIntervencion">Catalogo!$G$20:$G$25</definedName>
    <definedName name="lsUtilesdeCocina">Insumos!$C$335:$C$346</definedName>
    <definedName name="lsUtilesdeOficina">Insumos!$C$347:$C$475</definedName>
    <definedName name="lsUtilesMenoresMQ">Insumos!$C$476:$C$513</definedName>
    <definedName name="lsViaticosDP">Insumos!$C$514:$C$520</definedName>
    <definedName name="Maria_Trinidad_Sanchez">Prov!$C$74:$C$77</definedName>
    <definedName name="María_Trinidad_Sánchez">Prov!$C$74:$C$77</definedName>
    <definedName name="Monsenor_Nouel">Prov!$C$78:$C$80</definedName>
    <definedName name="Monseñor_Nouel">Prov!$C$78:$C$80</definedName>
    <definedName name="Monte_Plata">Prov!$C$87:$C$91</definedName>
    <definedName name="Montecristi">Prov!$C$81:$C$86</definedName>
    <definedName name="Obj1.1">Obj!$F$57:$F$60</definedName>
    <definedName name="Obj1.10">Obj!#REF!</definedName>
    <definedName name="Obj1.2">Obj!$F$61:$F$65</definedName>
    <definedName name="Obj1.3">Obj!$F$66:$F$69</definedName>
    <definedName name="Obj1.4">Obj!#REF!</definedName>
    <definedName name="Obj1.5">Obj!#REF!</definedName>
    <definedName name="Obj1.6">Obj!#REF!</definedName>
    <definedName name="Obj1.7">Obj!#REF!</definedName>
    <definedName name="Obj1.8">Obj!#REF!</definedName>
    <definedName name="Obj1.9">Obj!#REF!</definedName>
    <definedName name="Obj2.1">Obj!$F$70</definedName>
    <definedName name="Obj2.2">Obj!$F$71:$F$72</definedName>
    <definedName name="Obj2.3">Obj!$F$73</definedName>
    <definedName name="Obj3.1">Obj!$F$74</definedName>
    <definedName name="Obj3.2">Obj!$F$75</definedName>
    <definedName name="Obj3.3">Obj!$F$76</definedName>
    <definedName name="Obj3.4">Obj!$F$77</definedName>
    <definedName name="Obj3.5">Obj!$F$78</definedName>
    <definedName name="Obj3.6">Obj!$F$79</definedName>
    <definedName name="Obj3.7">Obj!$F$80</definedName>
    <definedName name="Pedernales">Prov!$C$92:$C$93</definedName>
    <definedName name="Peravia">Prov!$C$94:$C$95</definedName>
    <definedName name="Periodo_POA">Catalogo!$B$3:$B$6</definedName>
    <definedName name="Productos">'Formulario PPGR1'!$K$23:$K$168</definedName>
    <definedName name="Provincias">Prov!$F$2:$F$33</definedName>
    <definedName name="Puerto_Plata">Prov!$C$96:$C$104</definedName>
    <definedName name="Samana">Prov!$C$105:$C$107</definedName>
    <definedName name="Samaná">Prov!$C$105:$C$107</definedName>
    <definedName name="San_Cristobal">Prov!$C$108:$C$115</definedName>
    <definedName name="San_Cristóbal">Prov!$C$108:$C$115</definedName>
    <definedName name="San_Jose_de_Ocoa">Prov!$C$116:$C$118</definedName>
    <definedName name="San_José_de_Ocoa">Prov!$C$116:$C$118</definedName>
    <definedName name="San_Juan">Prov!$C$119:$C$124</definedName>
    <definedName name="San_Pedro_de_Macoris">Prov!$C$125:$C$130</definedName>
    <definedName name="San_Pedro_de_Macorís">Prov!$C$125:$C$130</definedName>
    <definedName name="Sanchez_Ramirez">Prov!$C$131:$C$134</definedName>
    <definedName name="Sánchez_Ramírez">Prov!$C$131:$C$134</definedName>
    <definedName name="Santiago">Prov!$C$135:$C$143</definedName>
    <definedName name="Santiago_Rodriguez">Prov!$C$144:$C$146</definedName>
    <definedName name="Santiago_Rodríguez">Prov!$C$144:$C$146</definedName>
    <definedName name="Santo_Domingo">Prov!$C$147:$C$153</definedName>
    <definedName name="Valverde">Prov!$C$154:$C$156</definedName>
  </definedNames>
  <calcPr calcId="181029"/>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abla6" name="Tabla6" connection="WorksheetConnection_Plantilla POA DCSNS y SRS 25112024.xlsx!Tabla6"/>
          <x15:modelTable id="Tabla8" name="Tabla8" connection="WorksheetConnection_Plantilla POA DCSNS y SRS 25112024.xlsx!Tabla8"/>
        </x15:modelTables>
        <x15:modelRelationships>
          <x15:modelRelationship fromTable="Tabla8" fromColumn="# Obj." toTable="Tabla6" toColumn="Resultados Esperados"/>
        </x15:modelRelationships>
      </x15:dataModel>
    </ext>
  </extLst>
</workbook>
</file>

<file path=xl/calcChain.xml><?xml version="1.0" encoding="utf-8"?>
<calcChain xmlns="http://schemas.openxmlformats.org/spreadsheetml/2006/main">
  <c r="D127" i="12" l="1"/>
  <c r="D128" i="12"/>
  <c r="D129" i="12"/>
  <c r="D130" i="12"/>
  <c r="D131" i="12"/>
  <c r="D132" i="12"/>
  <c r="D133" i="12"/>
  <c r="D134" i="12"/>
  <c r="E127" i="12"/>
  <c r="E128" i="12"/>
  <c r="E129" i="12"/>
  <c r="E130" i="12"/>
  <c r="E131" i="12"/>
  <c r="E132" i="12"/>
  <c r="E133" i="12"/>
  <c r="E134" i="12"/>
  <c r="F127" i="12"/>
  <c r="F128" i="12"/>
  <c r="F129" i="12"/>
  <c r="F130" i="12"/>
  <c r="F131" i="12"/>
  <c r="F132" i="12"/>
  <c r="F133" i="12"/>
  <c r="F134" i="12"/>
  <c r="V127" i="12"/>
  <c r="V128" i="12"/>
  <c r="V129" i="12"/>
  <c r="V130" i="12"/>
  <c r="V131" i="12"/>
  <c r="V132" i="12"/>
  <c r="V133" i="12"/>
  <c r="V134" i="12"/>
  <c r="D135" i="12"/>
  <c r="D136" i="12"/>
  <c r="D137" i="12"/>
  <c r="D138" i="12"/>
  <c r="D139" i="12"/>
  <c r="D140" i="12"/>
  <c r="D141" i="12"/>
  <c r="D142" i="12"/>
  <c r="E135" i="12"/>
  <c r="E136" i="12"/>
  <c r="E137" i="12"/>
  <c r="E138" i="12"/>
  <c r="E139" i="12"/>
  <c r="E140" i="12"/>
  <c r="E141" i="12"/>
  <c r="E142" i="12"/>
  <c r="F135" i="12"/>
  <c r="F136" i="12"/>
  <c r="F137" i="12"/>
  <c r="F138" i="12"/>
  <c r="F139" i="12"/>
  <c r="F140" i="12"/>
  <c r="F141" i="12"/>
  <c r="F142" i="12"/>
  <c r="V135" i="12"/>
  <c r="V136" i="12"/>
  <c r="V137" i="12"/>
  <c r="V138" i="12"/>
  <c r="V139" i="12"/>
  <c r="V140" i="12"/>
  <c r="V141" i="12"/>
  <c r="V142" i="12"/>
  <c r="D143" i="12"/>
  <c r="D144" i="12"/>
  <c r="D145" i="12"/>
  <c r="D146" i="12"/>
  <c r="E143" i="12"/>
  <c r="E144" i="12"/>
  <c r="E145" i="12"/>
  <c r="E146" i="12"/>
  <c r="F143" i="12"/>
  <c r="F144" i="12"/>
  <c r="F145" i="12"/>
  <c r="F146" i="12"/>
  <c r="V143" i="12"/>
  <c r="V144" i="12"/>
  <c r="V145" i="12"/>
  <c r="V146" i="12"/>
  <c r="B25" i="1"/>
  <c r="C25" i="1"/>
  <c r="D25" i="1"/>
  <c r="E25" i="1"/>
  <c r="G25" i="1" a="1"/>
  <c r="G25" i="1" s="1"/>
  <c r="I25" i="1"/>
  <c r="D100" i="12"/>
  <c r="D101" i="12"/>
  <c r="D102" i="12"/>
  <c r="E100" i="12"/>
  <c r="E101" i="12"/>
  <c r="E102" i="12"/>
  <c r="F100" i="12"/>
  <c r="F101" i="12"/>
  <c r="F102" i="12"/>
  <c r="V100" i="12"/>
  <c r="V101" i="12"/>
  <c r="V102" i="12"/>
  <c r="D103" i="12"/>
  <c r="D104" i="12"/>
  <c r="D105" i="12"/>
  <c r="D106" i="12"/>
  <c r="E103" i="12"/>
  <c r="E104" i="12"/>
  <c r="E105" i="12"/>
  <c r="E106" i="12"/>
  <c r="F103" i="12"/>
  <c r="F104" i="12"/>
  <c r="F105" i="12"/>
  <c r="F106" i="12"/>
  <c r="V103" i="12"/>
  <c r="V104" i="12"/>
  <c r="V105" i="12"/>
  <c r="V106" i="12"/>
  <c r="D107" i="12"/>
  <c r="E107" i="12"/>
  <c r="F107" i="12"/>
  <c r="V107" i="12"/>
  <c r="D99" i="12"/>
  <c r="E99" i="12"/>
  <c r="F99" i="12"/>
  <c r="V99" i="12"/>
  <c r="B29" i="1"/>
  <c r="C29" i="1"/>
  <c r="D29" i="1"/>
  <c r="E29" i="1"/>
  <c r="G29" i="1" a="1"/>
  <c r="G29" i="1" s="1"/>
  <c r="I29" i="1"/>
  <c r="B18" i="1"/>
  <c r="C18" i="1"/>
  <c r="D18" i="1"/>
  <c r="E18" i="1"/>
  <c r="G18" i="1" a="1"/>
  <c r="G18" i="1"/>
  <c r="I18" i="1"/>
  <c r="D190" i="12"/>
  <c r="E190" i="12"/>
  <c r="F190" i="12"/>
  <c r="V190" i="12"/>
  <c r="D189" i="12"/>
  <c r="E189" i="12"/>
  <c r="F189" i="12"/>
  <c r="V189" i="12"/>
  <c r="B39" i="1"/>
  <c r="C39" i="1"/>
  <c r="D39" i="1"/>
  <c r="E39" i="1"/>
  <c r="G39" i="1" a="1"/>
  <c r="G39" i="1"/>
  <c r="I39" i="1"/>
  <c r="D165" i="12"/>
  <c r="D166" i="12"/>
  <c r="E165" i="12"/>
  <c r="E166" i="12"/>
  <c r="F165" i="12"/>
  <c r="F166" i="12"/>
  <c r="V165" i="12"/>
  <c r="V166" i="12"/>
  <c r="D167" i="12"/>
  <c r="E167" i="12"/>
  <c r="F167" i="12"/>
  <c r="V167" i="12"/>
  <c r="B34" i="1"/>
  <c r="C34" i="1"/>
  <c r="D34" i="1"/>
  <c r="E34" i="1"/>
  <c r="G34" i="1" a="1"/>
  <c r="G34" i="1" s="1"/>
  <c r="I34" i="1"/>
  <c r="D174" i="12"/>
  <c r="E174" i="12"/>
  <c r="F174" i="12"/>
  <c r="V174" i="12"/>
  <c r="D62" i="12"/>
  <c r="D63" i="12"/>
  <c r="D64" i="12"/>
  <c r="D65" i="12"/>
  <c r="D66" i="12"/>
  <c r="D67" i="12"/>
  <c r="D68" i="12"/>
  <c r="E62" i="12"/>
  <c r="E63" i="12"/>
  <c r="E64" i="12"/>
  <c r="E65" i="12"/>
  <c r="E66" i="12"/>
  <c r="E67" i="12"/>
  <c r="E68" i="12"/>
  <c r="F62" i="12"/>
  <c r="F63" i="12"/>
  <c r="F64" i="12"/>
  <c r="F65" i="12"/>
  <c r="F66" i="12"/>
  <c r="F67" i="12"/>
  <c r="F68" i="12"/>
  <c r="V62" i="12"/>
  <c r="V63" i="12"/>
  <c r="V64" i="12"/>
  <c r="V65" i="12"/>
  <c r="V66" i="12"/>
  <c r="V67" i="12"/>
  <c r="V68" i="12"/>
  <c r="D69" i="12"/>
  <c r="D70" i="12"/>
  <c r="D71" i="12"/>
  <c r="D72" i="12"/>
  <c r="D73" i="12"/>
  <c r="D74" i="12"/>
  <c r="E69" i="12"/>
  <c r="E70" i="12"/>
  <c r="E71" i="12"/>
  <c r="E72" i="12"/>
  <c r="E73" i="12"/>
  <c r="E74" i="12"/>
  <c r="F69" i="12"/>
  <c r="F70" i="12"/>
  <c r="F71" i="12"/>
  <c r="F72" i="12"/>
  <c r="F73" i="12"/>
  <c r="F74" i="12"/>
  <c r="V69" i="12"/>
  <c r="V70" i="12"/>
  <c r="V71" i="12"/>
  <c r="V72" i="12"/>
  <c r="V73" i="12"/>
  <c r="V74" i="12"/>
  <c r="D159" i="12"/>
  <c r="D160" i="12"/>
  <c r="E159" i="12"/>
  <c r="E160" i="12"/>
  <c r="F159" i="12"/>
  <c r="F160" i="12"/>
  <c r="V159" i="12"/>
  <c r="V160" i="12"/>
  <c r="D161" i="12"/>
  <c r="D162" i="12"/>
  <c r="E161" i="12"/>
  <c r="E162" i="12"/>
  <c r="F161" i="12"/>
  <c r="F162" i="12"/>
  <c r="V161" i="12"/>
  <c r="V162" i="12"/>
  <c r="D163" i="12"/>
  <c r="E163" i="12"/>
  <c r="F163" i="12"/>
  <c r="V163" i="12"/>
  <c r="B33" i="1"/>
  <c r="C33" i="1"/>
  <c r="D33" i="1"/>
  <c r="E33" i="1"/>
  <c r="G33" i="1" a="1"/>
  <c r="G33" i="1"/>
  <c r="I33" i="1"/>
  <c r="D150" i="12"/>
  <c r="E150" i="12"/>
  <c r="F150" i="12"/>
  <c r="V150" i="12"/>
  <c r="B27" i="1"/>
  <c r="C27" i="1"/>
  <c r="D27" i="1"/>
  <c r="E27" i="1"/>
  <c r="G27" i="1" a="1"/>
  <c r="G27" i="1"/>
  <c r="I27" i="1"/>
  <c r="D97" i="12"/>
  <c r="E97" i="12"/>
  <c r="F97" i="12"/>
  <c r="V97" i="12"/>
  <c r="D98" i="12"/>
  <c r="E98" i="12"/>
  <c r="F98" i="12"/>
  <c r="V98" i="12"/>
  <c r="D76" i="12"/>
  <c r="E76" i="12"/>
  <c r="F76" i="12"/>
  <c r="V76" i="12"/>
  <c r="D61" i="12"/>
  <c r="E61" i="12"/>
  <c r="F61" i="12"/>
  <c r="V61" i="12"/>
  <c r="D60" i="12"/>
  <c r="E60" i="12"/>
  <c r="F60" i="12"/>
  <c r="V60" i="12"/>
  <c r="D59" i="12"/>
  <c r="E59" i="12"/>
  <c r="F59" i="12"/>
  <c r="V59" i="12"/>
  <c r="D53" i="12"/>
  <c r="D54" i="12"/>
  <c r="E53" i="12"/>
  <c r="E54" i="12"/>
  <c r="F53" i="12"/>
  <c r="F54" i="12"/>
  <c r="V53" i="12"/>
  <c r="V54" i="12"/>
  <c r="D56" i="12"/>
  <c r="E56" i="12"/>
  <c r="F56" i="12"/>
  <c r="V56" i="12"/>
  <c r="D55" i="12"/>
  <c r="E55" i="12"/>
  <c r="F55" i="12"/>
  <c r="V55" i="12"/>
  <c r="B17" i="1"/>
  <c r="C17" i="1"/>
  <c r="D17" i="1"/>
  <c r="E17" i="1"/>
  <c r="G17" i="1" a="1"/>
  <c r="G17" i="1" s="1"/>
  <c r="I17" i="1"/>
  <c r="D49" i="12"/>
  <c r="D50" i="12"/>
  <c r="E49" i="12"/>
  <c r="E50" i="12"/>
  <c r="F49" i="12"/>
  <c r="F50" i="12"/>
  <c r="V49" i="12"/>
  <c r="V50" i="12"/>
  <c r="D51" i="12"/>
  <c r="E51" i="12"/>
  <c r="F51" i="12"/>
  <c r="V51" i="12"/>
  <c r="D52" i="12"/>
  <c r="E52" i="12"/>
  <c r="F52" i="12"/>
  <c r="V52" i="12"/>
  <c r="B16" i="1"/>
  <c r="C16" i="1"/>
  <c r="D16" i="1"/>
  <c r="E16" i="1"/>
  <c r="G16" i="1" a="1"/>
  <c r="G16" i="1" s="1"/>
  <c r="I16" i="1"/>
  <c r="D85" i="12"/>
  <c r="D86" i="12"/>
  <c r="D87" i="12"/>
  <c r="D88" i="12"/>
  <c r="D89" i="12"/>
  <c r="D90" i="12"/>
  <c r="E85" i="12"/>
  <c r="E86" i="12"/>
  <c r="E87" i="12"/>
  <c r="E88" i="12"/>
  <c r="E89" i="12"/>
  <c r="E90" i="12"/>
  <c r="F85" i="12"/>
  <c r="F86" i="12"/>
  <c r="F87" i="12"/>
  <c r="F88" i="12"/>
  <c r="F89" i="12"/>
  <c r="F90" i="12"/>
  <c r="V85" i="12"/>
  <c r="V86" i="12"/>
  <c r="V87" i="12"/>
  <c r="V88" i="12"/>
  <c r="V89" i="12"/>
  <c r="V90" i="12"/>
  <c r="D91" i="12"/>
  <c r="D92" i="12"/>
  <c r="D93" i="12"/>
  <c r="D94" i="12"/>
  <c r="E91" i="12"/>
  <c r="E92" i="12"/>
  <c r="E93" i="12"/>
  <c r="E94" i="12"/>
  <c r="F91" i="12"/>
  <c r="F92" i="12"/>
  <c r="F93" i="12"/>
  <c r="F94" i="12"/>
  <c r="V91" i="12"/>
  <c r="V92" i="12"/>
  <c r="V93" i="12"/>
  <c r="V94" i="12"/>
  <c r="B22" i="1"/>
  <c r="C22" i="1"/>
  <c r="D22" i="1"/>
  <c r="E22" i="1"/>
  <c r="G22" i="1" a="1"/>
  <c r="G22" i="1"/>
  <c r="I22" i="1"/>
  <c r="D77" i="12"/>
  <c r="D78" i="12"/>
  <c r="D79" i="12"/>
  <c r="D80" i="12"/>
  <c r="D81" i="12"/>
  <c r="D82" i="12"/>
  <c r="E77" i="12"/>
  <c r="E78" i="12"/>
  <c r="E79" i="12"/>
  <c r="E80" i="12"/>
  <c r="E81" i="12"/>
  <c r="E82" i="12"/>
  <c r="F77" i="12"/>
  <c r="F78" i="12"/>
  <c r="F79" i="12"/>
  <c r="F80" i="12"/>
  <c r="F81" i="12"/>
  <c r="F82" i="12"/>
  <c r="V77" i="12"/>
  <c r="V78" i="12"/>
  <c r="V79" i="12"/>
  <c r="V80" i="12"/>
  <c r="V81" i="12"/>
  <c r="V82" i="12"/>
  <c r="D83" i="12"/>
  <c r="D84" i="12"/>
  <c r="E83" i="12"/>
  <c r="E84" i="12"/>
  <c r="F83" i="12"/>
  <c r="F84" i="12"/>
  <c r="V83" i="12"/>
  <c r="V84" i="12"/>
  <c r="B21" i="1"/>
  <c r="C21" i="1"/>
  <c r="D21" i="1"/>
  <c r="E21" i="1"/>
  <c r="G21" i="1" a="1"/>
  <c r="G21" i="1"/>
  <c r="I21" i="1"/>
  <c r="D75" i="12"/>
  <c r="E75" i="12"/>
  <c r="F75" i="12"/>
  <c r="V75" i="12"/>
  <c r="B20" i="1"/>
  <c r="C20" i="1"/>
  <c r="D20" i="1"/>
  <c r="E20" i="1"/>
  <c r="G20" i="1" a="1"/>
  <c r="G20" i="1"/>
  <c r="I20" i="1"/>
  <c r="D21" i="12"/>
  <c r="E21" i="12"/>
  <c r="F21" i="12"/>
  <c r="V21" i="12"/>
  <c r="D20" i="12"/>
  <c r="E20" i="12"/>
  <c r="F20" i="12"/>
  <c r="V20" i="12"/>
  <c r="C19" i="1"/>
  <c r="D19" i="1"/>
  <c r="E19" i="1"/>
  <c r="G19" i="1" a="1"/>
  <c r="G19" i="1"/>
  <c r="I19" i="1"/>
  <c r="B15" i="1"/>
  <c r="C15" i="1"/>
  <c r="D15" i="1"/>
  <c r="E15" i="1"/>
  <c r="G15" i="1" a="1"/>
  <c r="G15" i="1"/>
  <c r="I15" i="1"/>
  <c r="B11" i="1"/>
  <c r="C11" i="1"/>
  <c r="D11" i="1"/>
  <c r="E11" i="1"/>
  <c r="G11" i="1" a="1"/>
  <c r="G11" i="1"/>
  <c r="I11" i="1"/>
  <c r="B14" i="1"/>
  <c r="C14" i="1"/>
  <c r="D14" i="1"/>
  <c r="E14" i="1"/>
  <c r="G14" i="1" a="1"/>
  <c r="G14" i="1" s="1"/>
  <c r="I14" i="1"/>
  <c r="D96" i="12"/>
  <c r="E96" i="12"/>
  <c r="F96" i="12"/>
  <c r="V96" i="12"/>
  <c r="D13" i="12"/>
  <c r="D14" i="12"/>
  <c r="D15" i="12"/>
  <c r="D16" i="12"/>
  <c r="D17" i="12"/>
  <c r="D18" i="12"/>
  <c r="D19" i="12"/>
  <c r="D22" i="12"/>
  <c r="E13" i="12"/>
  <c r="E14" i="12"/>
  <c r="E15" i="12"/>
  <c r="E16" i="12"/>
  <c r="E17" i="12"/>
  <c r="E18" i="12"/>
  <c r="E19" i="12"/>
  <c r="E22" i="12"/>
  <c r="F13" i="12"/>
  <c r="F14" i="12"/>
  <c r="F15" i="12"/>
  <c r="F16" i="12"/>
  <c r="F17" i="12"/>
  <c r="F18" i="12"/>
  <c r="F19" i="12"/>
  <c r="F22" i="12"/>
  <c r="V13" i="12"/>
  <c r="V14" i="12"/>
  <c r="V15" i="12"/>
  <c r="V16" i="12"/>
  <c r="V17" i="12"/>
  <c r="V18" i="12"/>
  <c r="V19" i="12"/>
  <c r="V22" i="12"/>
  <c r="B10" i="1"/>
  <c r="C10" i="1"/>
  <c r="D10" i="1"/>
  <c r="E10" i="1"/>
  <c r="G10" i="1" a="1"/>
  <c r="G10" i="1"/>
  <c r="I10" i="1"/>
  <c r="D157" i="12"/>
  <c r="E157" i="12"/>
  <c r="F157" i="12"/>
  <c r="V157" i="12"/>
  <c r="D156" i="12"/>
  <c r="E156" i="12"/>
  <c r="F156" i="12"/>
  <c r="V156" i="12"/>
  <c r="D164" i="12"/>
  <c r="E164" i="12"/>
  <c r="F164" i="12"/>
  <c r="V164" i="12"/>
  <c r="D179" i="12"/>
  <c r="E179" i="12"/>
  <c r="F179" i="12"/>
  <c r="V179" i="12"/>
  <c r="D173" i="12"/>
  <c r="E173" i="12"/>
  <c r="F173" i="12"/>
  <c r="V173" i="12"/>
  <c r="D172" i="12"/>
  <c r="E172" i="12"/>
  <c r="F172" i="12"/>
  <c r="V172" i="12"/>
  <c r="D10" i="12"/>
  <c r="D11" i="12"/>
  <c r="E10" i="12"/>
  <c r="E11" i="12"/>
  <c r="F10" i="12"/>
  <c r="F11" i="12"/>
  <c r="V10" i="12"/>
  <c r="V11" i="12"/>
  <c r="D12" i="12"/>
  <c r="E12" i="12"/>
  <c r="F12" i="12"/>
  <c r="V12" i="12"/>
  <c r="D183" i="12"/>
  <c r="E183" i="12"/>
  <c r="F183" i="12"/>
  <c r="V183" i="12"/>
  <c r="D222" i="12"/>
  <c r="E222" i="12"/>
  <c r="F222" i="12"/>
  <c r="V222" i="12"/>
  <c r="D221" i="12"/>
  <c r="E221" i="12"/>
  <c r="F221" i="12"/>
  <c r="V221" i="12"/>
  <c r="B46" i="1"/>
  <c r="C46" i="1"/>
  <c r="D46" i="1"/>
  <c r="E46" i="1"/>
  <c r="G46" i="1" a="1"/>
  <c r="G46" i="1"/>
  <c r="I46" i="1"/>
  <c r="V213" i="12"/>
  <c r="D257" i="12"/>
  <c r="E257" i="12"/>
  <c r="F257" i="12"/>
  <c r="V257" i="12"/>
  <c r="D256" i="12"/>
  <c r="E256" i="12"/>
  <c r="F256" i="12"/>
  <c r="V256" i="12"/>
  <c r="D255" i="12"/>
  <c r="E255" i="12"/>
  <c r="F255" i="12"/>
  <c r="V255" i="12"/>
  <c r="B50" i="1"/>
  <c r="C50" i="1"/>
  <c r="D50" i="1"/>
  <c r="E50" i="1"/>
  <c r="G50" i="1" a="1"/>
  <c r="G50" i="1" s="1"/>
  <c r="I50" i="1"/>
  <c r="B51" i="1"/>
  <c r="C51" i="1"/>
  <c r="D51" i="1"/>
  <c r="E51" i="1"/>
  <c r="G51" i="1" a="1"/>
  <c r="G51" i="1"/>
  <c r="I51" i="1"/>
  <c r="B49" i="1"/>
  <c r="C49" i="1"/>
  <c r="D49" i="1"/>
  <c r="E49" i="1"/>
  <c r="G49" i="1" a="1"/>
  <c r="G49" i="1"/>
  <c r="I49" i="1"/>
  <c r="D227" i="12"/>
  <c r="D228" i="12"/>
  <c r="D229" i="12"/>
  <c r="D230" i="12"/>
  <c r="E227" i="12"/>
  <c r="E228" i="12"/>
  <c r="E229" i="12"/>
  <c r="E230" i="12"/>
  <c r="F227" i="12"/>
  <c r="F228" i="12"/>
  <c r="F229" i="12"/>
  <c r="F230" i="12"/>
  <c r="V227" i="12"/>
  <c r="V228" i="12"/>
  <c r="V229" i="12"/>
  <c r="V230" i="12"/>
  <c r="D231" i="12"/>
  <c r="D232" i="12"/>
  <c r="E231" i="12"/>
  <c r="E232" i="12"/>
  <c r="F231" i="12"/>
  <c r="F232" i="12"/>
  <c r="V231" i="12"/>
  <c r="V232" i="12"/>
  <c r="D233" i="12"/>
  <c r="E233" i="12"/>
  <c r="F233" i="12"/>
  <c r="V233" i="12"/>
  <c r="C48" i="1"/>
  <c r="D48" i="1"/>
  <c r="E48" i="1"/>
  <c r="G48" i="1" a="1"/>
  <c r="G48" i="1" s="1"/>
  <c r="I48" i="1"/>
  <c r="D239" i="12"/>
  <c r="D240" i="12"/>
  <c r="E239" i="12"/>
  <c r="E240" i="12"/>
  <c r="F239" i="12"/>
  <c r="F240" i="12"/>
  <c r="V239" i="12"/>
  <c r="V240" i="12"/>
  <c r="B60" i="1"/>
  <c r="C60" i="1"/>
  <c r="D60" i="1"/>
  <c r="E60" i="1"/>
  <c r="G60" i="1" a="1"/>
  <c r="G60" i="1"/>
  <c r="I60" i="1"/>
  <c r="D191" i="12"/>
  <c r="D192" i="12"/>
  <c r="E191" i="12"/>
  <c r="E192" i="12"/>
  <c r="F191" i="12"/>
  <c r="F192" i="12"/>
  <c r="V191" i="12"/>
  <c r="V192" i="12"/>
  <c r="D193" i="12"/>
  <c r="E193" i="12"/>
  <c r="F193" i="12"/>
  <c r="V193" i="12"/>
  <c r="D194" i="12"/>
  <c r="E194" i="12"/>
  <c r="F194" i="12"/>
  <c r="V194" i="12"/>
  <c r="C40" i="1"/>
  <c r="D40" i="1"/>
  <c r="E40" i="1"/>
  <c r="G40" i="1" a="1"/>
  <c r="G40" i="1"/>
  <c r="I40" i="1"/>
  <c r="B38" i="1"/>
  <c r="C38" i="1"/>
  <c r="D38" i="1"/>
  <c r="E38" i="1"/>
  <c r="G38" i="1" a="1"/>
  <c r="G38" i="1"/>
  <c r="I38" i="1"/>
  <c r="D147" i="12"/>
  <c r="D148" i="12"/>
  <c r="E147" i="12"/>
  <c r="E148" i="12"/>
  <c r="F147" i="12"/>
  <c r="F148" i="12"/>
  <c r="V147" i="12"/>
  <c r="V148" i="12"/>
  <c r="C26" i="1"/>
  <c r="D26" i="1"/>
  <c r="E26" i="1"/>
  <c r="G26" i="1" a="1"/>
  <c r="G26" i="1" s="1"/>
  <c r="I26" i="1"/>
  <c r="D178" i="12"/>
  <c r="E178" i="12"/>
  <c r="F178" i="12"/>
  <c r="V178" i="12"/>
  <c r="D177" i="12"/>
  <c r="E177" i="12"/>
  <c r="F177" i="12"/>
  <c r="V177" i="12"/>
  <c r="D31" i="12"/>
  <c r="D32" i="12"/>
  <c r="D33" i="12"/>
  <c r="D34" i="12"/>
  <c r="D35" i="12"/>
  <c r="D36" i="12"/>
  <c r="D37" i="12"/>
  <c r="D38" i="12"/>
  <c r="D39" i="12"/>
  <c r="E31" i="12"/>
  <c r="E32" i="12"/>
  <c r="E33" i="12"/>
  <c r="E34" i="12"/>
  <c r="E35" i="12"/>
  <c r="E36" i="12"/>
  <c r="E37" i="12"/>
  <c r="E38" i="12"/>
  <c r="E39" i="12"/>
  <c r="F31" i="12"/>
  <c r="F32" i="12"/>
  <c r="F33" i="12"/>
  <c r="F34" i="12"/>
  <c r="F35" i="12"/>
  <c r="F36" i="12"/>
  <c r="F37" i="12"/>
  <c r="F38" i="12"/>
  <c r="F39" i="12"/>
  <c r="V31" i="12"/>
  <c r="V32" i="12"/>
  <c r="V33" i="12"/>
  <c r="V34" i="12"/>
  <c r="V35" i="12"/>
  <c r="V36" i="12"/>
  <c r="V37" i="12"/>
  <c r="V38" i="12"/>
  <c r="V39" i="12"/>
  <c r="B13" i="1"/>
  <c r="C13" i="1"/>
  <c r="D13" i="1"/>
  <c r="E13" i="1"/>
  <c r="G13" i="1" a="1"/>
  <c r="G13" i="1"/>
  <c r="I13" i="1"/>
  <c r="D24" i="12"/>
  <c r="D25" i="12"/>
  <c r="D26" i="12"/>
  <c r="D27" i="12"/>
  <c r="D28" i="12"/>
  <c r="D29" i="12"/>
  <c r="E24" i="12"/>
  <c r="E25" i="12"/>
  <c r="E26" i="12"/>
  <c r="E27" i="12"/>
  <c r="E28" i="12"/>
  <c r="E29" i="12"/>
  <c r="F24" i="12"/>
  <c r="F25" i="12"/>
  <c r="F26" i="12"/>
  <c r="F27" i="12"/>
  <c r="F28" i="12"/>
  <c r="F29" i="12"/>
  <c r="V24" i="12"/>
  <c r="V25" i="12"/>
  <c r="V26" i="12"/>
  <c r="V27" i="12"/>
  <c r="V28" i="12"/>
  <c r="V29" i="12"/>
  <c r="D30" i="12"/>
  <c r="D40" i="12"/>
  <c r="D41" i="12"/>
  <c r="D42" i="12"/>
  <c r="D43" i="12"/>
  <c r="D44" i="12"/>
  <c r="E30" i="12"/>
  <c r="E40" i="12"/>
  <c r="E41" i="12"/>
  <c r="E42" i="12"/>
  <c r="E43" i="12"/>
  <c r="E44" i="12"/>
  <c r="F30" i="12"/>
  <c r="F40" i="12"/>
  <c r="F41" i="12"/>
  <c r="F42" i="12"/>
  <c r="F43" i="12"/>
  <c r="F44" i="12"/>
  <c r="V30" i="12"/>
  <c r="V40" i="12"/>
  <c r="V41" i="12"/>
  <c r="V42" i="12"/>
  <c r="V43" i="12"/>
  <c r="V44" i="12"/>
  <c r="D45" i="12"/>
  <c r="D46" i="12"/>
  <c r="D47" i="12"/>
  <c r="E45" i="12"/>
  <c r="E46" i="12"/>
  <c r="E47" i="12"/>
  <c r="F45" i="12"/>
  <c r="F46" i="12"/>
  <c r="F47" i="12"/>
  <c r="V45" i="12"/>
  <c r="V46" i="12"/>
  <c r="V47" i="12"/>
  <c r="D218" i="12"/>
  <c r="D219" i="12"/>
  <c r="E218" i="12"/>
  <c r="E219" i="12"/>
  <c r="F218" i="12"/>
  <c r="F219" i="12"/>
  <c r="V218" i="12"/>
  <c r="V219" i="12"/>
  <c r="D220" i="12"/>
  <c r="E220" i="12"/>
  <c r="F220" i="12"/>
  <c r="V220" i="12"/>
  <c r="B45" i="1"/>
  <c r="C45" i="1"/>
  <c r="D45" i="1"/>
  <c r="E45" i="1"/>
  <c r="G45" i="1" a="1"/>
  <c r="G45" i="1"/>
  <c r="I45" i="1"/>
  <c r="D212" i="12"/>
  <c r="E212" i="12"/>
  <c r="F212" i="12"/>
  <c r="V212" i="12"/>
  <c r="D226" i="12"/>
  <c r="E226" i="12"/>
  <c r="F226" i="12"/>
  <c r="V226" i="12"/>
  <c r="D225" i="12"/>
  <c r="E225" i="12"/>
  <c r="F225" i="12"/>
  <c r="V225" i="12"/>
  <c r="C47" i="1"/>
  <c r="D47" i="1"/>
  <c r="E47" i="1"/>
  <c r="G47" i="1" a="1"/>
  <c r="G47" i="1"/>
  <c r="I47" i="1"/>
  <c r="B44" i="1"/>
  <c r="C44" i="1"/>
  <c r="D44" i="1"/>
  <c r="E44" i="1"/>
  <c r="G44" i="1" a="1"/>
  <c r="G44" i="1" s="1"/>
  <c r="I44" i="1"/>
  <c r="D206" i="12"/>
  <c r="D207" i="12"/>
  <c r="D208" i="12"/>
  <c r="D209" i="12"/>
  <c r="D210" i="12"/>
  <c r="E206" i="12"/>
  <c r="E207" i="12"/>
  <c r="E208" i="12"/>
  <c r="E209" i="12"/>
  <c r="E210" i="12"/>
  <c r="F206" i="12"/>
  <c r="F207" i="12"/>
  <c r="F208" i="12"/>
  <c r="F209" i="12"/>
  <c r="F210" i="12"/>
  <c r="V206" i="12"/>
  <c r="V207" i="12"/>
  <c r="V208" i="12"/>
  <c r="V209" i="12"/>
  <c r="V210" i="12"/>
  <c r="D211" i="12"/>
  <c r="D214" i="12"/>
  <c r="D215" i="12"/>
  <c r="E211" i="12"/>
  <c r="E214" i="12"/>
  <c r="E215" i="12"/>
  <c r="F211" i="12"/>
  <c r="F214" i="12"/>
  <c r="F215" i="12"/>
  <c r="V211" i="12"/>
  <c r="V214" i="12"/>
  <c r="V215" i="12"/>
  <c r="D216" i="12"/>
  <c r="D217" i="12"/>
  <c r="E216" i="12"/>
  <c r="E217" i="12"/>
  <c r="F216" i="12"/>
  <c r="F217" i="12"/>
  <c r="V216" i="12"/>
  <c r="V217" i="12"/>
  <c r="D223" i="12"/>
  <c r="E223" i="12"/>
  <c r="F223" i="12"/>
  <c r="V223" i="12"/>
  <c r="B37" i="1"/>
  <c r="C37" i="1"/>
  <c r="D37" i="1"/>
  <c r="E37" i="1"/>
  <c r="G37" i="1" a="1"/>
  <c r="G37" i="1" s="1"/>
  <c r="I37" i="1"/>
  <c r="C35" i="1"/>
  <c r="D35" i="1"/>
  <c r="E35" i="1"/>
  <c r="G35" i="1" a="1"/>
  <c r="G35" i="1" s="1"/>
  <c r="I35" i="1"/>
  <c r="D23" i="12"/>
  <c r="D48" i="12"/>
  <c r="D57" i="12"/>
  <c r="E23" i="12"/>
  <c r="E48" i="12"/>
  <c r="E57" i="12"/>
  <c r="F23" i="12"/>
  <c r="F48" i="12"/>
  <c r="F57" i="12"/>
  <c r="V23" i="12"/>
  <c r="V48" i="12"/>
  <c r="V57" i="12"/>
  <c r="D58" i="12"/>
  <c r="D95" i="12"/>
  <c r="E58" i="12"/>
  <c r="E95" i="12"/>
  <c r="F58" i="12"/>
  <c r="F95" i="12"/>
  <c r="V58" i="12"/>
  <c r="V95" i="12"/>
  <c r="D108" i="12"/>
  <c r="E108" i="12"/>
  <c r="F108" i="12"/>
  <c r="V108" i="12"/>
  <c r="D117" i="12"/>
  <c r="D118" i="12"/>
  <c r="D119" i="12"/>
  <c r="D120" i="12"/>
  <c r="E117" i="12"/>
  <c r="E118" i="12"/>
  <c r="E119" i="12"/>
  <c r="E120" i="12"/>
  <c r="F117" i="12"/>
  <c r="F118" i="12"/>
  <c r="F119" i="12"/>
  <c r="F120" i="12"/>
  <c r="V117" i="12"/>
  <c r="V118" i="12"/>
  <c r="V119" i="12"/>
  <c r="V120" i="12"/>
  <c r="D121" i="12"/>
  <c r="D122" i="12"/>
  <c r="D123" i="12"/>
  <c r="D124" i="12"/>
  <c r="E121" i="12"/>
  <c r="E122" i="12"/>
  <c r="E123" i="12"/>
  <c r="E124" i="12"/>
  <c r="F121" i="12"/>
  <c r="F122" i="12"/>
  <c r="F123" i="12"/>
  <c r="F124" i="12"/>
  <c r="V121" i="12"/>
  <c r="V122" i="12"/>
  <c r="V123" i="12"/>
  <c r="V124" i="12"/>
  <c r="D125" i="12"/>
  <c r="D126" i="12"/>
  <c r="E125" i="12"/>
  <c r="E126" i="12"/>
  <c r="F125" i="12"/>
  <c r="F126" i="12"/>
  <c r="V125" i="12"/>
  <c r="V126" i="12"/>
  <c r="D109" i="12"/>
  <c r="E109" i="12"/>
  <c r="F109" i="12"/>
  <c r="V109" i="12"/>
  <c r="D238" i="12"/>
  <c r="E238" i="12"/>
  <c r="F238" i="12"/>
  <c r="V238" i="12"/>
  <c r="C59" i="1"/>
  <c r="D59" i="1"/>
  <c r="E59" i="1"/>
  <c r="G59" i="1" a="1"/>
  <c r="G59" i="1"/>
  <c r="I59" i="1"/>
  <c r="C12" i="1"/>
  <c r="D12" i="1"/>
  <c r="E12" i="1"/>
  <c r="G12" i="1" a="1"/>
  <c r="G12" i="1" s="1"/>
  <c r="I12" i="1"/>
  <c r="D241" i="12"/>
  <c r="D242" i="12"/>
  <c r="E241" i="12"/>
  <c r="E242" i="12"/>
  <c r="F241" i="12"/>
  <c r="F242" i="12"/>
  <c r="V241" i="12"/>
  <c r="V242" i="12"/>
  <c r="D243" i="12"/>
  <c r="E243" i="12"/>
  <c r="F243" i="12"/>
  <c r="V243" i="12"/>
  <c r="D9" i="12"/>
  <c r="E9" i="12"/>
  <c r="F9" i="12"/>
  <c r="V9" i="12"/>
  <c r="P10" i="10"/>
  <c r="P11" i="10"/>
  <c r="P12" i="10"/>
  <c r="P13" i="10"/>
  <c r="P14" i="10"/>
  <c r="P15" i="10"/>
  <c r="P16" i="10"/>
  <c r="P17" i="10"/>
  <c r="P18" i="10"/>
  <c r="P19" i="10"/>
  <c r="P20" i="10"/>
  <c r="P21" i="10"/>
  <c r="P22" i="10"/>
  <c r="P23" i="10"/>
  <c r="P24" i="10"/>
  <c r="P25" i="10"/>
  <c r="P26" i="10"/>
  <c r="P27" i="10"/>
  <c r="P28" i="10"/>
  <c r="P29" i="10"/>
  <c r="P30" i="10"/>
  <c r="P31" i="10"/>
  <c r="P32" i="10"/>
  <c r="P33" i="10"/>
  <c r="P34" i="10"/>
  <c r="P35" i="10"/>
  <c r="P36" i="10"/>
  <c r="P37" i="10"/>
  <c r="P38" i="10"/>
  <c r="P39" i="10"/>
  <c r="P40" i="10"/>
  <c r="P41" i="10"/>
  <c r="P42" i="10"/>
  <c r="P43" i="10"/>
  <c r="P44" i="10"/>
  <c r="P45" i="10"/>
  <c r="P46" i="10"/>
  <c r="P47" i="10"/>
  <c r="P48" i="10"/>
  <c r="P49" i="10"/>
  <c r="P50" i="10"/>
  <c r="P51" i="10"/>
  <c r="P52" i="10"/>
  <c r="P53" i="10"/>
  <c r="P54" i="10"/>
  <c r="P55" i="10"/>
  <c r="P56" i="10"/>
  <c r="P57" i="10"/>
  <c r="P58" i="10"/>
  <c r="P59" i="10"/>
  <c r="P60" i="10"/>
  <c r="P61" i="10"/>
  <c r="P62" i="10"/>
  <c r="P63" i="10"/>
  <c r="P64" i="10"/>
  <c r="P65" i="10"/>
  <c r="P66" i="10"/>
  <c r="P67" i="10"/>
  <c r="P68" i="10"/>
  <c r="P69" i="10"/>
  <c r="P70" i="10"/>
  <c r="P71" i="10"/>
  <c r="P72" i="10"/>
  <c r="P73" i="10"/>
  <c r="P74" i="10"/>
  <c r="P75" i="10"/>
  <c r="P76" i="10"/>
  <c r="P77" i="10"/>
  <c r="P78" i="10"/>
  <c r="P79" i="10"/>
  <c r="P80" i="10"/>
  <c r="P81" i="10"/>
  <c r="P82" i="10"/>
  <c r="P83" i="10"/>
  <c r="P84" i="10"/>
  <c r="P85" i="10"/>
  <c r="P86" i="10"/>
  <c r="P87" i="10"/>
  <c r="P88" i="10"/>
  <c r="P89" i="10"/>
  <c r="P90" i="10"/>
  <c r="P91" i="10"/>
  <c r="P92" i="10"/>
  <c r="P93" i="10"/>
  <c r="P94" i="10"/>
  <c r="P95" i="10"/>
  <c r="P96" i="10"/>
  <c r="P97" i="10"/>
  <c r="P98" i="10"/>
  <c r="P99" i="10"/>
  <c r="P100" i="10"/>
  <c r="P101" i="10"/>
  <c r="P102" i="10"/>
  <c r="P103" i="10"/>
  <c r="P104" i="10"/>
  <c r="P105" i="10"/>
  <c r="P106" i="10"/>
  <c r="P107" i="10"/>
  <c r="P108" i="10"/>
  <c r="P109" i="10"/>
  <c r="P110" i="10"/>
  <c r="P111" i="10"/>
  <c r="P112" i="10"/>
  <c r="P113" i="10"/>
  <c r="P114" i="10"/>
  <c r="P115" i="10"/>
  <c r="P116" i="10"/>
  <c r="P117" i="10"/>
  <c r="P118" i="10"/>
  <c r="P119" i="10"/>
  <c r="P120" i="10"/>
  <c r="P121" i="10"/>
  <c r="P122" i="10"/>
  <c r="P123" i="10"/>
  <c r="P124" i="10"/>
  <c r="P125" i="10"/>
  <c r="P126" i="10"/>
  <c r="P127" i="10"/>
  <c r="P128" i="10"/>
  <c r="P129" i="10"/>
  <c r="P130" i="10"/>
  <c r="P131" i="10"/>
  <c r="P132" i="10"/>
  <c r="P133" i="10"/>
  <c r="P134" i="10"/>
  <c r="P135" i="10"/>
  <c r="P136" i="10"/>
  <c r="P137" i="10"/>
  <c r="P138" i="10"/>
  <c r="P139" i="10"/>
  <c r="P140" i="10"/>
  <c r="P141" i="10"/>
  <c r="P142" i="10"/>
  <c r="P143" i="10"/>
  <c r="P144" i="10"/>
  <c r="P145" i="10"/>
  <c r="P146" i="10"/>
  <c r="P147" i="10"/>
  <c r="P148" i="10"/>
  <c r="P149" i="10"/>
  <c r="P150" i="10"/>
  <c r="P151" i="10"/>
  <c r="P152" i="10"/>
  <c r="P153" i="10"/>
  <c r="P154" i="10"/>
  <c r="P155" i="10"/>
  <c r="P156" i="10"/>
  <c r="P157" i="10"/>
  <c r="P158" i="10"/>
  <c r="P159" i="10"/>
  <c r="P160" i="10"/>
  <c r="P161" i="10"/>
  <c r="P162" i="10"/>
  <c r="P163" i="10"/>
  <c r="P164" i="10"/>
  <c r="P165" i="10"/>
  <c r="P166" i="10"/>
  <c r="P167" i="10"/>
  <c r="P168" i="10"/>
  <c r="P169" i="10"/>
  <c r="P170" i="10"/>
  <c r="P171" i="10"/>
  <c r="P172" i="10"/>
  <c r="P173" i="10"/>
  <c r="P174" i="10"/>
  <c r="P175" i="10"/>
  <c r="P176" i="10"/>
  <c r="P177" i="10"/>
  <c r="P178" i="10"/>
  <c r="P179" i="10"/>
  <c r="P180" i="10"/>
  <c r="P181" i="10"/>
  <c r="P182" i="10"/>
  <c r="P183" i="10"/>
  <c r="P184" i="10"/>
  <c r="P185" i="10"/>
  <c r="P186" i="10"/>
  <c r="P187" i="10"/>
  <c r="P188" i="10"/>
  <c r="P189" i="10"/>
  <c r="P190" i="10"/>
  <c r="P191" i="10"/>
  <c r="P192" i="10"/>
  <c r="P193" i="10"/>
  <c r="P194" i="10"/>
  <c r="P195" i="10"/>
  <c r="P196" i="10"/>
  <c r="P197" i="10"/>
  <c r="P198" i="10"/>
  <c r="P199" i="10"/>
  <c r="P200" i="10"/>
  <c r="P201" i="10"/>
  <c r="P202" i="10"/>
  <c r="P203" i="10"/>
  <c r="P204" i="10"/>
  <c r="P205" i="10"/>
  <c r="P206" i="10"/>
  <c r="P207" i="10"/>
  <c r="P208" i="10"/>
  <c r="P209" i="10"/>
  <c r="P210" i="10"/>
  <c r="P211" i="10"/>
  <c r="P212" i="10"/>
  <c r="P213" i="10"/>
  <c r="P214" i="10"/>
  <c r="P215" i="10"/>
  <c r="P216" i="10"/>
  <c r="P217" i="10"/>
  <c r="P218" i="10"/>
  <c r="P219" i="10"/>
  <c r="P220" i="10"/>
  <c r="P221" i="10"/>
  <c r="P222" i="10"/>
  <c r="P223" i="10"/>
  <c r="P224" i="10"/>
  <c r="P225" i="10"/>
  <c r="P226" i="10"/>
  <c r="P227" i="10"/>
  <c r="P228" i="10"/>
  <c r="P229" i="10"/>
  <c r="P230" i="10"/>
  <c r="P231" i="10"/>
  <c r="P232" i="10"/>
  <c r="P233" i="10"/>
  <c r="P234" i="10"/>
  <c r="P235" i="10"/>
  <c r="P236" i="10"/>
  <c r="P237" i="10"/>
  <c r="P238" i="10"/>
  <c r="P239" i="10"/>
  <c r="P240" i="10"/>
  <c r="P241" i="10"/>
  <c r="P242" i="10"/>
  <c r="P243" i="10"/>
  <c r="P244" i="10"/>
  <c r="P245" i="10"/>
  <c r="P246" i="10"/>
  <c r="P247" i="10"/>
  <c r="P248" i="10"/>
  <c r="P249" i="10"/>
  <c r="P250" i="10"/>
  <c r="P251" i="10"/>
  <c r="P252" i="10"/>
  <c r="P253" i="10"/>
  <c r="P254" i="10"/>
  <c r="P255" i="10"/>
  <c r="P256" i="10"/>
  <c r="P257" i="10"/>
  <c r="P258" i="10"/>
  <c r="P259" i="10"/>
  <c r="P260" i="10"/>
  <c r="P261" i="10"/>
  <c r="P262" i="10"/>
  <c r="P263" i="10"/>
  <c r="P264" i="10"/>
  <c r="P265" i="10"/>
  <c r="P266" i="10"/>
  <c r="P267" i="10"/>
  <c r="P268" i="10"/>
  <c r="P269" i="10"/>
  <c r="P270" i="10"/>
  <c r="P271" i="10"/>
  <c r="P272" i="10"/>
  <c r="P273" i="10"/>
  <c r="P274" i="10"/>
  <c r="P275" i="10"/>
  <c r="P276" i="10"/>
  <c r="P277" i="10"/>
  <c r="P278" i="10"/>
  <c r="P279" i="10"/>
  <c r="P280" i="10"/>
  <c r="P281" i="10"/>
  <c r="P282" i="10"/>
  <c r="P283" i="10"/>
  <c r="P284" i="10"/>
  <c r="P285" i="10"/>
  <c r="P286" i="10"/>
  <c r="P287" i="10"/>
  <c r="P288" i="10"/>
  <c r="P289" i="10"/>
  <c r="P290" i="10"/>
  <c r="P291" i="10"/>
  <c r="P292" i="10"/>
  <c r="P293" i="10"/>
  <c r="P294" i="10"/>
  <c r="P295" i="10"/>
  <c r="P296" i="10"/>
  <c r="P297" i="10"/>
  <c r="P298" i="10"/>
  <c r="P299" i="10"/>
  <c r="P300" i="10"/>
  <c r="P301" i="10"/>
  <c r="P302" i="10"/>
  <c r="P303" i="10"/>
  <c r="P304" i="10"/>
  <c r="P305" i="10"/>
  <c r="P306" i="10"/>
  <c r="P307" i="10"/>
  <c r="P308" i="10"/>
  <c r="P309" i="10"/>
  <c r="P310" i="10"/>
  <c r="P311" i="10"/>
  <c r="P312" i="10"/>
  <c r="P313" i="10"/>
  <c r="P314" i="10"/>
  <c r="P315" i="10"/>
  <c r="P316" i="10"/>
  <c r="P317" i="10"/>
  <c r="P318" i="10"/>
  <c r="P319" i="10"/>
  <c r="P320" i="10"/>
  <c r="P321" i="10"/>
  <c r="P322" i="10"/>
  <c r="P323" i="10"/>
  <c r="P324" i="10"/>
  <c r="P325" i="10"/>
  <c r="P326" i="10"/>
  <c r="P327" i="10"/>
  <c r="P328" i="10"/>
  <c r="P329" i="10"/>
  <c r="P330" i="10"/>
  <c r="P331" i="10"/>
  <c r="P332" i="10"/>
  <c r="P333" i="10"/>
  <c r="P334" i="10"/>
  <c r="P335" i="10"/>
  <c r="P336" i="10"/>
  <c r="P337" i="10"/>
  <c r="P338" i="10"/>
  <c r="P339" i="10"/>
  <c r="P340" i="10"/>
  <c r="P341" i="10"/>
  <c r="P342" i="10"/>
  <c r="P343" i="10"/>
  <c r="P344" i="10"/>
  <c r="P345" i="10"/>
  <c r="P346" i="10"/>
  <c r="P347" i="10"/>
  <c r="P348" i="10"/>
  <c r="P349" i="10"/>
  <c r="P350" i="10"/>
  <c r="P351" i="10"/>
  <c r="P352" i="10"/>
  <c r="P353" i="10"/>
  <c r="P354" i="10"/>
  <c r="P355" i="10"/>
  <c r="P356" i="10"/>
  <c r="P357" i="10"/>
  <c r="P358" i="10"/>
  <c r="P359" i="10"/>
  <c r="P360" i="10"/>
  <c r="P361" i="10"/>
  <c r="P362" i="10"/>
  <c r="P363" i="10"/>
  <c r="P364" i="10"/>
  <c r="P365" i="10"/>
  <c r="P366" i="10"/>
  <c r="P367" i="10"/>
  <c r="P368" i="10"/>
  <c r="P369" i="10"/>
  <c r="P370" i="10"/>
  <c r="P371" i="10"/>
  <c r="P372" i="10"/>
  <c r="P373" i="10"/>
  <c r="P374" i="10"/>
  <c r="P375" i="10"/>
  <c r="P376" i="10"/>
  <c r="P377" i="10"/>
  <c r="P378" i="10"/>
  <c r="P379" i="10"/>
  <c r="P380" i="10"/>
  <c r="P381" i="10"/>
  <c r="P382" i="10"/>
  <c r="P383" i="10"/>
  <c r="P384" i="10"/>
  <c r="P385" i="10"/>
  <c r="P386" i="10"/>
  <c r="P387" i="10"/>
  <c r="P388" i="10"/>
  <c r="P389" i="10"/>
  <c r="P390" i="10"/>
  <c r="P391" i="10"/>
  <c r="P392" i="10"/>
  <c r="P393" i="10"/>
  <c r="P394" i="10"/>
  <c r="P395" i="10"/>
  <c r="P396" i="10"/>
  <c r="P397" i="10"/>
  <c r="P398" i="10"/>
  <c r="P399" i="10"/>
  <c r="P400" i="10"/>
  <c r="P401" i="10"/>
  <c r="P402" i="10"/>
  <c r="P403" i="10"/>
  <c r="P404" i="10"/>
  <c r="P405" i="10"/>
  <c r="P406" i="10"/>
  <c r="P407" i="10"/>
  <c r="P408" i="10"/>
  <c r="P409" i="10"/>
  <c r="P410" i="10"/>
  <c r="P411" i="10"/>
  <c r="P412" i="10"/>
  <c r="P413" i="10"/>
  <c r="P414" i="10"/>
  <c r="P415" i="10"/>
  <c r="P416" i="10"/>
  <c r="P417" i="10"/>
  <c r="P418" i="10"/>
  <c r="P419" i="10"/>
  <c r="P420" i="10"/>
  <c r="P421" i="10"/>
  <c r="P422" i="10"/>
  <c r="P423" i="10"/>
  <c r="P424" i="10"/>
  <c r="P425" i="10"/>
  <c r="P426" i="10"/>
  <c r="P427" i="10"/>
  <c r="P428" i="10"/>
  <c r="P429" i="10"/>
  <c r="P430" i="10"/>
  <c r="P431" i="10"/>
  <c r="P432" i="10"/>
  <c r="P433" i="10"/>
  <c r="P434" i="10"/>
  <c r="P435" i="10"/>
  <c r="P436" i="10"/>
  <c r="P437" i="10"/>
  <c r="P438" i="10"/>
  <c r="P439" i="10"/>
  <c r="P440" i="10"/>
  <c r="P441" i="10"/>
  <c r="P442" i="10"/>
  <c r="P443" i="10"/>
  <c r="P444" i="10"/>
  <c r="P445" i="10"/>
  <c r="P446" i="10"/>
  <c r="P447" i="10"/>
  <c r="P448" i="10"/>
  <c r="P449" i="10"/>
  <c r="P450" i="10"/>
  <c r="P451" i="10"/>
  <c r="P452" i="10"/>
  <c r="P453" i="10"/>
  <c r="P454" i="10"/>
  <c r="P455" i="10"/>
  <c r="P456" i="10"/>
  <c r="P457" i="10"/>
  <c r="P458" i="10"/>
  <c r="P459" i="10"/>
  <c r="P460" i="10"/>
  <c r="P461" i="10"/>
  <c r="P462" i="10"/>
  <c r="P463" i="10"/>
  <c r="P464" i="10"/>
  <c r="P465" i="10"/>
  <c r="P466" i="10"/>
  <c r="P467" i="10"/>
  <c r="P468" i="10"/>
  <c r="P469" i="10"/>
  <c r="P470" i="10"/>
  <c r="P471" i="10"/>
  <c r="P472" i="10"/>
  <c r="P473" i="10"/>
  <c r="P474" i="10"/>
  <c r="P475" i="10"/>
  <c r="P476" i="10"/>
  <c r="P477" i="10"/>
  <c r="P478" i="10"/>
  <c r="P479" i="10"/>
  <c r="P480" i="10"/>
  <c r="P481" i="10"/>
  <c r="P482" i="10"/>
  <c r="P483" i="10"/>
  <c r="P484" i="10"/>
  <c r="P485" i="10"/>
  <c r="P486" i="10"/>
  <c r="P487" i="10"/>
  <c r="P488" i="10"/>
  <c r="P489" i="10"/>
  <c r="P490" i="10"/>
  <c r="P491" i="10"/>
  <c r="P492" i="10"/>
  <c r="P493" i="10"/>
  <c r="P494" i="10"/>
  <c r="P495" i="10"/>
  <c r="P496" i="10"/>
  <c r="P497" i="10"/>
  <c r="P498" i="10"/>
  <c r="P499" i="10"/>
  <c r="P500" i="10"/>
  <c r="P501" i="10"/>
  <c r="P502" i="10"/>
  <c r="P503" i="10"/>
  <c r="P504" i="10"/>
  <c r="P505" i="10"/>
  <c r="P506" i="10"/>
  <c r="P507" i="10"/>
  <c r="P508" i="10"/>
  <c r="P509" i="10"/>
  <c r="P510" i="10"/>
  <c r="P511" i="10"/>
  <c r="P512" i="10"/>
  <c r="P513" i="10"/>
  <c r="P514" i="10"/>
  <c r="P515" i="10"/>
  <c r="P516" i="10"/>
  <c r="P517" i="10"/>
  <c r="P518" i="10"/>
  <c r="P519" i="10"/>
  <c r="P520" i="10"/>
  <c r="P521" i="10"/>
  <c r="P522" i="10"/>
  <c r="P523" i="10"/>
  <c r="P524" i="10"/>
  <c r="P525" i="10"/>
  <c r="P526" i="10"/>
  <c r="P527" i="10"/>
  <c r="P528" i="10"/>
  <c r="P529" i="10"/>
  <c r="P530" i="10"/>
  <c r="P531" i="10"/>
  <c r="P532" i="10"/>
  <c r="P533" i="10"/>
  <c r="P534" i="10"/>
  <c r="P535" i="10"/>
  <c r="P536" i="10"/>
  <c r="P537" i="10"/>
  <c r="P538" i="10"/>
  <c r="P539" i="10"/>
  <c r="P540" i="10"/>
  <c r="P541" i="10"/>
  <c r="P542" i="10"/>
  <c r="P543" i="10"/>
  <c r="P544" i="10"/>
  <c r="P545" i="10"/>
  <c r="P546" i="10"/>
  <c r="P547" i="10"/>
  <c r="P548" i="10"/>
  <c r="P549" i="10"/>
  <c r="P550" i="10"/>
  <c r="P551" i="10"/>
  <c r="P552" i="10"/>
  <c r="P553" i="10"/>
  <c r="P554" i="10"/>
  <c r="P555" i="10"/>
  <c r="P556" i="10"/>
  <c r="P557" i="10"/>
  <c r="P558" i="10"/>
  <c r="P559" i="10"/>
  <c r="P560" i="10"/>
  <c r="P561" i="10"/>
  <c r="P562" i="10"/>
  <c r="P563" i="10"/>
  <c r="P564" i="10"/>
  <c r="P565" i="10"/>
  <c r="P566" i="10"/>
  <c r="P567" i="10"/>
  <c r="P568" i="10"/>
  <c r="P569" i="10"/>
  <c r="P570" i="10"/>
  <c r="P571" i="10"/>
  <c r="P572" i="10"/>
  <c r="P573" i="10"/>
  <c r="P574" i="10"/>
  <c r="P575" i="10"/>
  <c r="P576" i="10"/>
  <c r="P577" i="10"/>
  <c r="P578" i="10"/>
  <c r="P579" i="10"/>
  <c r="P580" i="10"/>
  <c r="P581" i="10"/>
  <c r="P582" i="10"/>
  <c r="P583" i="10"/>
  <c r="P584" i="10"/>
  <c r="P585" i="10"/>
  <c r="P586" i="10"/>
  <c r="P587" i="10"/>
  <c r="P588" i="10"/>
  <c r="P589" i="10"/>
  <c r="P590" i="10"/>
  <c r="P591" i="10"/>
  <c r="P592" i="10"/>
  <c r="P593" i="10"/>
  <c r="P594" i="10"/>
  <c r="P595" i="10"/>
  <c r="P596" i="10"/>
  <c r="P597" i="10"/>
  <c r="P598" i="10"/>
  <c r="P599" i="10"/>
  <c r="P600" i="10"/>
  <c r="P601" i="10"/>
  <c r="P602" i="10"/>
  <c r="P603" i="10"/>
  <c r="P604" i="10"/>
  <c r="P605" i="10"/>
  <c r="P606" i="10"/>
  <c r="P607" i="10"/>
  <c r="P608" i="10"/>
  <c r="P609" i="10"/>
  <c r="P610" i="10"/>
  <c r="P611" i="10"/>
  <c r="P612" i="10"/>
  <c r="P613" i="10"/>
  <c r="P614" i="10"/>
  <c r="P615" i="10"/>
  <c r="P616" i="10"/>
  <c r="P617" i="10"/>
  <c r="P618" i="10"/>
  <c r="P619" i="10"/>
  <c r="P620" i="10"/>
  <c r="P621" i="10"/>
  <c r="P622" i="10"/>
  <c r="P623" i="10"/>
  <c r="P624" i="10"/>
  <c r="P625" i="10"/>
  <c r="P626" i="10"/>
  <c r="P627" i="10"/>
  <c r="P628" i="10"/>
  <c r="P629" i="10"/>
  <c r="P630" i="10"/>
  <c r="P631" i="10"/>
  <c r="P632" i="10"/>
  <c r="P633" i="10"/>
  <c r="P634" i="10"/>
  <c r="P635" i="10"/>
  <c r="P636" i="10"/>
  <c r="P637" i="10"/>
  <c r="P638" i="10"/>
  <c r="P639" i="10"/>
  <c r="P640" i="10"/>
  <c r="P641" i="10"/>
  <c r="P642" i="10"/>
  <c r="P643" i="10"/>
  <c r="P644" i="10"/>
  <c r="P645" i="10"/>
  <c r="P646" i="10"/>
  <c r="P647" i="10"/>
  <c r="P648" i="10"/>
  <c r="P649" i="10"/>
  <c r="P650" i="10"/>
  <c r="P651" i="10"/>
  <c r="P652" i="10"/>
  <c r="P653" i="10"/>
  <c r="P654" i="10"/>
  <c r="P655" i="10"/>
  <c r="P656" i="10"/>
  <c r="P657" i="10"/>
  <c r="P658" i="10"/>
  <c r="P659" i="10"/>
  <c r="P660" i="10"/>
  <c r="P661" i="10"/>
  <c r="P662" i="10"/>
  <c r="P663" i="10"/>
  <c r="P664" i="10"/>
  <c r="P665" i="10"/>
  <c r="P666" i="10"/>
  <c r="P667" i="10"/>
  <c r="P668" i="10"/>
  <c r="P669" i="10"/>
  <c r="P670" i="10"/>
  <c r="P671" i="10"/>
  <c r="P672" i="10"/>
  <c r="P673" i="10"/>
  <c r="P674" i="10"/>
  <c r="P675" i="10"/>
  <c r="P676" i="10"/>
  <c r="P677" i="10"/>
  <c r="P678" i="10"/>
  <c r="P679" i="10"/>
  <c r="P680" i="10"/>
  <c r="P681" i="10"/>
  <c r="P682" i="10"/>
  <c r="P683" i="10"/>
  <c r="P684" i="10"/>
  <c r="P685" i="10"/>
  <c r="P686" i="10"/>
  <c r="P687" i="10"/>
  <c r="P688" i="10"/>
  <c r="P689" i="10"/>
  <c r="P690" i="10"/>
  <c r="P691" i="10"/>
  <c r="P692" i="10"/>
  <c r="P693" i="10"/>
  <c r="P694" i="10"/>
  <c r="P695" i="10"/>
  <c r="P696" i="10"/>
  <c r="P697" i="10"/>
  <c r="P698" i="10"/>
  <c r="P699" i="10"/>
  <c r="P700" i="10"/>
  <c r="P701" i="10"/>
  <c r="P702" i="10"/>
  <c r="P703" i="10"/>
  <c r="P704" i="10"/>
  <c r="P705" i="10"/>
  <c r="P706" i="10"/>
  <c r="P707" i="10"/>
  <c r="P708" i="10"/>
  <c r="P709" i="10"/>
  <c r="P710" i="10"/>
  <c r="P711" i="10"/>
  <c r="P712" i="10"/>
  <c r="P713" i="10"/>
  <c r="P714" i="10"/>
  <c r="P715" i="10"/>
  <c r="P716" i="10"/>
  <c r="P717" i="10"/>
  <c r="P718" i="10"/>
  <c r="P719" i="10"/>
  <c r="P720" i="10"/>
  <c r="P721" i="10"/>
  <c r="P722" i="10"/>
  <c r="P723" i="10"/>
  <c r="P724" i="10"/>
  <c r="P725" i="10"/>
  <c r="P726" i="10"/>
  <c r="P727" i="10"/>
  <c r="P728" i="10"/>
  <c r="P729" i="10"/>
  <c r="P730" i="10"/>
  <c r="P731" i="10"/>
  <c r="P732" i="10"/>
  <c r="P733" i="10"/>
  <c r="P734" i="10"/>
  <c r="P735" i="10"/>
  <c r="P736" i="10"/>
  <c r="P737" i="10"/>
  <c r="P738" i="10"/>
  <c r="P739" i="10"/>
  <c r="P740" i="10"/>
  <c r="P741" i="10"/>
  <c r="P742" i="10"/>
  <c r="P743" i="10"/>
  <c r="P744" i="10"/>
  <c r="P745" i="10"/>
  <c r="P746" i="10"/>
  <c r="P747" i="10"/>
  <c r="P748" i="10"/>
  <c r="P749" i="10"/>
  <c r="P750" i="10"/>
  <c r="P751" i="10"/>
  <c r="P752" i="10"/>
  <c r="P753" i="10"/>
  <c r="P754" i="10"/>
  <c r="P755" i="10"/>
  <c r="P756" i="10"/>
  <c r="P757" i="10"/>
  <c r="P758" i="10"/>
  <c r="P759" i="10"/>
  <c r="P760" i="10"/>
  <c r="P761" i="10"/>
  <c r="P762" i="10"/>
  <c r="P763" i="10"/>
  <c r="P764" i="10"/>
  <c r="P765" i="10"/>
  <c r="P766" i="10"/>
  <c r="P767" i="10"/>
  <c r="P768" i="10"/>
  <c r="P769" i="10"/>
  <c r="P770" i="10"/>
  <c r="P771" i="10"/>
  <c r="P772" i="10"/>
  <c r="P773" i="10"/>
  <c r="P774" i="10"/>
  <c r="P775" i="10"/>
  <c r="P776" i="10"/>
  <c r="P777" i="10"/>
  <c r="P778" i="10"/>
  <c r="P779" i="10"/>
  <c r="P780" i="10"/>
  <c r="P781" i="10"/>
  <c r="P782" i="10"/>
  <c r="P783" i="10"/>
  <c r="P784" i="10"/>
  <c r="P785" i="10"/>
  <c r="P786" i="10"/>
  <c r="P787" i="10"/>
  <c r="P788" i="10"/>
  <c r="P789" i="10"/>
  <c r="P790" i="10"/>
  <c r="P791" i="10"/>
  <c r="P792" i="10"/>
  <c r="P793" i="10"/>
  <c r="P794" i="10"/>
  <c r="P795" i="10"/>
  <c r="P796" i="10"/>
  <c r="P797" i="10"/>
  <c r="P798" i="10"/>
  <c r="P799" i="10"/>
  <c r="P800" i="10"/>
  <c r="P801" i="10"/>
  <c r="P802" i="10"/>
  <c r="P803" i="10"/>
  <c r="P804" i="10"/>
  <c r="P805" i="10"/>
  <c r="P806" i="10"/>
  <c r="P807" i="10"/>
  <c r="P808" i="10"/>
  <c r="P809" i="10"/>
  <c r="P810" i="10"/>
  <c r="P811" i="10"/>
  <c r="P812" i="10"/>
  <c r="P813" i="10"/>
  <c r="P814" i="10"/>
  <c r="P815" i="10"/>
  <c r="P816" i="10"/>
  <c r="P817" i="10"/>
  <c r="P818" i="10"/>
  <c r="P819" i="10"/>
  <c r="P820" i="10"/>
  <c r="P821" i="10"/>
  <c r="P822" i="10"/>
  <c r="P823" i="10"/>
  <c r="P824" i="10"/>
  <c r="P825" i="10"/>
  <c r="P826" i="10"/>
  <c r="P827" i="10"/>
  <c r="P828" i="10"/>
  <c r="P829" i="10"/>
  <c r="P830" i="10"/>
  <c r="P831" i="10"/>
  <c r="P832" i="10"/>
  <c r="P833" i="10"/>
  <c r="P834" i="10"/>
  <c r="P835" i="10"/>
  <c r="P836" i="10"/>
  <c r="P837" i="10"/>
  <c r="P838" i="10"/>
  <c r="P839" i="10"/>
  <c r="P840" i="10"/>
  <c r="P841" i="10"/>
  <c r="P842" i="10"/>
  <c r="P843" i="10"/>
  <c r="P844" i="10"/>
  <c r="P845" i="10"/>
  <c r="P846" i="10"/>
  <c r="P847" i="10"/>
  <c r="P848" i="10"/>
  <c r="P849" i="10"/>
  <c r="P850" i="10"/>
  <c r="P851" i="10"/>
  <c r="P852" i="10"/>
  <c r="P853" i="10"/>
  <c r="P854" i="10"/>
  <c r="P855" i="10"/>
  <c r="P856" i="10"/>
  <c r="P857" i="10"/>
  <c r="P858" i="10"/>
  <c r="P859" i="10"/>
  <c r="P860" i="10"/>
  <c r="P861" i="10"/>
  <c r="P862" i="10"/>
  <c r="P863" i="10"/>
  <c r="P864" i="10"/>
  <c r="P865" i="10"/>
  <c r="P866" i="10"/>
  <c r="P867" i="10"/>
  <c r="P868" i="10"/>
  <c r="P869" i="10"/>
  <c r="P870" i="10"/>
  <c r="P871" i="10"/>
  <c r="P872" i="10"/>
  <c r="P873" i="10"/>
  <c r="P874" i="10"/>
  <c r="P875" i="10"/>
  <c r="P876" i="10"/>
  <c r="P877" i="10"/>
  <c r="P878" i="10"/>
  <c r="P879" i="10"/>
  <c r="P880" i="10"/>
  <c r="P881" i="10"/>
  <c r="P882" i="10"/>
  <c r="P883" i="10"/>
  <c r="P884" i="10"/>
  <c r="P885" i="10"/>
  <c r="P886" i="10"/>
  <c r="P887" i="10"/>
  <c r="P888" i="10"/>
  <c r="P889" i="10"/>
  <c r="P890" i="10"/>
  <c r="P891" i="10"/>
  <c r="P892" i="10"/>
  <c r="P893" i="10"/>
  <c r="P894" i="10"/>
  <c r="P895" i="10"/>
  <c r="P896" i="10"/>
  <c r="P897" i="10"/>
  <c r="P898" i="10"/>
  <c r="P899" i="10"/>
  <c r="P900" i="10"/>
  <c r="P901" i="10"/>
  <c r="P902" i="10"/>
  <c r="P903" i="10"/>
  <c r="P904" i="10"/>
  <c r="P905" i="10"/>
  <c r="P906" i="10"/>
  <c r="P907" i="10"/>
  <c r="P908" i="10"/>
  <c r="P909" i="10"/>
  <c r="P910" i="10"/>
  <c r="P911" i="10"/>
  <c r="P912" i="10"/>
  <c r="P913" i="10"/>
  <c r="P914" i="10"/>
  <c r="P915" i="10"/>
  <c r="P916" i="10"/>
  <c r="P917" i="10"/>
  <c r="P918" i="10"/>
  <c r="P919" i="10"/>
  <c r="P920" i="10"/>
  <c r="P921" i="10"/>
  <c r="P922" i="10"/>
  <c r="P923" i="10"/>
  <c r="P924" i="10"/>
  <c r="P925" i="10"/>
  <c r="P926" i="10"/>
  <c r="P927" i="10"/>
  <c r="P928" i="10"/>
  <c r="P929" i="10"/>
  <c r="P930" i="10"/>
  <c r="P931" i="10"/>
  <c r="P932" i="10"/>
  <c r="P933" i="10"/>
  <c r="P934" i="10"/>
  <c r="P935" i="10"/>
  <c r="P936" i="10"/>
  <c r="P937" i="10"/>
  <c r="P938" i="10"/>
  <c r="P939" i="10"/>
  <c r="P940" i="10"/>
  <c r="P941" i="10"/>
  <c r="P942" i="10"/>
  <c r="P943" i="10"/>
  <c r="P944" i="10"/>
  <c r="P945" i="10"/>
  <c r="P946" i="10"/>
  <c r="P947" i="10"/>
  <c r="P948" i="10"/>
  <c r="P949" i="10"/>
  <c r="P950" i="10"/>
  <c r="P951" i="10"/>
  <c r="P952" i="10"/>
  <c r="P953" i="10"/>
  <c r="P954" i="10"/>
  <c r="P955" i="10"/>
  <c r="P956" i="10"/>
  <c r="P957" i="10"/>
  <c r="P958" i="10"/>
  <c r="P959" i="10"/>
  <c r="P960" i="10"/>
  <c r="P961" i="10"/>
  <c r="P962" i="10"/>
  <c r="P963" i="10"/>
  <c r="P964" i="10"/>
  <c r="P965" i="10"/>
  <c r="P966" i="10"/>
  <c r="P967" i="10"/>
  <c r="P968" i="10"/>
  <c r="P969" i="10"/>
  <c r="P970" i="10"/>
  <c r="P971" i="10"/>
  <c r="P972" i="10"/>
  <c r="P973" i="10"/>
  <c r="P974" i="10"/>
  <c r="P975" i="10"/>
  <c r="P976" i="10"/>
  <c r="P977" i="10"/>
  <c r="P978" i="10"/>
  <c r="P979" i="10"/>
  <c r="P980" i="10"/>
  <c r="P981" i="10"/>
  <c r="P982" i="10"/>
  <c r="P983" i="10"/>
  <c r="P984" i="10"/>
  <c r="P985" i="10"/>
  <c r="P986" i="10"/>
  <c r="P987" i="10"/>
  <c r="P988" i="10"/>
  <c r="P989" i="10"/>
  <c r="P990" i="10"/>
  <c r="P991" i="10"/>
  <c r="P992" i="10"/>
  <c r="P993" i="10"/>
  <c r="P994" i="10"/>
  <c r="P995" i="10"/>
  <c r="P996" i="10"/>
  <c r="P997" i="10"/>
  <c r="P998" i="10"/>
  <c r="P999" i="10"/>
  <c r="P1000" i="10"/>
  <c r="P1001" i="10"/>
  <c r="P1002" i="10"/>
  <c r="P1003" i="10"/>
  <c r="P1004" i="10"/>
  <c r="P1005" i="10"/>
  <c r="P1006" i="10"/>
  <c r="P1007" i="10"/>
  <c r="P1008" i="10"/>
  <c r="P1009" i="10"/>
  <c r="P1010" i="10"/>
  <c r="P1011" i="10"/>
  <c r="P1012" i="10"/>
  <c r="P1013" i="10"/>
  <c r="P1014" i="10"/>
  <c r="P1015" i="10"/>
  <c r="P1016" i="10"/>
  <c r="P1017" i="10"/>
  <c r="P1018" i="10"/>
  <c r="P1019" i="10"/>
  <c r="P1020" i="10"/>
  <c r="P1021" i="10"/>
  <c r="P1022" i="10"/>
  <c r="P1023" i="10"/>
  <c r="P1024" i="10"/>
  <c r="P1025" i="10"/>
  <c r="P1026" i="10"/>
  <c r="P1027" i="10"/>
  <c r="P1028" i="10"/>
  <c r="P1029" i="10"/>
  <c r="P1030" i="10"/>
  <c r="P1031" i="10"/>
  <c r="P1032" i="10"/>
  <c r="P1033" i="10"/>
  <c r="P1034" i="10"/>
  <c r="P1035" i="10"/>
  <c r="P1036" i="10"/>
  <c r="P1037" i="10"/>
  <c r="P1038" i="10"/>
  <c r="P1039" i="10"/>
  <c r="P1040" i="10"/>
  <c r="P1041" i="10"/>
  <c r="P1042" i="10"/>
  <c r="P1043" i="10"/>
  <c r="P1044" i="10"/>
  <c r="P1045" i="10"/>
  <c r="P1046" i="10"/>
  <c r="P1047" i="10"/>
  <c r="P1048" i="10"/>
  <c r="P1049" i="10"/>
  <c r="P1050" i="10"/>
  <c r="P1051" i="10"/>
  <c r="P1052" i="10"/>
  <c r="P1053" i="10"/>
  <c r="P1054" i="10"/>
  <c r="P1055" i="10"/>
  <c r="P1056" i="10"/>
  <c r="P1057" i="10"/>
  <c r="P1058" i="10"/>
  <c r="P1059" i="10"/>
  <c r="P1060" i="10"/>
  <c r="P1061" i="10"/>
  <c r="P1062" i="10"/>
  <c r="P1063" i="10"/>
  <c r="P1064" i="10"/>
  <c r="P1065" i="10"/>
  <c r="P1066" i="10"/>
  <c r="P1067" i="10"/>
  <c r="P1068" i="10"/>
  <c r="P1069" i="10"/>
  <c r="P1070" i="10"/>
  <c r="P1071" i="10"/>
  <c r="P1072" i="10"/>
  <c r="P1073" i="10"/>
  <c r="P1074" i="10"/>
  <c r="P1075" i="10"/>
  <c r="P1076" i="10"/>
  <c r="P1077" i="10"/>
  <c r="P1078" i="10"/>
  <c r="P1079" i="10"/>
  <c r="P1080" i="10"/>
  <c r="P1081" i="10"/>
  <c r="P1082" i="10"/>
  <c r="P1083" i="10"/>
  <c r="P1084" i="10"/>
  <c r="P1085" i="10"/>
  <c r="P1086" i="10"/>
  <c r="P1087" i="10"/>
  <c r="P1088" i="10"/>
  <c r="P1089" i="10"/>
  <c r="P1090" i="10"/>
  <c r="P1091" i="10"/>
  <c r="P1092" i="10"/>
  <c r="P1093" i="10"/>
  <c r="P1094" i="10"/>
  <c r="P1095" i="10"/>
  <c r="P1096" i="10"/>
  <c r="P1097" i="10"/>
  <c r="P1098" i="10"/>
  <c r="P1099" i="10"/>
  <c r="P1100" i="10"/>
  <c r="P1101" i="10"/>
  <c r="P1102" i="10"/>
  <c r="P1103" i="10"/>
  <c r="P1104" i="10"/>
  <c r="P1105" i="10"/>
  <c r="P1106" i="10"/>
  <c r="P1107" i="10"/>
  <c r="P1108" i="10"/>
  <c r="P1109" i="10"/>
  <c r="P1110" i="10"/>
  <c r="P1111" i="10"/>
  <c r="P1112" i="10"/>
  <c r="P1113" i="10"/>
  <c r="P1114" i="10"/>
  <c r="P1115" i="10"/>
  <c r="P1116" i="10"/>
  <c r="P1117" i="10"/>
  <c r="P1118" i="10"/>
  <c r="P1119" i="10"/>
  <c r="P1120" i="10"/>
  <c r="P1121" i="10"/>
  <c r="P1122" i="10"/>
  <c r="P1123" i="10"/>
  <c r="P1124" i="10"/>
  <c r="P1125" i="10"/>
  <c r="P1126" i="10"/>
  <c r="P1127" i="10"/>
  <c r="P1128" i="10"/>
  <c r="P1129" i="10"/>
  <c r="P1130" i="10"/>
  <c r="P1131" i="10"/>
  <c r="P1132" i="10"/>
  <c r="P1133" i="10"/>
  <c r="P1134" i="10"/>
  <c r="P1135" i="10"/>
  <c r="P1136" i="10"/>
  <c r="P1137" i="10"/>
  <c r="P1138" i="10"/>
  <c r="P1139" i="10"/>
  <c r="P1140" i="10"/>
  <c r="P1141" i="10"/>
  <c r="P1142" i="10"/>
  <c r="P1143" i="10"/>
  <c r="P1144" i="10"/>
  <c r="P1145" i="10"/>
  <c r="P1146" i="10"/>
  <c r="P1147" i="10"/>
  <c r="P1148" i="10"/>
  <c r="P1149" i="10"/>
  <c r="P1150" i="10"/>
  <c r="P1151" i="10"/>
  <c r="P1152" i="10"/>
  <c r="P1153" i="10"/>
  <c r="P1154" i="10"/>
  <c r="P1155" i="10"/>
  <c r="P1156" i="10"/>
  <c r="P1157" i="10"/>
  <c r="P1158" i="10"/>
  <c r="P1159" i="10"/>
  <c r="P1160" i="10"/>
  <c r="P1161" i="10"/>
  <c r="P1162" i="10"/>
  <c r="P1163" i="10"/>
  <c r="P1164" i="10"/>
  <c r="P1165" i="10"/>
  <c r="P1166" i="10"/>
  <c r="P1167" i="10"/>
  <c r="P1168" i="10"/>
  <c r="P1169" i="10"/>
  <c r="P1170" i="10"/>
  <c r="P1171" i="10"/>
  <c r="P1172" i="10"/>
  <c r="P1173" i="10"/>
  <c r="P1174" i="10"/>
  <c r="P1175" i="10"/>
  <c r="P1176" i="10"/>
  <c r="P1177" i="10"/>
  <c r="P1178" i="10"/>
  <c r="P1179" i="10"/>
  <c r="P1180" i="10"/>
  <c r="P1181" i="10"/>
  <c r="P1182" i="10"/>
  <c r="P1183" i="10"/>
  <c r="P1184" i="10"/>
  <c r="P1185" i="10"/>
  <c r="P1186" i="10"/>
  <c r="P1187" i="10"/>
  <c r="P1188" i="10"/>
  <c r="P1189" i="10"/>
  <c r="P1190" i="10"/>
  <c r="P1191" i="10"/>
  <c r="P1192" i="10"/>
  <c r="P1193" i="10"/>
  <c r="P1194" i="10"/>
  <c r="P1195" i="10"/>
  <c r="P1196" i="10"/>
  <c r="P1197" i="10"/>
  <c r="P1198" i="10"/>
  <c r="P1199" i="10"/>
  <c r="P1200" i="10"/>
  <c r="P1201" i="10"/>
  <c r="P1202" i="10"/>
  <c r="P1203" i="10"/>
  <c r="P1204" i="10"/>
  <c r="P1205" i="10"/>
  <c r="P1206" i="10"/>
  <c r="P1207" i="10"/>
  <c r="P1208" i="10"/>
  <c r="P1209" i="10"/>
  <c r="P1210" i="10"/>
  <c r="P1211" i="10"/>
  <c r="P1212" i="10"/>
  <c r="P1213" i="10"/>
  <c r="P1214" i="10"/>
  <c r="P1215" i="10"/>
  <c r="P1216" i="10"/>
  <c r="P1217" i="10"/>
  <c r="P1218" i="10"/>
  <c r="P1219" i="10"/>
  <c r="P1220" i="10"/>
  <c r="P1221" i="10"/>
  <c r="P1222" i="10"/>
  <c r="P1223" i="10"/>
  <c r="P1224" i="10"/>
  <c r="P1225" i="10"/>
  <c r="P1226" i="10"/>
  <c r="P1227" i="10"/>
  <c r="P1228" i="10"/>
  <c r="P1229" i="10"/>
  <c r="P1230" i="10"/>
  <c r="P1231" i="10"/>
  <c r="P1232" i="10"/>
  <c r="P1233" i="10"/>
  <c r="P1234" i="10"/>
  <c r="P1235" i="10"/>
  <c r="P1236" i="10"/>
  <c r="P1237" i="10"/>
  <c r="P1238" i="10"/>
  <c r="P1239" i="10"/>
  <c r="P1240" i="10"/>
  <c r="P1241" i="10"/>
  <c r="P1242" i="10"/>
  <c r="P1243" i="10"/>
  <c r="P1244" i="10"/>
  <c r="P1245" i="10"/>
  <c r="P1246" i="10"/>
  <c r="P1247" i="10"/>
  <c r="P1248" i="10"/>
  <c r="P1249" i="10"/>
  <c r="P1250" i="10"/>
  <c r="P1251" i="10"/>
  <c r="P1252" i="10"/>
  <c r="P1253" i="10"/>
  <c r="P1254" i="10"/>
  <c r="P1255" i="10"/>
  <c r="P1256" i="10"/>
  <c r="P1257" i="10"/>
  <c r="P1258" i="10"/>
  <c r="P1259" i="10"/>
  <c r="P1260" i="10"/>
  <c r="P1261" i="10"/>
  <c r="P1262" i="10"/>
  <c r="P1263" i="10"/>
  <c r="P1264" i="10"/>
  <c r="P1265" i="10"/>
  <c r="P1266" i="10"/>
  <c r="P1267" i="10"/>
  <c r="P1268" i="10"/>
  <c r="P1269" i="10"/>
  <c r="P1270" i="10"/>
  <c r="P1271" i="10"/>
  <c r="P1272" i="10"/>
  <c r="P1273" i="10"/>
  <c r="P1274" i="10"/>
  <c r="P1275" i="10"/>
  <c r="P1276" i="10"/>
  <c r="P1277" i="10"/>
  <c r="P1278" i="10"/>
  <c r="P1279" i="10"/>
  <c r="P1280" i="10"/>
  <c r="P1281" i="10"/>
  <c r="P1282" i="10"/>
  <c r="P1283" i="10"/>
  <c r="P1284" i="10"/>
  <c r="P1285" i="10"/>
  <c r="P1286" i="10"/>
  <c r="P1287" i="10"/>
  <c r="P1288" i="10"/>
  <c r="P1289" i="10"/>
  <c r="P1290" i="10"/>
  <c r="P1291" i="10"/>
  <c r="P1292" i="10"/>
  <c r="P1293" i="10"/>
  <c r="P1294" i="10"/>
  <c r="P1295" i="10"/>
  <c r="P1296" i="10"/>
  <c r="P1297" i="10"/>
  <c r="P1298" i="10"/>
  <c r="P1299" i="10"/>
  <c r="P1300" i="10"/>
  <c r="P1301" i="10"/>
  <c r="P1302" i="10"/>
  <c r="P1303" i="10"/>
  <c r="P1304" i="10"/>
  <c r="P1305" i="10"/>
  <c r="P1306" i="10"/>
  <c r="P1307" i="10"/>
  <c r="P1308" i="10"/>
  <c r="P1309" i="10"/>
  <c r="P1310" i="10"/>
  <c r="P1311" i="10"/>
  <c r="P1312" i="10"/>
  <c r="P1313" i="10"/>
  <c r="P1314" i="10"/>
  <c r="P1315" i="10"/>
  <c r="P1316" i="10"/>
  <c r="P1317" i="10"/>
  <c r="P1318" i="10"/>
  <c r="P1319" i="10"/>
  <c r="P1320" i="10"/>
  <c r="P1321" i="10"/>
  <c r="P1322" i="10"/>
  <c r="P1323" i="10"/>
  <c r="P1324" i="10"/>
  <c r="P1325" i="10"/>
  <c r="P1326" i="10"/>
  <c r="P1327" i="10"/>
  <c r="P1328" i="10"/>
  <c r="P1329" i="10"/>
  <c r="P1330" i="10"/>
  <c r="P1331" i="10"/>
  <c r="P1332" i="10"/>
  <c r="P1333" i="10"/>
  <c r="P1334" i="10"/>
  <c r="P1335" i="10"/>
  <c r="P1336" i="10"/>
  <c r="P1337" i="10"/>
  <c r="P1338" i="10"/>
  <c r="P1339" i="10"/>
  <c r="P1340" i="10"/>
  <c r="P1341" i="10"/>
  <c r="P1342" i="10"/>
  <c r="P1343" i="10"/>
  <c r="P1344" i="10"/>
  <c r="P1345" i="10"/>
  <c r="P1346" i="10"/>
  <c r="P1347" i="10"/>
  <c r="P1348" i="10"/>
  <c r="P1349" i="10"/>
  <c r="P1350" i="10"/>
  <c r="P1351" i="10"/>
  <c r="P1352" i="10"/>
  <c r="P1353" i="10"/>
  <c r="P1354" i="10"/>
  <c r="P1355" i="10"/>
  <c r="P1356" i="10"/>
  <c r="P1357" i="10"/>
  <c r="P1358" i="10"/>
  <c r="P1359" i="10"/>
  <c r="P1360" i="10"/>
  <c r="P1361" i="10"/>
  <c r="P1362" i="10"/>
  <c r="P1363" i="10"/>
  <c r="P1364" i="10"/>
  <c r="P1365" i="10"/>
  <c r="P1366" i="10"/>
  <c r="P1367" i="10"/>
  <c r="P1368" i="10"/>
  <c r="P1369" i="10"/>
  <c r="P1370" i="10"/>
  <c r="P1371" i="10"/>
  <c r="P1372" i="10"/>
  <c r="P1373" i="10"/>
  <c r="P1374" i="10"/>
  <c r="P1375" i="10"/>
  <c r="P1376" i="10"/>
  <c r="P1377" i="10"/>
  <c r="P1378" i="10"/>
  <c r="P1379" i="10"/>
  <c r="P1380" i="10"/>
  <c r="P1381" i="10"/>
  <c r="P1382" i="10"/>
  <c r="P1383" i="10"/>
  <c r="P1384" i="10"/>
  <c r="P1385" i="10"/>
  <c r="P1386" i="10"/>
  <c r="P1387" i="10"/>
  <c r="P1388" i="10"/>
  <c r="P1389" i="10"/>
  <c r="P1390" i="10"/>
  <c r="P1391" i="10"/>
  <c r="P1392" i="10"/>
  <c r="P1393" i="10"/>
  <c r="P1394" i="10"/>
  <c r="P1395" i="10"/>
  <c r="P1396" i="10"/>
  <c r="P1397" i="10"/>
  <c r="P1398" i="10"/>
  <c r="P1399" i="10"/>
  <c r="P1400" i="10"/>
  <c r="P1401" i="10"/>
  <c r="P1402" i="10"/>
  <c r="P1403" i="10"/>
  <c r="P1404" i="10"/>
  <c r="P1405" i="10"/>
  <c r="P1406" i="10"/>
  <c r="P1407" i="10"/>
  <c r="P1408" i="10"/>
  <c r="P1409" i="10"/>
  <c r="P1410" i="10"/>
  <c r="P1411" i="10"/>
  <c r="P1412" i="10"/>
  <c r="P1413" i="10"/>
  <c r="P1414" i="10"/>
  <c r="P1415" i="10"/>
  <c r="P1416" i="10"/>
  <c r="P1417" i="10"/>
  <c r="P1418" i="10"/>
  <c r="P1419" i="10"/>
  <c r="P1420" i="10"/>
  <c r="P1421" i="10"/>
  <c r="P1422" i="10"/>
  <c r="P1423" i="10"/>
  <c r="P1424" i="10"/>
  <c r="P1425" i="10"/>
  <c r="P1426" i="10"/>
  <c r="P1427" i="10"/>
  <c r="P1428" i="10"/>
  <c r="P1429" i="10"/>
  <c r="P1430" i="10"/>
  <c r="P1431" i="10"/>
  <c r="P1432" i="10"/>
  <c r="P1433" i="10"/>
  <c r="P1434" i="10"/>
  <c r="P1435" i="10"/>
  <c r="P1436" i="10"/>
  <c r="P1437" i="10"/>
  <c r="P1438" i="10"/>
  <c r="P1439" i="10"/>
  <c r="P1440" i="10"/>
  <c r="P1441" i="10"/>
  <c r="P1442" i="10"/>
  <c r="P1443" i="10"/>
  <c r="P1444" i="10"/>
  <c r="P1445" i="10"/>
  <c r="P1446" i="10"/>
  <c r="P1447" i="10"/>
  <c r="P1448" i="10"/>
  <c r="P1449" i="10"/>
  <c r="P1450" i="10"/>
  <c r="P1451" i="10"/>
  <c r="P1452" i="10"/>
  <c r="P1453" i="10"/>
  <c r="P1454" i="10"/>
  <c r="P1455" i="10"/>
  <c r="P1456" i="10"/>
  <c r="P1457" i="10"/>
  <c r="P1458" i="10"/>
  <c r="P1459" i="10"/>
  <c r="P1460" i="10"/>
  <c r="P1461" i="10"/>
  <c r="P1462" i="10"/>
  <c r="P1463" i="10"/>
  <c r="P1464" i="10"/>
  <c r="P1465" i="10"/>
  <c r="P1466" i="10"/>
  <c r="P1467" i="10"/>
  <c r="P1468" i="10"/>
  <c r="P1469" i="10"/>
  <c r="P1470" i="10"/>
  <c r="P1471" i="10"/>
  <c r="P1472" i="10"/>
  <c r="P1473" i="10"/>
  <c r="P1474" i="10"/>
  <c r="P1475" i="10"/>
  <c r="P1476" i="10"/>
  <c r="P1477" i="10"/>
  <c r="P1478" i="10"/>
  <c r="P1479" i="10"/>
  <c r="P1480" i="10"/>
  <c r="P1481" i="10"/>
  <c r="P1482" i="10"/>
  <c r="P1483" i="10"/>
  <c r="P1484" i="10"/>
  <c r="P1485" i="10"/>
  <c r="P1486" i="10"/>
  <c r="P1487" i="10"/>
  <c r="P1488" i="10"/>
  <c r="P1489" i="10"/>
  <c r="P1490" i="10"/>
  <c r="P1491" i="10"/>
  <c r="P1492" i="10"/>
  <c r="P1493" i="10"/>
  <c r="P1494" i="10"/>
  <c r="P1495" i="10"/>
  <c r="P1496" i="10"/>
  <c r="P1497" i="10"/>
  <c r="P1498" i="10"/>
  <c r="P1499" i="10"/>
  <c r="P1500" i="10"/>
  <c r="P1501" i="10"/>
  <c r="P1502" i="10"/>
  <c r="P1503" i="10"/>
  <c r="P1504" i="10"/>
  <c r="P1505" i="10"/>
  <c r="P1506" i="10"/>
  <c r="P1507" i="10"/>
  <c r="P1508" i="10"/>
  <c r="P1509" i="10"/>
  <c r="P1510" i="10"/>
  <c r="P1511" i="10"/>
  <c r="P1512" i="10"/>
  <c r="P1513" i="10"/>
  <c r="P1514" i="10"/>
  <c r="P1515" i="10"/>
  <c r="P1516" i="10"/>
  <c r="P1517" i="10"/>
  <c r="P1518" i="10"/>
  <c r="P1519" i="10"/>
  <c r="P1520" i="10"/>
  <c r="P1521" i="10"/>
  <c r="P1522" i="10"/>
  <c r="P1523" i="10"/>
  <c r="P1524" i="10"/>
  <c r="P1525" i="10"/>
  <c r="P1526" i="10"/>
  <c r="P1527" i="10"/>
  <c r="P1528" i="10"/>
  <c r="P1529" i="10"/>
  <c r="P1530" i="10"/>
  <c r="P1531" i="10"/>
  <c r="P1532" i="10"/>
  <c r="P1533" i="10"/>
  <c r="P1534" i="10"/>
  <c r="P1535" i="10"/>
  <c r="P1536" i="10"/>
  <c r="P1537" i="10"/>
  <c r="P1538" i="10"/>
  <c r="P1539" i="10"/>
  <c r="P1540" i="10"/>
  <c r="P1541" i="10"/>
  <c r="P1542" i="10"/>
  <c r="P1543" i="10"/>
  <c r="P1544" i="10"/>
  <c r="P1545" i="10"/>
  <c r="P1546" i="10"/>
  <c r="P1547" i="10"/>
  <c r="P1548" i="10"/>
  <c r="P1549" i="10"/>
  <c r="P1550" i="10"/>
  <c r="P1551" i="10"/>
  <c r="P1552" i="10"/>
  <c r="P1553" i="10"/>
  <c r="P1554" i="10"/>
  <c r="P1555" i="10"/>
  <c r="P1556" i="10"/>
  <c r="P1557" i="10"/>
  <c r="P1558" i="10"/>
  <c r="P1559" i="10"/>
  <c r="P1560" i="10"/>
  <c r="P1561" i="10"/>
  <c r="P1562" i="10"/>
  <c r="P1563" i="10"/>
  <c r="P1564" i="10"/>
  <c r="P1565" i="10"/>
  <c r="P1566" i="10"/>
  <c r="P1567" i="10"/>
  <c r="P1568" i="10"/>
  <c r="P1569" i="10"/>
  <c r="P1570" i="10"/>
  <c r="P1571" i="10"/>
  <c r="P1572" i="10"/>
  <c r="P1573" i="10"/>
  <c r="P1574" i="10"/>
  <c r="P1575" i="10"/>
  <c r="P1576" i="10"/>
  <c r="P1577" i="10"/>
  <c r="P1578" i="10"/>
  <c r="P1579" i="10"/>
  <c r="P1580" i="10"/>
  <c r="P1581" i="10"/>
  <c r="P1582" i="10"/>
  <c r="P1583" i="10"/>
  <c r="P1584" i="10"/>
  <c r="P1585" i="10"/>
  <c r="P1586" i="10"/>
  <c r="P1587" i="10"/>
  <c r="P1588" i="10"/>
  <c r="P1589" i="10"/>
  <c r="P1590" i="10"/>
  <c r="P1591" i="10"/>
  <c r="P1592" i="10"/>
  <c r="P1593" i="10"/>
  <c r="P1594" i="10"/>
  <c r="P1595" i="10"/>
  <c r="P1596" i="10"/>
  <c r="P1597" i="10"/>
  <c r="P1598" i="10"/>
  <c r="P1599" i="10"/>
  <c r="P1600" i="10"/>
  <c r="P1601" i="10"/>
  <c r="P1602" i="10"/>
  <c r="P1603" i="10"/>
  <c r="P1604" i="10"/>
  <c r="P1605" i="10"/>
  <c r="P1606" i="10"/>
  <c r="P1607" i="10"/>
  <c r="P1608" i="10"/>
  <c r="P1609" i="10"/>
  <c r="P1610" i="10"/>
  <c r="P1611" i="10"/>
  <c r="P1612" i="10"/>
  <c r="P1613" i="10"/>
  <c r="P1614" i="10"/>
  <c r="P1615" i="10"/>
  <c r="P1616" i="10"/>
  <c r="P1617" i="10"/>
  <c r="P1618" i="10"/>
  <c r="P1619" i="10"/>
  <c r="P1620" i="10"/>
  <c r="P1621" i="10"/>
  <c r="P1622" i="10"/>
  <c r="P1623" i="10"/>
  <c r="P1624" i="10"/>
  <c r="P1625" i="10"/>
  <c r="P1626" i="10"/>
  <c r="P1627" i="10"/>
  <c r="P1628" i="10"/>
  <c r="P1629" i="10"/>
  <c r="P1630" i="10"/>
  <c r="P1631" i="10"/>
  <c r="P1632" i="10"/>
  <c r="P1633" i="10"/>
  <c r="P1634" i="10"/>
  <c r="P1635" i="10"/>
  <c r="P1636" i="10"/>
  <c r="P1637" i="10"/>
  <c r="P1638" i="10"/>
  <c r="P1639" i="10"/>
  <c r="P1640" i="10"/>
  <c r="P1641" i="10"/>
  <c r="P1642" i="10"/>
  <c r="P1643" i="10"/>
  <c r="P1644" i="10"/>
  <c r="P1645" i="10"/>
  <c r="P1646" i="10"/>
  <c r="P1647" i="10"/>
  <c r="P1648" i="10"/>
  <c r="P1649" i="10"/>
  <c r="P1650" i="10"/>
  <c r="P1651" i="10"/>
  <c r="P1652" i="10"/>
  <c r="P1653" i="10"/>
  <c r="P1654" i="10"/>
  <c r="P1655" i="10"/>
  <c r="P1656" i="10"/>
  <c r="P1657" i="10"/>
  <c r="P1658" i="10"/>
  <c r="P1659" i="10"/>
  <c r="P1660" i="10"/>
  <c r="P1661" i="10"/>
  <c r="P1662" i="10"/>
  <c r="P1663" i="10"/>
  <c r="P1664" i="10"/>
  <c r="P1665" i="10"/>
  <c r="P1666" i="10"/>
  <c r="P1667" i="10"/>
  <c r="P1668" i="10"/>
  <c r="P1669" i="10"/>
  <c r="P1670" i="10"/>
  <c r="P1671" i="10"/>
  <c r="P1672" i="10"/>
  <c r="P1673" i="10"/>
  <c r="P1674" i="10"/>
  <c r="P1675" i="10"/>
  <c r="P1676" i="10"/>
  <c r="P1677" i="10"/>
  <c r="P1678" i="10"/>
  <c r="P1679" i="10"/>
  <c r="P1680" i="10"/>
  <c r="P1681" i="10"/>
  <c r="P1682" i="10"/>
  <c r="P1683" i="10"/>
  <c r="P1684" i="10"/>
  <c r="M9" i="10"/>
  <c r="M10" i="10"/>
  <c r="M11" i="10"/>
  <c r="M12" i="10"/>
  <c r="M13" i="10"/>
  <c r="M14" i="10"/>
  <c r="M15" i="10"/>
  <c r="I10" i="10"/>
  <c r="I11" i="10"/>
  <c r="I12" i="10"/>
  <c r="I13" i="10"/>
  <c r="I14" i="10"/>
  <c r="I15" i="10"/>
  <c r="I16" i="10"/>
  <c r="I17" i="10"/>
  <c r="I18" i="10"/>
  <c r="I19" i="10"/>
  <c r="I20" i="10"/>
  <c r="I21" i="10"/>
  <c r="I22" i="10"/>
  <c r="I23" i="10"/>
  <c r="I24" i="10"/>
  <c r="I25" i="10"/>
  <c r="I26" i="10"/>
  <c r="I27" i="10"/>
  <c r="I28" i="10"/>
  <c r="I29" i="10"/>
  <c r="I30" i="10"/>
  <c r="I31" i="10"/>
  <c r="I32" i="10"/>
  <c r="I33" i="10"/>
  <c r="I34" i="10"/>
  <c r="I35" i="10"/>
  <c r="I36" i="10"/>
  <c r="I37" i="10"/>
  <c r="I38" i="10"/>
  <c r="I39" i="10"/>
  <c r="I40" i="10"/>
  <c r="I41" i="10"/>
  <c r="I42" i="10"/>
  <c r="I43" i="10"/>
  <c r="I44" i="10"/>
  <c r="I45" i="10"/>
  <c r="I46" i="10"/>
  <c r="I47" i="10"/>
  <c r="I48" i="10"/>
  <c r="I49" i="10"/>
  <c r="I50" i="10"/>
  <c r="I51" i="10"/>
  <c r="I52" i="10"/>
  <c r="I53" i="10"/>
  <c r="I54" i="10"/>
  <c r="I55" i="10"/>
  <c r="I56" i="10"/>
  <c r="I57" i="10"/>
  <c r="I58" i="10"/>
  <c r="I59" i="10"/>
  <c r="I60" i="10"/>
  <c r="I61" i="10"/>
  <c r="I62" i="10"/>
  <c r="I63" i="10"/>
  <c r="I64" i="10"/>
  <c r="I65" i="10"/>
  <c r="I66" i="10"/>
  <c r="I67" i="10"/>
  <c r="I68" i="10"/>
  <c r="I69" i="10"/>
  <c r="I70" i="10"/>
  <c r="I71" i="10"/>
  <c r="I72" i="10"/>
  <c r="I73" i="10"/>
  <c r="I74" i="10"/>
  <c r="I75" i="10"/>
  <c r="I76" i="10"/>
  <c r="I77" i="10"/>
  <c r="I78" i="10"/>
  <c r="I79" i="10"/>
  <c r="I80" i="10"/>
  <c r="I81" i="10"/>
  <c r="I82" i="10"/>
  <c r="I83" i="10"/>
  <c r="I84" i="10"/>
  <c r="I85" i="10"/>
  <c r="I86" i="10"/>
  <c r="I87" i="10"/>
  <c r="I88" i="10"/>
  <c r="I89" i="10"/>
  <c r="I90" i="10"/>
  <c r="I91" i="10"/>
  <c r="I92" i="10"/>
  <c r="I93" i="10"/>
  <c r="I94" i="10"/>
  <c r="I95" i="10"/>
  <c r="I96" i="10"/>
  <c r="I97" i="10"/>
  <c r="I98" i="10"/>
  <c r="I99" i="10"/>
  <c r="I100" i="10"/>
  <c r="I101" i="10"/>
  <c r="I102" i="10"/>
  <c r="I103" i="10"/>
  <c r="I104" i="10"/>
  <c r="I105" i="10"/>
  <c r="I106" i="10"/>
  <c r="I107" i="10"/>
  <c r="I108" i="10"/>
  <c r="I109" i="10"/>
  <c r="I110" i="10"/>
  <c r="I111" i="10"/>
  <c r="I112" i="10"/>
  <c r="I113" i="10"/>
  <c r="I114" i="10"/>
  <c r="I115" i="10"/>
  <c r="I116" i="10"/>
  <c r="I117" i="10"/>
  <c r="I118" i="10"/>
  <c r="I119" i="10"/>
  <c r="I120" i="10"/>
  <c r="I121" i="10"/>
  <c r="I122" i="10"/>
  <c r="I123" i="10"/>
  <c r="I124" i="10"/>
  <c r="I125" i="10"/>
  <c r="I126" i="10"/>
  <c r="I127" i="10"/>
  <c r="I128" i="10"/>
  <c r="I129" i="10"/>
  <c r="I130" i="10"/>
  <c r="I131" i="10"/>
  <c r="I132" i="10"/>
  <c r="I133" i="10"/>
  <c r="I134" i="10"/>
  <c r="I135" i="10"/>
  <c r="I136" i="10"/>
  <c r="I137" i="10"/>
  <c r="I138" i="10"/>
  <c r="I139" i="10"/>
  <c r="I140" i="10"/>
  <c r="I141" i="10"/>
  <c r="I142" i="10"/>
  <c r="I143" i="10"/>
  <c r="I144" i="10"/>
  <c r="I145" i="10"/>
  <c r="I146" i="10"/>
  <c r="I147" i="10"/>
  <c r="I148" i="10"/>
  <c r="I149" i="10"/>
  <c r="I150" i="10"/>
  <c r="I151" i="10"/>
  <c r="I152" i="10"/>
  <c r="I153" i="10"/>
  <c r="I154" i="10"/>
  <c r="I155" i="10"/>
  <c r="I156" i="10"/>
  <c r="I157" i="10"/>
  <c r="I158" i="10"/>
  <c r="I159" i="10"/>
  <c r="I160" i="10"/>
  <c r="I161" i="10"/>
  <c r="I162" i="10"/>
  <c r="I163" i="10"/>
  <c r="I164" i="10"/>
  <c r="I165" i="10"/>
  <c r="I166" i="10"/>
  <c r="I167" i="10"/>
  <c r="I168" i="10"/>
  <c r="I169" i="10"/>
  <c r="I170" i="10"/>
  <c r="I171" i="10"/>
  <c r="I172" i="10"/>
  <c r="I173" i="10"/>
  <c r="I174" i="10"/>
  <c r="I175" i="10"/>
  <c r="I176" i="10"/>
  <c r="I177" i="10"/>
  <c r="I178" i="10"/>
  <c r="I179" i="10"/>
  <c r="I180" i="10"/>
  <c r="I181" i="10"/>
  <c r="I182" i="10"/>
  <c r="I183" i="10"/>
  <c r="I184" i="10"/>
  <c r="I185" i="10"/>
  <c r="I186" i="10"/>
  <c r="I187" i="10"/>
  <c r="I188" i="10"/>
  <c r="I189" i="10"/>
  <c r="I190" i="10"/>
  <c r="I191" i="10"/>
  <c r="I192" i="10"/>
  <c r="I193" i="10"/>
  <c r="I194" i="10"/>
  <c r="I195" i="10"/>
  <c r="I196" i="10"/>
  <c r="I197" i="10"/>
  <c r="I198" i="10"/>
  <c r="I199" i="10"/>
  <c r="I200" i="10"/>
  <c r="I201" i="10"/>
  <c r="I202" i="10"/>
  <c r="I203" i="10"/>
  <c r="I204" i="10"/>
  <c r="I205" i="10"/>
  <c r="I206" i="10"/>
  <c r="I207" i="10"/>
  <c r="I208" i="10"/>
  <c r="I209" i="10"/>
  <c r="I210" i="10"/>
  <c r="I211" i="10"/>
  <c r="I212" i="10"/>
  <c r="I213" i="10"/>
  <c r="I214" i="10"/>
  <c r="I215" i="10"/>
  <c r="I216" i="10"/>
  <c r="I217" i="10"/>
  <c r="I218" i="10"/>
  <c r="I219" i="10"/>
  <c r="I220" i="10"/>
  <c r="I221" i="10"/>
  <c r="I222" i="10"/>
  <c r="I223" i="10"/>
  <c r="I224" i="10"/>
  <c r="I225" i="10"/>
  <c r="I226" i="10"/>
  <c r="I227" i="10"/>
  <c r="I228" i="10"/>
  <c r="I229" i="10"/>
  <c r="I230" i="10"/>
  <c r="I231" i="10"/>
  <c r="I232" i="10"/>
  <c r="I233" i="10"/>
  <c r="I234" i="10"/>
  <c r="I235" i="10"/>
  <c r="I236" i="10"/>
  <c r="I237" i="10"/>
  <c r="I238" i="10"/>
  <c r="I239" i="10"/>
  <c r="I240" i="10"/>
  <c r="I241" i="10"/>
  <c r="I242" i="10"/>
  <c r="I243" i="10"/>
  <c r="I244" i="10"/>
  <c r="I245" i="10"/>
  <c r="I246" i="10"/>
  <c r="I247" i="10"/>
  <c r="I248" i="10"/>
  <c r="I249" i="10"/>
  <c r="I250" i="10"/>
  <c r="I251" i="10"/>
  <c r="I252" i="10"/>
  <c r="I253" i="10"/>
  <c r="I254" i="10"/>
  <c r="I255" i="10"/>
  <c r="I256" i="10"/>
  <c r="I257" i="10"/>
  <c r="I258" i="10"/>
  <c r="I259" i="10"/>
  <c r="I260" i="10"/>
  <c r="I261" i="10"/>
  <c r="I262" i="10"/>
  <c r="I263" i="10"/>
  <c r="I264" i="10"/>
  <c r="I265" i="10"/>
  <c r="I266" i="10"/>
  <c r="I267" i="10"/>
  <c r="I268" i="10"/>
  <c r="I269" i="10"/>
  <c r="I270" i="10"/>
  <c r="I271" i="10"/>
  <c r="I272" i="10"/>
  <c r="I273" i="10"/>
  <c r="I274" i="10"/>
  <c r="I275" i="10"/>
  <c r="I276" i="10"/>
  <c r="I277" i="10"/>
  <c r="I278" i="10"/>
  <c r="I279" i="10"/>
  <c r="I280" i="10"/>
  <c r="I281" i="10"/>
  <c r="I282" i="10"/>
  <c r="I283" i="10"/>
  <c r="I284" i="10"/>
  <c r="I285" i="10"/>
  <c r="I286" i="10"/>
  <c r="I287" i="10"/>
  <c r="I288" i="10"/>
  <c r="I289" i="10"/>
  <c r="I290" i="10"/>
  <c r="I291" i="10"/>
  <c r="I292" i="10"/>
  <c r="I293" i="10"/>
  <c r="I294" i="10"/>
  <c r="I295" i="10"/>
  <c r="I296" i="10"/>
  <c r="I297" i="10"/>
  <c r="I298" i="10"/>
  <c r="I299" i="10"/>
  <c r="I300" i="10"/>
  <c r="I301" i="10"/>
  <c r="I302" i="10"/>
  <c r="I303" i="10"/>
  <c r="I304" i="10"/>
  <c r="I305" i="10"/>
  <c r="I306" i="10"/>
  <c r="I307" i="10"/>
  <c r="I308" i="10"/>
  <c r="I309" i="10"/>
  <c r="I310" i="10"/>
  <c r="I311" i="10"/>
  <c r="I312" i="10"/>
  <c r="I313" i="10"/>
  <c r="I314" i="10"/>
  <c r="I315" i="10"/>
  <c r="I316" i="10"/>
  <c r="I317" i="10"/>
  <c r="I318" i="10"/>
  <c r="I319" i="10"/>
  <c r="I320" i="10"/>
  <c r="I321" i="10"/>
  <c r="I322" i="10"/>
  <c r="I323" i="10"/>
  <c r="I324" i="10"/>
  <c r="I325" i="10"/>
  <c r="I326" i="10"/>
  <c r="I327" i="10"/>
  <c r="I328" i="10"/>
  <c r="I329" i="10"/>
  <c r="I330" i="10"/>
  <c r="I331" i="10"/>
  <c r="I332" i="10"/>
  <c r="I333" i="10"/>
  <c r="I334" i="10"/>
  <c r="I335" i="10"/>
  <c r="I336" i="10"/>
  <c r="I337" i="10"/>
  <c r="I338" i="10"/>
  <c r="I339" i="10"/>
  <c r="I340" i="10"/>
  <c r="I341" i="10"/>
  <c r="I342" i="10"/>
  <c r="I343" i="10"/>
  <c r="I344" i="10"/>
  <c r="I345" i="10"/>
  <c r="I346" i="10"/>
  <c r="I347" i="10"/>
  <c r="I348" i="10"/>
  <c r="I349" i="10"/>
  <c r="I350" i="10"/>
  <c r="I351" i="10"/>
  <c r="I352" i="10"/>
  <c r="I353" i="10"/>
  <c r="I354" i="10"/>
  <c r="I355" i="10"/>
  <c r="I356" i="10"/>
  <c r="I357" i="10"/>
  <c r="I358" i="10"/>
  <c r="I359" i="10"/>
  <c r="I360" i="10"/>
  <c r="I361" i="10"/>
  <c r="I362" i="10"/>
  <c r="I363" i="10"/>
  <c r="I364" i="10"/>
  <c r="I365" i="10"/>
  <c r="I366" i="10"/>
  <c r="I367" i="10"/>
  <c r="I368" i="10"/>
  <c r="I369" i="10"/>
  <c r="I370" i="10"/>
  <c r="I371" i="10"/>
  <c r="I372" i="10"/>
  <c r="I373" i="10"/>
  <c r="I374" i="10"/>
  <c r="I375" i="10"/>
  <c r="I376" i="10"/>
  <c r="I377" i="10"/>
  <c r="I378" i="10"/>
  <c r="I379" i="10"/>
  <c r="I380" i="10"/>
  <c r="I381" i="10"/>
  <c r="I382" i="10"/>
  <c r="I383" i="10"/>
  <c r="I384" i="10"/>
  <c r="I385" i="10"/>
  <c r="I386" i="10"/>
  <c r="I387" i="10"/>
  <c r="I388" i="10"/>
  <c r="I389" i="10"/>
  <c r="I390" i="10"/>
  <c r="I391" i="10"/>
  <c r="I392" i="10"/>
  <c r="I393" i="10"/>
  <c r="I394" i="10"/>
  <c r="I395" i="10"/>
  <c r="I396" i="10"/>
  <c r="I397" i="10"/>
  <c r="I398" i="10"/>
  <c r="I399" i="10"/>
  <c r="I400" i="10"/>
  <c r="I401" i="10"/>
  <c r="I402" i="10"/>
  <c r="I403" i="10"/>
  <c r="I404" i="10"/>
  <c r="I405" i="10"/>
  <c r="I406" i="10"/>
  <c r="I407" i="10"/>
  <c r="I408" i="10"/>
  <c r="I409" i="10"/>
  <c r="I410" i="10"/>
  <c r="I411" i="10"/>
  <c r="I412" i="10"/>
  <c r="I413" i="10"/>
  <c r="I414" i="10"/>
  <c r="I415" i="10"/>
  <c r="I416" i="10"/>
  <c r="I417" i="10"/>
  <c r="I418" i="10"/>
  <c r="I419" i="10"/>
  <c r="I420" i="10"/>
  <c r="I421" i="10"/>
  <c r="I422" i="10"/>
  <c r="I423" i="10"/>
  <c r="I424" i="10"/>
  <c r="I425" i="10"/>
  <c r="I426" i="10"/>
  <c r="I427" i="10"/>
  <c r="I428" i="10"/>
  <c r="I429" i="10"/>
  <c r="I430" i="10"/>
  <c r="I431" i="10"/>
  <c r="I432" i="10"/>
  <c r="I433" i="10"/>
  <c r="I434" i="10"/>
  <c r="I435" i="10"/>
  <c r="I436" i="10"/>
  <c r="I437" i="10"/>
  <c r="I438" i="10"/>
  <c r="I439" i="10"/>
  <c r="I440" i="10"/>
  <c r="I441" i="10"/>
  <c r="I442" i="10"/>
  <c r="I443" i="10"/>
  <c r="I444" i="10"/>
  <c r="I445" i="10"/>
  <c r="I446" i="10"/>
  <c r="I447" i="10"/>
  <c r="I448" i="10"/>
  <c r="I449" i="10"/>
  <c r="I450" i="10"/>
  <c r="I451" i="10"/>
  <c r="I452" i="10"/>
  <c r="I453" i="10"/>
  <c r="I454" i="10"/>
  <c r="I455" i="10"/>
  <c r="I456" i="10"/>
  <c r="I457" i="10"/>
  <c r="I458" i="10"/>
  <c r="I459" i="10"/>
  <c r="I460" i="10"/>
  <c r="I461" i="10"/>
  <c r="I462" i="10"/>
  <c r="I463" i="10"/>
  <c r="I464" i="10"/>
  <c r="I465" i="10"/>
  <c r="I466" i="10"/>
  <c r="I467" i="10"/>
  <c r="I468" i="10"/>
  <c r="I469" i="10"/>
  <c r="I470" i="10"/>
  <c r="I471" i="10"/>
  <c r="I472" i="10"/>
  <c r="I473" i="10"/>
  <c r="I474" i="10"/>
  <c r="I475" i="10"/>
  <c r="I476" i="10"/>
  <c r="I477" i="10"/>
  <c r="I478" i="10"/>
  <c r="I479" i="10"/>
  <c r="I480" i="10"/>
  <c r="I481" i="10"/>
  <c r="I482" i="10"/>
  <c r="I483" i="10"/>
  <c r="I484" i="10"/>
  <c r="I485" i="10"/>
  <c r="I486" i="10"/>
  <c r="I487" i="10"/>
  <c r="I488" i="10"/>
  <c r="I489" i="10"/>
  <c r="I490" i="10"/>
  <c r="I491" i="10"/>
  <c r="I492" i="10"/>
  <c r="I493" i="10"/>
  <c r="I494" i="10"/>
  <c r="I495" i="10"/>
  <c r="I496" i="10"/>
  <c r="I497" i="10"/>
  <c r="I498" i="10"/>
  <c r="I499" i="10"/>
  <c r="I500" i="10"/>
  <c r="I501" i="10"/>
  <c r="I502" i="10"/>
  <c r="I503" i="10"/>
  <c r="I504" i="10"/>
  <c r="I505" i="10"/>
  <c r="I506" i="10"/>
  <c r="I507" i="10"/>
  <c r="I508" i="10"/>
  <c r="I509" i="10"/>
  <c r="I510" i="10"/>
  <c r="I511" i="10"/>
  <c r="I512" i="10"/>
  <c r="I513" i="10"/>
  <c r="I514" i="10"/>
  <c r="I515" i="10"/>
  <c r="I516" i="10"/>
  <c r="I517" i="10"/>
  <c r="I518" i="10"/>
  <c r="I519" i="10"/>
  <c r="I520" i="10"/>
  <c r="I521" i="10"/>
  <c r="I522" i="10"/>
  <c r="I523" i="10"/>
  <c r="I524" i="10"/>
  <c r="I525" i="10"/>
  <c r="I526" i="10"/>
  <c r="I527" i="10"/>
  <c r="I528" i="10"/>
  <c r="I529" i="10"/>
  <c r="I530" i="10"/>
  <c r="I531" i="10"/>
  <c r="I532" i="10"/>
  <c r="I533" i="10"/>
  <c r="I534" i="10"/>
  <c r="I535" i="10"/>
  <c r="I536" i="10"/>
  <c r="I537" i="10"/>
  <c r="I538" i="10"/>
  <c r="I539" i="10"/>
  <c r="I540" i="10"/>
  <c r="I541" i="10"/>
  <c r="I542" i="10"/>
  <c r="I543" i="10"/>
  <c r="I544" i="10"/>
  <c r="I545" i="10"/>
  <c r="I546" i="10"/>
  <c r="I547" i="10"/>
  <c r="I548" i="10"/>
  <c r="I549" i="10"/>
  <c r="I550" i="10"/>
  <c r="I551" i="10"/>
  <c r="I552" i="10"/>
  <c r="I553" i="10"/>
  <c r="I554" i="10"/>
  <c r="I555" i="10"/>
  <c r="I556" i="10"/>
  <c r="I557" i="10"/>
  <c r="I558" i="10"/>
  <c r="I559" i="10"/>
  <c r="I560" i="10"/>
  <c r="I561" i="10"/>
  <c r="I562" i="10"/>
  <c r="I563" i="10"/>
  <c r="I564" i="10"/>
  <c r="I565" i="10"/>
  <c r="I566" i="10"/>
  <c r="I567" i="10"/>
  <c r="I568" i="10"/>
  <c r="I569" i="10"/>
  <c r="I570" i="10"/>
  <c r="I571" i="10"/>
  <c r="I572" i="10"/>
  <c r="I573" i="10"/>
  <c r="I574" i="10"/>
  <c r="I575" i="10"/>
  <c r="I576" i="10"/>
  <c r="I577" i="10"/>
  <c r="I578" i="10"/>
  <c r="I579" i="10"/>
  <c r="I580" i="10"/>
  <c r="I581" i="10"/>
  <c r="I582" i="10"/>
  <c r="I583" i="10"/>
  <c r="I584" i="10"/>
  <c r="I585" i="10"/>
  <c r="I586" i="10"/>
  <c r="I587" i="10"/>
  <c r="I588" i="10"/>
  <c r="I589" i="10"/>
  <c r="I590" i="10"/>
  <c r="I591" i="10"/>
  <c r="I592" i="10"/>
  <c r="I593" i="10"/>
  <c r="I594" i="10"/>
  <c r="I595" i="10"/>
  <c r="I596" i="10"/>
  <c r="I597" i="10"/>
  <c r="I598" i="10"/>
  <c r="I599" i="10"/>
  <c r="I600" i="10"/>
  <c r="I601" i="10"/>
  <c r="I602" i="10"/>
  <c r="I603" i="10"/>
  <c r="I604" i="10"/>
  <c r="I605" i="10"/>
  <c r="I606" i="10"/>
  <c r="I607" i="10"/>
  <c r="I608" i="10"/>
  <c r="I609" i="10"/>
  <c r="I610" i="10"/>
  <c r="I611" i="10"/>
  <c r="I612" i="10"/>
  <c r="I613" i="10"/>
  <c r="I614" i="10"/>
  <c r="I615" i="10"/>
  <c r="I616" i="10"/>
  <c r="I617" i="10"/>
  <c r="I618" i="10"/>
  <c r="I619" i="10"/>
  <c r="I620" i="10"/>
  <c r="I621" i="10"/>
  <c r="I622" i="10"/>
  <c r="I623" i="10"/>
  <c r="I624" i="10"/>
  <c r="I625" i="10"/>
  <c r="I626" i="10"/>
  <c r="I627" i="10"/>
  <c r="I628" i="10"/>
  <c r="I629" i="10"/>
  <c r="I630" i="10"/>
  <c r="I631" i="10"/>
  <c r="I632" i="10"/>
  <c r="I633" i="10"/>
  <c r="I634" i="10"/>
  <c r="I635" i="10"/>
  <c r="I636" i="10"/>
  <c r="I637" i="10"/>
  <c r="I638" i="10"/>
  <c r="I639" i="10"/>
  <c r="I640" i="10"/>
  <c r="I641" i="10"/>
  <c r="I642" i="10"/>
  <c r="I643" i="10"/>
  <c r="I644" i="10"/>
  <c r="I645" i="10"/>
  <c r="I646" i="10"/>
  <c r="I647" i="10"/>
  <c r="I648" i="10"/>
  <c r="I649" i="10"/>
  <c r="I650" i="10"/>
  <c r="I651" i="10"/>
  <c r="I652" i="10"/>
  <c r="I653" i="10"/>
  <c r="I654" i="10"/>
  <c r="I655" i="10"/>
  <c r="I656" i="10"/>
  <c r="I657" i="10"/>
  <c r="I658" i="10"/>
  <c r="I659" i="10"/>
  <c r="I660" i="10"/>
  <c r="I661" i="10"/>
  <c r="I662" i="10"/>
  <c r="I663" i="10"/>
  <c r="I664" i="10"/>
  <c r="I665" i="10"/>
  <c r="I666" i="10"/>
  <c r="I667" i="10"/>
  <c r="I668" i="10"/>
  <c r="I669" i="10"/>
  <c r="I670" i="10"/>
  <c r="I671" i="10"/>
  <c r="I672" i="10"/>
  <c r="I673" i="10"/>
  <c r="I674" i="10"/>
  <c r="I675" i="10"/>
  <c r="I676" i="10"/>
  <c r="I677" i="10"/>
  <c r="I678" i="10"/>
  <c r="I679" i="10"/>
  <c r="I680" i="10"/>
  <c r="I681" i="10"/>
  <c r="I682" i="10"/>
  <c r="I683" i="10"/>
  <c r="I684" i="10"/>
  <c r="I685" i="10"/>
  <c r="I686" i="10"/>
  <c r="I687" i="10"/>
  <c r="I688" i="10"/>
  <c r="I689" i="10"/>
  <c r="I690" i="10"/>
  <c r="I691" i="10"/>
  <c r="I692" i="10"/>
  <c r="I693" i="10"/>
  <c r="I694" i="10"/>
  <c r="I695" i="10"/>
  <c r="I696" i="10"/>
  <c r="I697" i="10"/>
  <c r="I698" i="10"/>
  <c r="I699" i="10"/>
  <c r="I700" i="10"/>
  <c r="I701" i="10"/>
  <c r="I702" i="10"/>
  <c r="I703" i="10"/>
  <c r="I704" i="10"/>
  <c r="I705" i="10"/>
  <c r="I706" i="10"/>
  <c r="I707" i="10"/>
  <c r="I708" i="10"/>
  <c r="I709" i="10"/>
  <c r="I710" i="10"/>
  <c r="I711" i="10"/>
  <c r="I712" i="10"/>
  <c r="I713" i="10"/>
  <c r="I714" i="10"/>
  <c r="I715" i="10"/>
  <c r="I716" i="10"/>
  <c r="I717" i="10"/>
  <c r="I718" i="10"/>
  <c r="I719" i="10"/>
  <c r="I720" i="10"/>
  <c r="I721" i="10"/>
  <c r="I722" i="10"/>
  <c r="I723" i="10"/>
  <c r="I724" i="10"/>
  <c r="I725" i="10"/>
  <c r="I726" i="10"/>
  <c r="I727" i="10"/>
  <c r="I728" i="10"/>
  <c r="I729" i="10"/>
  <c r="I730" i="10"/>
  <c r="I731" i="10"/>
  <c r="I732" i="10"/>
  <c r="I733" i="10"/>
  <c r="I734" i="10"/>
  <c r="I735" i="10"/>
  <c r="I736" i="10"/>
  <c r="I737" i="10"/>
  <c r="I738" i="10"/>
  <c r="I739" i="10"/>
  <c r="I740" i="10"/>
  <c r="I741" i="10"/>
  <c r="I742" i="10"/>
  <c r="I743" i="10"/>
  <c r="I744" i="10"/>
  <c r="I745" i="10"/>
  <c r="I746" i="10"/>
  <c r="I747" i="10"/>
  <c r="I748" i="10"/>
  <c r="I749" i="10"/>
  <c r="I750" i="10"/>
  <c r="I751" i="10"/>
  <c r="I752" i="10"/>
  <c r="I753" i="10"/>
  <c r="I754" i="10"/>
  <c r="I755" i="10"/>
  <c r="I756" i="10"/>
  <c r="I757" i="10"/>
  <c r="I758" i="10"/>
  <c r="I759" i="10"/>
  <c r="I760" i="10"/>
  <c r="I761" i="10"/>
  <c r="I762" i="10"/>
  <c r="I763" i="10"/>
  <c r="I764" i="10"/>
  <c r="I765" i="10"/>
  <c r="I766" i="10"/>
  <c r="I767" i="10"/>
  <c r="I768" i="10"/>
  <c r="I769" i="10"/>
  <c r="I770" i="10"/>
  <c r="I771" i="10"/>
  <c r="I772" i="10"/>
  <c r="I773" i="10"/>
  <c r="I774" i="10"/>
  <c r="I775" i="10"/>
  <c r="I776" i="10"/>
  <c r="I777" i="10"/>
  <c r="I778" i="10"/>
  <c r="I779" i="10"/>
  <c r="I780" i="10"/>
  <c r="I781" i="10"/>
  <c r="I782" i="10"/>
  <c r="I783" i="10"/>
  <c r="I784" i="10"/>
  <c r="I785" i="10"/>
  <c r="I786" i="10"/>
  <c r="I787" i="10"/>
  <c r="I788" i="10"/>
  <c r="I789" i="10"/>
  <c r="I790" i="10"/>
  <c r="I791" i="10"/>
  <c r="I792" i="10"/>
  <c r="I793" i="10"/>
  <c r="I794" i="10"/>
  <c r="I795" i="10"/>
  <c r="I796" i="10"/>
  <c r="I797" i="10"/>
  <c r="I798" i="10"/>
  <c r="I799" i="10"/>
  <c r="I800" i="10"/>
  <c r="I801" i="10"/>
  <c r="I802" i="10"/>
  <c r="I803" i="10"/>
  <c r="I804" i="10"/>
  <c r="I805" i="10"/>
  <c r="I806" i="10"/>
  <c r="I807" i="10"/>
  <c r="I808" i="10"/>
  <c r="I809" i="10"/>
  <c r="I810" i="10"/>
  <c r="I811" i="10"/>
  <c r="I812" i="10"/>
  <c r="I813" i="10"/>
  <c r="I814" i="10"/>
  <c r="I815" i="10"/>
  <c r="I816" i="10"/>
  <c r="I817" i="10"/>
  <c r="I818" i="10"/>
  <c r="I819" i="10"/>
  <c r="I820" i="10"/>
  <c r="I821" i="10"/>
  <c r="I822" i="10"/>
  <c r="I823" i="10"/>
  <c r="I824" i="10"/>
  <c r="I825" i="10"/>
  <c r="I826" i="10"/>
  <c r="I827" i="10"/>
  <c r="I828" i="10"/>
  <c r="I829" i="10"/>
  <c r="I830" i="10"/>
  <c r="I831" i="10"/>
  <c r="I832" i="10"/>
  <c r="I833" i="10"/>
  <c r="I834" i="10"/>
  <c r="I835" i="10"/>
  <c r="I836" i="10"/>
  <c r="I837" i="10"/>
  <c r="I838" i="10"/>
  <c r="I839" i="10"/>
  <c r="I840" i="10"/>
  <c r="I841" i="10"/>
  <c r="I842" i="10"/>
  <c r="I843" i="10"/>
  <c r="I844" i="10"/>
  <c r="I845" i="10"/>
  <c r="I846" i="10"/>
  <c r="I847" i="10"/>
  <c r="I848" i="10"/>
  <c r="I849" i="10"/>
  <c r="I850" i="10"/>
  <c r="I851" i="10"/>
  <c r="I852" i="10"/>
  <c r="I853" i="10"/>
  <c r="I854" i="10"/>
  <c r="I855" i="10"/>
  <c r="I856" i="10"/>
  <c r="I857" i="10"/>
  <c r="I858" i="10"/>
  <c r="I859" i="10"/>
  <c r="I860" i="10"/>
  <c r="I861" i="10"/>
  <c r="I862" i="10"/>
  <c r="I863" i="10"/>
  <c r="I864" i="10"/>
  <c r="I865" i="10"/>
  <c r="I866" i="10"/>
  <c r="I867" i="10"/>
  <c r="I868" i="10"/>
  <c r="I869" i="10"/>
  <c r="I870" i="10"/>
  <c r="I871" i="10"/>
  <c r="I872" i="10"/>
  <c r="I873" i="10"/>
  <c r="I874" i="10"/>
  <c r="I875" i="10"/>
  <c r="I876" i="10"/>
  <c r="I877" i="10"/>
  <c r="I878" i="10"/>
  <c r="I879" i="10"/>
  <c r="I880" i="10"/>
  <c r="I881" i="10"/>
  <c r="I882" i="10"/>
  <c r="I883" i="10"/>
  <c r="I884" i="10"/>
  <c r="I885" i="10"/>
  <c r="I886" i="10"/>
  <c r="I887" i="10"/>
  <c r="I888" i="10"/>
  <c r="I889" i="10"/>
  <c r="I890" i="10"/>
  <c r="I891" i="10"/>
  <c r="I892" i="10"/>
  <c r="I893" i="10"/>
  <c r="I894" i="10"/>
  <c r="I895" i="10"/>
  <c r="I896" i="10"/>
  <c r="I897" i="10"/>
  <c r="I898" i="10"/>
  <c r="I899" i="10"/>
  <c r="I900" i="10"/>
  <c r="I901" i="10"/>
  <c r="I902" i="10"/>
  <c r="I903" i="10"/>
  <c r="I904" i="10"/>
  <c r="I905" i="10"/>
  <c r="I906" i="10"/>
  <c r="I907" i="10"/>
  <c r="I908" i="10"/>
  <c r="I909" i="10"/>
  <c r="I910" i="10"/>
  <c r="I911" i="10"/>
  <c r="I912" i="10"/>
  <c r="I913" i="10"/>
  <c r="I914" i="10"/>
  <c r="I915" i="10"/>
  <c r="I916" i="10"/>
  <c r="I917" i="10"/>
  <c r="I918" i="10"/>
  <c r="I919" i="10"/>
  <c r="I920" i="10"/>
  <c r="I921" i="10"/>
  <c r="I922" i="10"/>
  <c r="I923" i="10"/>
  <c r="I924" i="10"/>
  <c r="I925" i="10"/>
  <c r="I926" i="10"/>
  <c r="I927" i="10"/>
  <c r="I928" i="10"/>
  <c r="I929" i="10"/>
  <c r="I930" i="10"/>
  <c r="I931" i="10"/>
  <c r="I932" i="10"/>
  <c r="I933" i="10"/>
  <c r="I934" i="10"/>
  <c r="I935" i="10"/>
  <c r="I936" i="10"/>
  <c r="I937" i="10"/>
  <c r="I938" i="10"/>
  <c r="I939" i="10"/>
  <c r="I940" i="10"/>
  <c r="I941" i="10"/>
  <c r="I942" i="10"/>
  <c r="I943" i="10"/>
  <c r="I944" i="10"/>
  <c r="I945" i="10"/>
  <c r="I946" i="10"/>
  <c r="I947" i="10"/>
  <c r="I948" i="10"/>
  <c r="I949" i="10"/>
  <c r="I950" i="10"/>
  <c r="I951" i="10"/>
  <c r="I952" i="10"/>
  <c r="I953" i="10"/>
  <c r="I954" i="10"/>
  <c r="I955" i="10"/>
  <c r="I956" i="10"/>
  <c r="I957" i="10"/>
  <c r="I958" i="10"/>
  <c r="I959" i="10"/>
  <c r="I960" i="10"/>
  <c r="I961" i="10"/>
  <c r="I962" i="10"/>
  <c r="I963" i="10"/>
  <c r="I964" i="10"/>
  <c r="I965" i="10"/>
  <c r="I966" i="10"/>
  <c r="I967" i="10"/>
  <c r="I968" i="10"/>
  <c r="I969" i="10"/>
  <c r="I970" i="10"/>
  <c r="I971" i="10"/>
  <c r="I972" i="10"/>
  <c r="I973" i="10"/>
  <c r="I974" i="10"/>
  <c r="I975" i="10"/>
  <c r="I976" i="10"/>
  <c r="I977" i="10"/>
  <c r="I978" i="10"/>
  <c r="I979" i="10"/>
  <c r="I980" i="10"/>
  <c r="I981" i="10"/>
  <c r="I982" i="10"/>
  <c r="I983" i="10"/>
  <c r="I984" i="10"/>
  <c r="I985" i="10"/>
  <c r="I986" i="10"/>
  <c r="I987" i="10"/>
  <c r="I988" i="10"/>
  <c r="I989" i="10"/>
  <c r="I990" i="10"/>
  <c r="I991" i="10"/>
  <c r="I992" i="10"/>
  <c r="I993" i="10"/>
  <c r="I994" i="10"/>
  <c r="I995" i="10"/>
  <c r="I996" i="10"/>
  <c r="I997" i="10"/>
  <c r="I998" i="10"/>
  <c r="I999" i="10"/>
  <c r="I1000" i="10"/>
  <c r="I1001" i="10"/>
  <c r="I1002" i="10"/>
  <c r="I1003" i="10"/>
  <c r="I1004" i="10"/>
  <c r="I1005" i="10"/>
  <c r="I1006" i="10"/>
  <c r="I1007" i="10"/>
  <c r="I1008" i="10"/>
  <c r="I1009" i="10"/>
  <c r="I1010" i="10"/>
  <c r="I1011" i="10"/>
  <c r="I1012" i="10"/>
  <c r="I1013" i="10"/>
  <c r="I1014" i="10"/>
  <c r="I1015" i="10"/>
  <c r="I1016" i="10"/>
  <c r="I1017" i="10"/>
  <c r="I1018" i="10"/>
  <c r="I1019" i="10"/>
  <c r="I1020" i="10"/>
  <c r="I1021" i="10"/>
  <c r="I1022" i="10"/>
  <c r="I1023" i="10"/>
  <c r="I1024" i="10"/>
  <c r="I1025" i="10"/>
  <c r="I1026" i="10"/>
  <c r="I1027" i="10"/>
  <c r="I1028" i="10"/>
  <c r="I1029" i="10"/>
  <c r="I1030" i="10"/>
  <c r="I1031" i="10"/>
  <c r="I1032" i="10"/>
  <c r="I1033" i="10"/>
  <c r="I1034" i="10"/>
  <c r="I1035" i="10"/>
  <c r="I1036" i="10"/>
  <c r="I1037" i="10"/>
  <c r="I1038" i="10"/>
  <c r="I1039" i="10"/>
  <c r="I1040" i="10"/>
  <c r="I1041" i="10"/>
  <c r="I1042" i="10"/>
  <c r="I1043" i="10"/>
  <c r="I1044" i="10"/>
  <c r="I1045" i="10"/>
  <c r="I1046" i="10"/>
  <c r="I1047" i="10"/>
  <c r="I1048" i="10"/>
  <c r="I1049" i="10"/>
  <c r="I1050" i="10"/>
  <c r="I1051" i="10"/>
  <c r="I1052" i="10"/>
  <c r="I1053" i="10"/>
  <c r="I1054" i="10"/>
  <c r="I1055" i="10"/>
  <c r="I1056" i="10"/>
  <c r="I1057" i="10"/>
  <c r="I1058" i="10"/>
  <c r="I1059" i="10"/>
  <c r="I1060" i="10"/>
  <c r="I1061" i="10"/>
  <c r="I1062" i="10"/>
  <c r="I1063" i="10"/>
  <c r="I1064" i="10"/>
  <c r="I1065" i="10"/>
  <c r="I1066" i="10"/>
  <c r="I1067" i="10"/>
  <c r="I1068" i="10"/>
  <c r="I1069" i="10"/>
  <c r="I1070" i="10"/>
  <c r="I1071" i="10"/>
  <c r="I1072" i="10"/>
  <c r="I1073" i="10"/>
  <c r="I1074" i="10"/>
  <c r="I1075" i="10"/>
  <c r="I1076" i="10"/>
  <c r="I1077" i="10"/>
  <c r="I1078" i="10"/>
  <c r="I1079" i="10"/>
  <c r="I1080" i="10"/>
  <c r="I1081" i="10"/>
  <c r="I1082" i="10"/>
  <c r="I1083" i="10"/>
  <c r="I1084" i="10"/>
  <c r="I1085" i="10"/>
  <c r="I1086" i="10"/>
  <c r="I1087" i="10"/>
  <c r="I1088" i="10"/>
  <c r="I1089" i="10"/>
  <c r="I1090" i="10"/>
  <c r="I1091" i="10"/>
  <c r="I1092" i="10"/>
  <c r="I1093" i="10"/>
  <c r="I1094" i="10"/>
  <c r="I1095" i="10"/>
  <c r="I1096" i="10"/>
  <c r="I1097" i="10"/>
  <c r="I1098" i="10"/>
  <c r="I1099" i="10"/>
  <c r="I1100" i="10"/>
  <c r="I1101" i="10"/>
  <c r="I1102" i="10"/>
  <c r="I1103" i="10"/>
  <c r="I1104" i="10"/>
  <c r="I1105" i="10"/>
  <c r="I1106" i="10"/>
  <c r="I1107" i="10"/>
  <c r="I1108" i="10"/>
  <c r="I1109" i="10"/>
  <c r="I1110" i="10"/>
  <c r="I1111" i="10"/>
  <c r="I1112" i="10"/>
  <c r="I1113" i="10"/>
  <c r="I1114" i="10"/>
  <c r="I1115" i="10"/>
  <c r="I1116" i="10"/>
  <c r="I1117" i="10"/>
  <c r="I1118" i="10"/>
  <c r="I1119" i="10"/>
  <c r="I1120" i="10"/>
  <c r="I1121" i="10"/>
  <c r="I1122" i="10"/>
  <c r="I1123" i="10"/>
  <c r="I1124" i="10"/>
  <c r="I1125" i="10"/>
  <c r="I1126" i="10"/>
  <c r="I1127" i="10"/>
  <c r="I1128" i="10"/>
  <c r="I1129" i="10"/>
  <c r="I1130" i="10"/>
  <c r="I1131" i="10"/>
  <c r="I1132" i="10"/>
  <c r="I1133" i="10"/>
  <c r="I1134" i="10"/>
  <c r="I1135" i="10"/>
  <c r="I1136" i="10"/>
  <c r="I1137" i="10"/>
  <c r="I1138" i="10"/>
  <c r="I1139" i="10"/>
  <c r="I1140" i="10"/>
  <c r="I1141" i="10"/>
  <c r="I1142" i="10"/>
  <c r="I1143" i="10"/>
  <c r="I1144" i="10"/>
  <c r="I1145" i="10"/>
  <c r="I1146" i="10"/>
  <c r="I1147" i="10"/>
  <c r="I1148" i="10"/>
  <c r="I1149" i="10"/>
  <c r="I1150" i="10"/>
  <c r="I1151" i="10"/>
  <c r="I1152" i="10"/>
  <c r="I1153" i="10"/>
  <c r="I1154" i="10"/>
  <c r="I1155" i="10"/>
  <c r="I1156" i="10"/>
  <c r="I1157" i="10"/>
  <c r="I1158" i="10"/>
  <c r="I1159" i="10"/>
  <c r="I1160" i="10"/>
  <c r="I1161" i="10"/>
  <c r="I1162" i="10"/>
  <c r="I1163" i="10"/>
  <c r="I1164" i="10"/>
  <c r="I1165" i="10"/>
  <c r="I1166" i="10"/>
  <c r="I1167" i="10"/>
  <c r="I1168" i="10"/>
  <c r="I1169" i="10"/>
  <c r="I1170" i="10"/>
  <c r="I1171" i="10"/>
  <c r="I1172" i="10"/>
  <c r="I1173" i="10"/>
  <c r="I1174" i="10"/>
  <c r="I1175" i="10"/>
  <c r="I1176" i="10"/>
  <c r="I1177" i="10"/>
  <c r="I1178" i="10"/>
  <c r="I1179" i="10"/>
  <c r="I1180" i="10"/>
  <c r="I1181" i="10"/>
  <c r="I1182" i="10"/>
  <c r="I1183" i="10"/>
  <c r="I1184" i="10"/>
  <c r="I1185" i="10"/>
  <c r="I1186" i="10"/>
  <c r="I1187" i="10"/>
  <c r="I1188" i="10"/>
  <c r="I1189" i="10"/>
  <c r="I1190" i="10"/>
  <c r="I1191" i="10"/>
  <c r="I1192" i="10"/>
  <c r="I1193" i="10"/>
  <c r="I1194" i="10"/>
  <c r="I1195" i="10"/>
  <c r="I1196" i="10"/>
  <c r="I1197" i="10"/>
  <c r="I1198" i="10"/>
  <c r="I1199" i="10"/>
  <c r="I1200" i="10"/>
  <c r="I1201" i="10"/>
  <c r="I1202" i="10"/>
  <c r="I1203" i="10"/>
  <c r="I1204" i="10"/>
  <c r="I1205" i="10"/>
  <c r="I1206" i="10"/>
  <c r="I1207" i="10"/>
  <c r="I1208" i="10"/>
  <c r="I1209" i="10"/>
  <c r="I1210" i="10"/>
  <c r="I1211" i="10"/>
  <c r="I1212" i="10"/>
  <c r="I1213" i="10"/>
  <c r="I1214" i="10"/>
  <c r="I1215" i="10"/>
  <c r="I1216" i="10"/>
  <c r="I1217" i="10"/>
  <c r="I1218" i="10"/>
  <c r="I1219" i="10"/>
  <c r="I1220" i="10"/>
  <c r="I1221" i="10"/>
  <c r="I1222" i="10"/>
  <c r="I1223" i="10"/>
  <c r="I1224" i="10"/>
  <c r="I1225" i="10"/>
  <c r="I1226" i="10"/>
  <c r="I1227" i="10"/>
  <c r="I1228" i="10"/>
  <c r="I1229" i="10"/>
  <c r="I1230" i="10"/>
  <c r="I1231" i="10"/>
  <c r="I1232" i="10"/>
  <c r="I1233" i="10"/>
  <c r="I1234" i="10"/>
  <c r="I1235" i="10"/>
  <c r="I1236" i="10"/>
  <c r="I1237" i="10"/>
  <c r="I1238" i="10"/>
  <c r="I1239" i="10"/>
  <c r="I1240" i="10"/>
  <c r="I1241" i="10"/>
  <c r="I1242" i="10"/>
  <c r="I1243" i="10"/>
  <c r="I1244" i="10"/>
  <c r="I1245" i="10"/>
  <c r="I1246" i="10"/>
  <c r="I1247" i="10"/>
  <c r="I1248" i="10"/>
  <c r="I1249" i="10"/>
  <c r="I1250" i="10"/>
  <c r="I1251" i="10"/>
  <c r="I1252" i="10"/>
  <c r="I1253" i="10"/>
  <c r="I1254" i="10"/>
  <c r="I1255" i="10"/>
  <c r="I1256" i="10"/>
  <c r="I1257" i="10"/>
  <c r="I1258" i="10"/>
  <c r="I1259" i="10"/>
  <c r="I1260" i="10"/>
  <c r="I1261" i="10"/>
  <c r="I1262" i="10"/>
  <c r="I1263" i="10"/>
  <c r="I1264" i="10"/>
  <c r="I1265" i="10"/>
  <c r="I1266" i="10"/>
  <c r="I1267" i="10"/>
  <c r="I1268" i="10"/>
  <c r="I1269" i="10"/>
  <c r="I1270" i="10"/>
  <c r="I1271" i="10"/>
  <c r="I1272" i="10"/>
  <c r="I1273" i="10"/>
  <c r="I1274" i="10"/>
  <c r="I1275" i="10"/>
  <c r="I1276" i="10"/>
  <c r="I1277" i="10"/>
  <c r="I1278" i="10"/>
  <c r="I1279" i="10"/>
  <c r="I1280" i="10"/>
  <c r="I1281" i="10"/>
  <c r="I1282" i="10"/>
  <c r="I1283" i="10"/>
  <c r="I1284" i="10"/>
  <c r="I1285" i="10"/>
  <c r="I1286" i="10"/>
  <c r="I1287" i="10"/>
  <c r="I1288" i="10"/>
  <c r="I1289" i="10"/>
  <c r="I1290" i="10"/>
  <c r="I1291" i="10"/>
  <c r="I1292" i="10"/>
  <c r="I1293" i="10"/>
  <c r="I1294" i="10"/>
  <c r="I1295" i="10"/>
  <c r="I1296" i="10"/>
  <c r="I1297" i="10"/>
  <c r="I1298" i="10"/>
  <c r="I1299" i="10"/>
  <c r="I1300" i="10"/>
  <c r="I1301" i="10"/>
  <c r="I1302" i="10"/>
  <c r="I1303" i="10"/>
  <c r="I1304" i="10"/>
  <c r="I1305" i="10"/>
  <c r="I1306" i="10"/>
  <c r="I1307" i="10"/>
  <c r="I1308" i="10"/>
  <c r="I1309" i="10"/>
  <c r="I1310" i="10"/>
  <c r="I1311" i="10"/>
  <c r="I1312" i="10"/>
  <c r="I1313" i="10"/>
  <c r="I1314" i="10"/>
  <c r="I1315" i="10"/>
  <c r="I1316" i="10"/>
  <c r="I1317" i="10"/>
  <c r="I1318" i="10"/>
  <c r="I1319" i="10"/>
  <c r="I1320" i="10"/>
  <c r="I1321" i="10"/>
  <c r="I1322" i="10"/>
  <c r="I1323" i="10"/>
  <c r="I1324" i="10"/>
  <c r="I1325" i="10"/>
  <c r="I1326" i="10"/>
  <c r="I1327" i="10"/>
  <c r="I1328" i="10"/>
  <c r="I1329" i="10"/>
  <c r="I1330" i="10"/>
  <c r="I1331" i="10"/>
  <c r="I1332" i="10"/>
  <c r="I1333" i="10"/>
  <c r="I1334" i="10"/>
  <c r="I1335" i="10"/>
  <c r="I1336" i="10"/>
  <c r="I1337" i="10"/>
  <c r="I1338" i="10"/>
  <c r="I1339" i="10"/>
  <c r="I1340" i="10"/>
  <c r="I1341" i="10"/>
  <c r="I1342" i="10"/>
  <c r="I1343" i="10"/>
  <c r="I1344" i="10"/>
  <c r="I1345" i="10"/>
  <c r="I1346" i="10"/>
  <c r="I1347" i="10"/>
  <c r="I1348" i="10"/>
  <c r="I1349" i="10"/>
  <c r="I1350" i="10"/>
  <c r="I1351" i="10"/>
  <c r="I1352" i="10"/>
  <c r="I1353" i="10"/>
  <c r="I1354" i="10"/>
  <c r="I1355" i="10"/>
  <c r="I1356" i="10"/>
  <c r="I1357" i="10"/>
  <c r="I1358" i="10"/>
  <c r="I1359" i="10"/>
  <c r="I1360" i="10"/>
  <c r="I1361" i="10"/>
  <c r="I1362" i="10"/>
  <c r="I1363" i="10"/>
  <c r="I1364" i="10"/>
  <c r="I1365" i="10"/>
  <c r="I1366" i="10"/>
  <c r="I1367" i="10"/>
  <c r="I1368" i="10"/>
  <c r="I1369" i="10"/>
  <c r="I1370" i="10"/>
  <c r="I1371" i="10"/>
  <c r="I1372" i="10"/>
  <c r="I1373" i="10"/>
  <c r="I1374" i="10"/>
  <c r="I1375" i="10"/>
  <c r="I1376" i="10"/>
  <c r="I1377" i="10"/>
  <c r="I1378" i="10"/>
  <c r="I1379" i="10"/>
  <c r="I1380" i="10"/>
  <c r="I1381" i="10"/>
  <c r="I1382" i="10"/>
  <c r="I1383" i="10"/>
  <c r="I1384" i="10"/>
  <c r="I1385" i="10"/>
  <c r="I1386" i="10"/>
  <c r="I1387" i="10"/>
  <c r="I1388" i="10"/>
  <c r="I1389" i="10"/>
  <c r="I1390" i="10"/>
  <c r="I1391" i="10"/>
  <c r="I1392" i="10"/>
  <c r="I1393" i="10"/>
  <c r="I1394" i="10"/>
  <c r="I1395" i="10"/>
  <c r="I1396" i="10"/>
  <c r="I1397" i="10"/>
  <c r="I1398" i="10"/>
  <c r="I1399" i="10"/>
  <c r="I1400" i="10"/>
  <c r="I1401" i="10"/>
  <c r="I1402" i="10"/>
  <c r="I1403" i="10"/>
  <c r="I1404" i="10"/>
  <c r="I1405" i="10"/>
  <c r="I1406" i="10"/>
  <c r="I1407" i="10"/>
  <c r="I1408" i="10"/>
  <c r="I1409" i="10"/>
  <c r="I1410" i="10"/>
  <c r="I1411" i="10"/>
  <c r="I1412" i="10"/>
  <c r="I1413" i="10"/>
  <c r="I1414" i="10"/>
  <c r="I1415" i="10"/>
  <c r="I1416" i="10"/>
  <c r="I1417" i="10"/>
  <c r="I1418" i="10"/>
  <c r="I1419" i="10"/>
  <c r="I1420" i="10"/>
  <c r="I1421" i="10"/>
  <c r="I1422" i="10"/>
  <c r="I1423" i="10"/>
  <c r="I1424" i="10"/>
  <c r="I1425" i="10"/>
  <c r="I1426" i="10"/>
  <c r="I1427" i="10"/>
  <c r="I1428" i="10"/>
  <c r="I1429" i="10"/>
  <c r="I1430" i="10"/>
  <c r="I1431" i="10"/>
  <c r="I1432" i="10"/>
  <c r="I1433" i="10"/>
  <c r="I1434" i="10"/>
  <c r="I1435" i="10"/>
  <c r="I1436" i="10"/>
  <c r="I1437" i="10"/>
  <c r="I1438" i="10"/>
  <c r="I1439" i="10"/>
  <c r="I1440" i="10"/>
  <c r="I1441" i="10"/>
  <c r="I1442" i="10"/>
  <c r="I1443" i="10"/>
  <c r="I1444" i="10"/>
  <c r="I1445" i="10"/>
  <c r="I1446" i="10"/>
  <c r="I1447" i="10"/>
  <c r="I1448" i="10"/>
  <c r="I1449" i="10"/>
  <c r="I1450" i="10"/>
  <c r="I1451" i="10"/>
  <c r="I1452" i="10"/>
  <c r="I1453" i="10"/>
  <c r="I1454" i="10"/>
  <c r="I1455" i="10"/>
  <c r="I1456" i="10"/>
  <c r="I1457" i="10"/>
  <c r="I1458" i="10"/>
  <c r="I1459" i="10"/>
  <c r="I1460" i="10"/>
  <c r="I1461" i="10"/>
  <c r="I1462" i="10"/>
  <c r="I1463" i="10"/>
  <c r="I1464" i="10"/>
  <c r="I1465" i="10"/>
  <c r="I1466" i="10"/>
  <c r="I1467" i="10"/>
  <c r="I1468" i="10"/>
  <c r="I1469" i="10"/>
  <c r="I1470" i="10"/>
  <c r="I1471" i="10"/>
  <c r="I1472" i="10"/>
  <c r="I1473" i="10"/>
  <c r="I1474" i="10"/>
  <c r="I1475" i="10"/>
  <c r="I1476" i="10"/>
  <c r="I1477" i="10"/>
  <c r="I1478" i="10"/>
  <c r="I1479" i="10"/>
  <c r="I1480" i="10"/>
  <c r="I1481" i="10"/>
  <c r="I1482" i="10"/>
  <c r="I1483" i="10"/>
  <c r="I1484" i="10"/>
  <c r="I1485" i="10"/>
  <c r="I1486" i="10"/>
  <c r="I1487" i="10"/>
  <c r="I1488" i="10"/>
  <c r="I1489" i="10"/>
  <c r="I1490" i="10"/>
  <c r="I1491" i="10"/>
  <c r="I1492" i="10"/>
  <c r="I1493" i="10"/>
  <c r="I1494" i="10"/>
  <c r="I1495" i="10"/>
  <c r="I1496" i="10"/>
  <c r="I1497" i="10"/>
  <c r="I1498" i="10"/>
  <c r="I1499" i="10"/>
  <c r="I1500" i="10"/>
  <c r="I1501" i="10"/>
  <c r="I1502" i="10"/>
  <c r="I1503" i="10"/>
  <c r="I1504" i="10"/>
  <c r="I1505" i="10"/>
  <c r="I1506" i="10"/>
  <c r="I1507" i="10"/>
  <c r="I1508" i="10"/>
  <c r="I1509" i="10"/>
  <c r="I1510" i="10"/>
  <c r="I1511" i="10"/>
  <c r="I1512" i="10"/>
  <c r="I1513" i="10"/>
  <c r="I1514" i="10"/>
  <c r="I1515" i="10"/>
  <c r="I1516" i="10"/>
  <c r="I1517" i="10"/>
  <c r="I1518" i="10"/>
  <c r="I1519" i="10"/>
  <c r="I1520" i="10"/>
  <c r="I1521" i="10"/>
  <c r="I1522" i="10"/>
  <c r="I1523" i="10"/>
  <c r="I1524" i="10"/>
  <c r="I1525" i="10"/>
  <c r="I1526" i="10"/>
  <c r="I1527" i="10"/>
  <c r="I1528" i="10"/>
  <c r="I1529" i="10"/>
  <c r="I1530" i="10"/>
  <c r="I1531" i="10"/>
  <c r="I1532" i="10"/>
  <c r="I1533" i="10"/>
  <c r="I1534" i="10"/>
  <c r="I1535" i="10"/>
  <c r="I1536" i="10"/>
  <c r="I1537" i="10"/>
  <c r="I1538" i="10"/>
  <c r="I1539" i="10"/>
  <c r="I1540" i="10"/>
  <c r="I1541" i="10"/>
  <c r="I1542" i="10"/>
  <c r="I1543" i="10"/>
  <c r="I1544" i="10"/>
  <c r="I1545" i="10"/>
  <c r="I1546" i="10"/>
  <c r="I1547" i="10"/>
  <c r="I1548" i="10"/>
  <c r="I1549" i="10"/>
  <c r="I1550" i="10"/>
  <c r="I1551" i="10"/>
  <c r="I1552" i="10"/>
  <c r="I1553" i="10"/>
  <c r="I1554" i="10"/>
  <c r="I1555" i="10"/>
  <c r="I1556" i="10"/>
  <c r="I1557" i="10"/>
  <c r="I1558" i="10"/>
  <c r="I1559" i="10"/>
  <c r="I1560" i="10"/>
  <c r="I1561" i="10"/>
  <c r="I1562" i="10"/>
  <c r="I1563" i="10"/>
  <c r="I1564" i="10"/>
  <c r="I1565" i="10"/>
  <c r="I1566" i="10"/>
  <c r="I1567" i="10"/>
  <c r="I1568" i="10"/>
  <c r="I1569" i="10"/>
  <c r="I1570" i="10"/>
  <c r="I1571" i="10"/>
  <c r="I1572" i="10"/>
  <c r="I1573" i="10"/>
  <c r="I1574" i="10"/>
  <c r="I1575" i="10"/>
  <c r="I1576" i="10"/>
  <c r="I1577" i="10"/>
  <c r="I1578" i="10"/>
  <c r="I1579" i="10"/>
  <c r="I1580" i="10"/>
  <c r="I1581" i="10"/>
  <c r="I1582" i="10"/>
  <c r="I1583" i="10"/>
  <c r="I1584" i="10"/>
  <c r="I1585" i="10"/>
  <c r="I1586" i="10"/>
  <c r="I1587" i="10"/>
  <c r="I1588" i="10"/>
  <c r="I1589" i="10"/>
  <c r="I1590" i="10"/>
  <c r="I1591" i="10"/>
  <c r="I1592" i="10"/>
  <c r="I1593" i="10"/>
  <c r="I1594" i="10"/>
  <c r="I1595" i="10"/>
  <c r="I1596" i="10"/>
  <c r="I1597" i="10"/>
  <c r="I1598" i="10"/>
  <c r="I1599" i="10"/>
  <c r="I1600" i="10"/>
  <c r="I1601" i="10"/>
  <c r="I1602" i="10"/>
  <c r="I1603" i="10"/>
  <c r="I1604" i="10"/>
  <c r="I1605" i="10"/>
  <c r="I1606" i="10"/>
  <c r="I1607" i="10"/>
  <c r="I1608" i="10"/>
  <c r="I1609" i="10"/>
  <c r="I1610" i="10"/>
  <c r="I1611" i="10"/>
  <c r="I1612" i="10"/>
  <c r="I1613" i="10"/>
  <c r="I1614" i="10"/>
  <c r="I1615" i="10"/>
  <c r="I1616" i="10"/>
  <c r="I1617" i="10"/>
  <c r="I1618" i="10"/>
  <c r="I1619" i="10"/>
  <c r="I1620" i="10"/>
  <c r="I1621" i="10"/>
  <c r="I1622" i="10"/>
  <c r="I1623" i="10"/>
  <c r="I1624" i="10"/>
  <c r="I1625" i="10"/>
  <c r="I1626" i="10"/>
  <c r="I1627" i="10"/>
  <c r="I1628" i="10"/>
  <c r="I1629" i="10"/>
  <c r="I1630" i="10"/>
  <c r="I1631" i="10"/>
  <c r="I1632" i="10"/>
  <c r="I1633" i="10"/>
  <c r="I1634" i="10"/>
  <c r="I1635" i="10"/>
  <c r="I1636" i="10"/>
  <c r="I1637" i="10"/>
  <c r="I1638" i="10"/>
  <c r="I1639" i="10"/>
  <c r="I1640" i="10"/>
  <c r="I1641" i="10"/>
  <c r="I1642" i="10"/>
  <c r="I1643" i="10"/>
  <c r="I1644" i="10"/>
  <c r="I1645" i="10"/>
  <c r="I1646" i="10"/>
  <c r="I1647" i="10"/>
  <c r="I1648" i="10"/>
  <c r="I1649" i="10"/>
  <c r="I1650" i="10"/>
  <c r="I1651" i="10"/>
  <c r="I1652" i="10"/>
  <c r="I1653" i="10"/>
  <c r="I1654" i="10"/>
  <c r="I1655" i="10"/>
  <c r="I1656" i="10"/>
  <c r="I1657" i="10"/>
  <c r="I1658" i="10"/>
  <c r="I1659" i="10"/>
  <c r="I1660" i="10"/>
  <c r="I1661" i="10"/>
  <c r="I1662" i="10"/>
  <c r="I1663" i="10"/>
  <c r="I1664" i="10"/>
  <c r="I1665" i="10"/>
  <c r="I1666" i="10"/>
  <c r="I1667" i="10"/>
  <c r="I1668" i="10"/>
  <c r="I1669" i="10"/>
  <c r="I1670" i="10"/>
  <c r="I1671" i="10"/>
  <c r="I1672" i="10"/>
  <c r="I1673" i="10"/>
  <c r="I1674" i="10"/>
  <c r="I1675" i="10"/>
  <c r="I1676" i="10"/>
  <c r="I1677" i="10"/>
  <c r="I1678" i="10"/>
  <c r="I1679" i="10"/>
  <c r="I1680" i="10"/>
  <c r="I1681" i="10"/>
  <c r="I1682" i="10"/>
  <c r="I1683" i="10"/>
  <c r="I1684" i="10"/>
  <c r="H10" i="10" a="1"/>
  <c r="H10" i="10" s="1"/>
  <c r="H11" i="10" a="1"/>
  <c r="H11" i="10" s="1"/>
  <c r="H12" i="10" a="1"/>
  <c r="H12" i="10" s="1"/>
  <c r="H13" i="10" a="1"/>
  <c r="H13" i="10" s="1"/>
  <c r="H14" i="10" a="1"/>
  <c r="H14" i="10" s="1"/>
  <c r="H15" i="10" a="1"/>
  <c r="H15" i="10" s="1"/>
  <c r="H16" i="10" a="1"/>
  <c r="H16" i="10" s="1"/>
  <c r="H17" i="10" a="1"/>
  <c r="H17" i="10" s="1"/>
  <c r="H18" i="10" a="1"/>
  <c r="H18" i="10" s="1"/>
  <c r="H19" i="10" a="1"/>
  <c r="H19" i="10" s="1"/>
  <c r="H20" i="10" a="1"/>
  <c r="H20" i="10" s="1"/>
  <c r="H21" i="10" a="1"/>
  <c r="H21" i="10" s="1"/>
  <c r="H22" i="10" a="1"/>
  <c r="H22" i="10" s="1"/>
  <c r="H23" i="10" a="1"/>
  <c r="H23" i="10" s="1"/>
  <c r="H24" i="10" a="1"/>
  <c r="H24" i="10" s="1"/>
  <c r="H25" i="10" a="1"/>
  <c r="H25" i="10" s="1"/>
  <c r="H26" i="10" a="1"/>
  <c r="H26" i="10" s="1"/>
  <c r="H27" i="10" a="1"/>
  <c r="H27" i="10" s="1"/>
  <c r="H28" i="10" a="1"/>
  <c r="H28" i="10" s="1"/>
  <c r="H29" i="10" a="1"/>
  <c r="H29" i="10" s="1"/>
  <c r="H30" i="10" a="1"/>
  <c r="H30" i="10" s="1"/>
  <c r="H31" i="10" a="1"/>
  <c r="H31" i="10" s="1"/>
  <c r="H32" i="10" a="1"/>
  <c r="H32" i="10" s="1"/>
  <c r="H33" i="10" a="1"/>
  <c r="H33" i="10" s="1"/>
  <c r="H34" i="10" a="1"/>
  <c r="H34" i="10" s="1"/>
  <c r="H35" i="10" a="1"/>
  <c r="H35" i="10" s="1"/>
  <c r="H36" i="10" a="1"/>
  <c r="H36" i="10" s="1"/>
  <c r="H37" i="10" a="1"/>
  <c r="H37" i="10" s="1"/>
  <c r="H38" i="10" a="1"/>
  <c r="H38" i="10" s="1"/>
  <c r="H39" i="10" a="1"/>
  <c r="H39" i="10" s="1"/>
  <c r="H40" i="10" a="1"/>
  <c r="H40" i="10" s="1"/>
  <c r="H41" i="10" a="1"/>
  <c r="H41" i="10" s="1"/>
  <c r="H42" i="10" a="1"/>
  <c r="H42" i="10" s="1"/>
  <c r="H43" i="10" a="1"/>
  <c r="H43" i="10" s="1"/>
  <c r="H44" i="10" a="1"/>
  <c r="H44" i="10" s="1"/>
  <c r="H45" i="10" a="1"/>
  <c r="H45" i="10" s="1"/>
  <c r="H46" i="10" a="1"/>
  <c r="H46" i="10" s="1"/>
  <c r="H47" i="10" a="1"/>
  <c r="H47" i="10" s="1"/>
  <c r="H48" i="10" a="1"/>
  <c r="H48" i="10" s="1"/>
  <c r="H49" i="10" a="1"/>
  <c r="H49" i="10" s="1"/>
  <c r="H50" i="10" a="1"/>
  <c r="H50" i="10" s="1"/>
  <c r="H51" i="10" a="1"/>
  <c r="H51" i="10" s="1"/>
  <c r="H52" i="10" a="1"/>
  <c r="H52" i="10" s="1"/>
  <c r="H53" i="10" a="1"/>
  <c r="H53" i="10" s="1"/>
  <c r="H54" i="10" a="1"/>
  <c r="H54" i="10" s="1"/>
  <c r="H55" i="10" a="1"/>
  <c r="H55" i="10" s="1"/>
  <c r="H56" i="10" a="1"/>
  <c r="H56" i="10" s="1"/>
  <c r="H57" i="10" a="1"/>
  <c r="H57" i="10" s="1"/>
  <c r="H58" i="10" a="1"/>
  <c r="H58" i="10" s="1"/>
  <c r="H59" i="10" a="1"/>
  <c r="H59" i="10" s="1"/>
  <c r="H60" i="10" a="1"/>
  <c r="H60" i="10" s="1"/>
  <c r="H61" i="10" a="1"/>
  <c r="H61" i="10" s="1"/>
  <c r="H62" i="10" a="1"/>
  <c r="H62" i="10" s="1"/>
  <c r="H63" i="10" a="1"/>
  <c r="H63" i="10" s="1"/>
  <c r="H64" i="10" a="1"/>
  <c r="H64" i="10" s="1"/>
  <c r="H65" i="10" a="1"/>
  <c r="H65" i="10" s="1"/>
  <c r="H66" i="10" a="1"/>
  <c r="H66" i="10" s="1"/>
  <c r="H67" i="10" a="1"/>
  <c r="H67" i="10" s="1"/>
  <c r="H68" i="10" a="1"/>
  <c r="H68" i="10" s="1"/>
  <c r="H69" i="10" a="1"/>
  <c r="H69" i="10" s="1"/>
  <c r="H70" i="10" a="1"/>
  <c r="H70" i="10" s="1"/>
  <c r="H71" i="10" a="1"/>
  <c r="H71" i="10" s="1"/>
  <c r="H72" i="10" a="1"/>
  <c r="H72" i="10" s="1"/>
  <c r="H73" i="10" a="1"/>
  <c r="H73" i="10" s="1"/>
  <c r="H74" i="10" a="1"/>
  <c r="H74" i="10" s="1"/>
  <c r="H75" i="10" a="1"/>
  <c r="H75" i="10" s="1"/>
  <c r="H76" i="10" a="1"/>
  <c r="H76" i="10" s="1"/>
  <c r="H77" i="10" a="1"/>
  <c r="H77" i="10" s="1"/>
  <c r="H78" i="10" a="1"/>
  <c r="H78" i="10" s="1"/>
  <c r="H79" i="10" a="1"/>
  <c r="H79" i="10" s="1"/>
  <c r="H80" i="10" a="1"/>
  <c r="H80" i="10" s="1"/>
  <c r="H81" i="10" a="1"/>
  <c r="H81" i="10" s="1"/>
  <c r="H82" i="10" a="1"/>
  <c r="H82" i="10" s="1"/>
  <c r="H83" i="10" a="1"/>
  <c r="H83" i="10" s="1"/>
  <c r="H84" i="10" a="1"/>
  <c r="H84" i="10" s="1"/>
  <c r="H85" i="10" a="1"/>
  <c r="H85" i="10" s="1"/>
  <c r="H86" i="10" a="1"/>
  <c r="H86" i="10" s="1"/>
  <c r="H87" i="10" a="1"/>
  <c r="H87" i="10" s="1"/>
  <c r="H88" i="10" a="1"/>
  <c r="H88" i="10" s="1"/>
  <c r="H89" i="10" a="1"/>
  <c r="H89" i="10" s="1"/>
  <c r="H90" i="10" a="1"/>
  <c r="H90" i="10" s="1"/>
  <c r="H91" i="10" a="1"/>
  <c r="H91" i="10" s="1"/>
  <c r="H92" i="10" a="1"/>
  <c r="H92" i="10" s="1"/>
  <c r="H93" i="10" a="1"/>
  <c r="H93" i="10" s="1"/>
  <c r="H94" i="10" a="1"/>
  <c r="H94" i="10" s="1"/>
  <c r="H95" i="10" a="1"/>
  <c r="H95" i="10" s="1"/>
  <c r="H96" i="10" a="1"/>
  <c r="H96" i="10" s="1"/>
  <c r="H97" i="10" a="1"/>
  <c r="H97" i="10" s="1"/>
  <c r="H98" i="10" a="1"/>
  <c r="H98" i="10" s="1"/>
  <c r="H99" i="10" a="1"/>
  <c r="H99" i="10" s="1"/>
  <c r="H100" i="10" a="1"/>
  <c r="H100" i="10" s="1"/>
  <c r="H101" i="10" a="1"/>
  <c r="H101" i="10" s="1"/>
  <c r="H102" i="10" a="1"/>
  <c r="H102" i="10" s="1"/>
  <c r="H103" i="10" a="1"/>
  <c r="H103" i="10" s="1"/>
  <c r="H104" i="10" a="1"/>
  <c r="H104" i="10" s="1"/>
  <c r="H105" i="10" a="1"/>
  <c r="H105" i="10" s="1"/>
  <c r="H106" i="10" a="1"/>
  <c r="H106" i="10" s="1"/>
  <c r="H107" i="10" a="1"/>
  <c r="H107" i="10" s="1"/>
  <c r="H108" i="10" a="1"/>
  <c r="H108" i="10" s="1"/>
  <c r="H109" i="10" a="1"/>
  <c r="H109" i="10" s="1"/>
  <c r="H110" i="10" a="1"/>
  <c r="H110" i="10" s="1"/>
  <c r="H111" i="10" a="1"/>
  <c r="H111" i="10" s="1"/>
  <c r="H112" i="10" a="1"/>
  <c r="H112" i="10" s="1"/>
  <c r="H113" i="10" a="1"/>
  <c r="H113" i="10" s="1"/>
  <c r="H114" i="10" a="1"/>
  <c r="H114" i="10" s="1"/>
  <c r="H115" i="10" a="1"/>
  <c r="H115" i="10" s="1"/>
  <c r="H116" i="10" a="1"/>
  <c r="H116" i="10" s="1"/>
  <c r="H117" i="10" a="1"/>
  <c r="H117" i="10" s="1"/>
  <c r="H118" i="10" a="1"/>
  <c r="H118" i="10" s="1"/>
  <c r="H119" i="10" a="1"/>
  <c r="H119" i="10" s="1"/>
  <c r="H120" i="10" a="1"/>
  <c r="H120" i="10" s="1"/>
  <c r="H121" i="10" a="1"/>
  <c r="H121" i="10" s="1"/>
  <c r="H122" i="10" a="1"/>
  <c r="H122" i="10" s="1"/>
  <c r="H123" i="10" a="1"/>
  <c r="H123" i="10" s="1"/>
  <c r="H124" i="10" a="1"/>
  <c r="H124" i="10" s="1"/>
  <c r="H125" i="10" a="1"/>
  <c r="H125" i="10" s="1"/>
  <c r="H126" i="10" a="1"/>
  <c r="H126" i="10" s="1"/>
  <c r="H127" i="10" a="1"/>
  <c r="H127" i="10" s="1"/>
  <c r="H128" i="10" a="1"/>
  <c r="H128" i="10" s="1"/>
  <c r="H129" i="10" a="1"/>
  <c r="H129" i="10" s="1"/>
  <c r="H130" i="10" a="1"/>
  <c r="H130" i="10" s="1"/>
  <c r="H131" i="10" a="1"/>
  <c r="H131" i="10" s="1"/>
  <c r="H132" i="10" a="1"/>
  <c r="H132" i="10" s="1"/>
  <c r="H133" i="10" a="1"/>
  <c r="H133" i="10" s="1"/>
  <c r="H134" i="10" a="1"/>
  <c r="H134" i="10" s="1"/>
  <c r="H135" i="10" a="1"/>
  <c r="H135" i="10" s="1"/>
  <c r="H136" i="10" a="1"/>
  <c r="H136" i="10" s="1"/>
  <c r="H137" i="10" a="1"/>
  <c r="H137" i="10" s="1"/>
  <c r="H138" i="10" a="1"/>
  <c r="H138" i="10" s="1"/>
  <c r="H139" i="10" a="1"/>
  <c r="H139" i="10" s="1"/>
  <c r="H140" i="10" a="1"/>
  <c r="H140" i="10" s="1"/>
  <c r="H141" i="10" a="1"/>
  <c r="H141" i="10" s="1"/>
  <c r="H142" i="10" a="1"/>
  <c r="H142" i="10" s="1"/>
  <c r="H143" i="10" a="1"/>
  <c r="H143" i="10" s="1"/>
  <c r="H144" i="10" a="1"/>
  <c r="H144" i="10" s="1"/>
  <c r="H145" i="10" a="1"/>
  <c r="H145" i="10" s="1"/>
  <c r="H146" i="10" a="1"/>
  <c r="H146" i="10" s="1"/>
  <c r="H147" i="10" a="1"/>
  <c r="H147" i="10" s="1"/>
  <c r="H148" i="10" a="1"/>
  <c r="H148" i="10" s="1"/>
  <c r="H149" i="10" a="1"/>
  <c r="H149" i="10" s="1"/>
  <c r="H150" i="10" a="1"/>
  <c r="H150" i="10" s="1"/>
  <c r="H151" i="10" a="1"/>
  <c r="H151" i="10" s="1"/>
  <c r="H152" i="10" a="1"/>
  <c r="H152" i="10" s="1"/>
  <c r="H153" i="10" a="1"/>
  <c r="H153" i="10" s="1"/>
  <c r="H154" i="10" a="1"/>
  <c r="H154" i="10" s="1"/>
  <c r="H155" i="10" a="1"/>
  <c r="H155" i="10" s="1"/>
  <c r="H156" i="10" a="1"/>
  <c r="H156" i="10" s="1"/>
  <c r="H157" i="10" a="1"/>
  <c r="H157" i="10" s="1"/>
  <c r="H158" i="10" a="1"/>
  <c r="H158" i="10" s="1"/>
  <c r="H159" i="10" a="1"/>
  <c r="H159" i="10" s="1"/>
  <c r="H160" i="10" a="1"/>
  <c r="H160" i="10" s="1"/>
  <c r="H161" i="10" a="1"/>
  <c r="H161" i="10" s="1"/>
  <c r="H162" i="10" a="1"/>
  <c r="H162" i="10" s="1"/>
  <c r="H163" i="10" a="1"/>
  <c r="H163" i="10" s="1"/>
  <c r="H164" i="10" a="1"/>
  <c r="H164" i="10" s="1"/>
  <c r="H165" i="10" a="1"/>
  <c r="H165" i="10" s="1"/>
  <c r="H166" i="10" a="1"/>
  <c r="H166" i="10" s="1"/>
  <c r="H167" i="10" a="1"/>
  <c r="H167" i="10" s="1"/>
  <c r="H168" i="10" a="1"/>
  <c r="H168" i="10" s="1"/>
  <c r="H169" i="10" a="1"/>
  <c r="H169" i="10" s="1"/>
  <c r="H170" i="10" a="1"/>
  <c r="H170" i="10" s="1"/>
  <c r="H171" i="10" a="1"/>
  <c r="H171" i="10" s="1"/>
  <c r="H172" i="10" a="1"/>
  <c r="H172" i="10" s="1"/>
  <c r="H173" i="10" a="1"/>
  <c r="H173" i="10" s="1"/>
  <c r="H174" i="10" a="1"/>
  <c r="H174" i="10" s="1"/>
  <c r="H175" i="10" a="1"/>
  <c r="H175" i="10" s="1"/>
  <c r="H176" i="10" a="1"/>
  <c r="H176" i="10" s="1"/>
  <c r="H177" i="10" a="1"/>
  <c r="H177" i="10" s="1"/>
  <c r="H178" i="10" a="1"/>
  <c r="H178" i="10" s="1"/>
  <c r="H179" i="10" a="1"/>
  <c r="H179" i="10" s="1"/>
  <c r="H180" i="10" a="1"/>
  <c r="H180" i="10" s="1"/>
  <c r="H181" i="10" a="1"/>
  <c r="H181" i="10" s="1"/>
  <c r="H182" i="10" a="1"/>
  <c r="H182" i="10" s="1"/>
  <c r="H183" i="10" a="1"/>
  <c r="H183" i="10" s="1"/>
  <c r="H184" i="10" a="1"/>
  <c r="H184" i="10" s="1"/>
  <c r="H185" i="10" a="1"/>
  <c r="H185" i="10" s="1"/>
  <c r="H186" i="10" a="1"/>
  <c r="H186" i="10" s="1"/>
  <c r="H187" i="10" a="1"/>
  <c r="H187" i="10" s="1"/>
  <c r="H188" i="10" a="1"/>
  <c r="H188" i="10" s="1"/>
  <c r="H189" i="10" a="1"/>
  <c r="H189" i="10" s="1"/>
  <c r="H190" i="10" a="1"/>
  <c r="H190" i="10" s="1"/>
  <c r="H191" i="10" a="1"/>
  <c r="H191" i="10" s="1"/>
  <c r="H192" i="10" a="1"/>
  <c r="H192" i="10" s="1"/>
  <c r="H193" i="10" a="1"/>
  <c r="H193" i="10" s="1"/>
  <c r="H194" i="10" a="1"/>
  <c r="H194" i="10" s="1"/>
  <c r="H195" i="10" a="1"/>
  <c r="H195" i="10" s="1"/>
  <c r="H196" i="10" a="1"/>
  <c r="H196" i="10" s="1"/>
  <c r="H197" i="10" a="1"/>
  <c r="H197" i="10" s="1"/>
  <c r="H198" i="10" a="1"/>
  <c r="H198" i="10" s="1"/>
  <c r="H199" i="10" a="1"/>
  <c r="H199" i="10" s="1"/>
  <c r="H200" i="10" a="1"/>
  <c r="H200" i="10" s="1"/>
  <c r="H201" i="10" a="1"/>
  <c r="H201" i="10" s="1"/>
  <c r="H202" i="10" a="1"/>
  <c r="H202" i="10" s="1"/>
  <c r="H203" i="10" a="1"/>
  <c r="H203" i="10" s="1"/>
  <c r="H204" i="10" a="1"/>
  <c r="H204" i="10" s="1"/>
  <c r="H205" i="10" a="1"/>
  <c r="H205" i="10" s="1"/>
  <c r="H206" i="10" a="1"/>
  <c r="H206" i="10" s="1"/>
  <c r="H207" i="10" a="1"/>
  <c r="H207" i="10" s="1"/>
  <c r="H208" i="10" a="1"/>
  <c r="H208" i="10" s="1"/>
  <c r="H209" i="10" a="1"/>
  <c r="H209" i="10" s="1"/>
  <c r="H210" i="10" a="1"/>
  <c r="H210" i="10" s="1"/>
  <c r="H211" i="10" a="1"/>
  <c r="H211" i="10" s="1"/>
  <c r="H212" i="10" a="1"/>
  <c r="H212" i="10" s="1"/>
  <c r="H213" i="10" a="1"/>
  <c r="H213" i="10" s="1"/>
  <c r="H214" i="10" a="1"/>
  <c r="H214" i="10" s="1"/>
  <c r="H215" i="10" a="1"/>
  <c r="H215" i="10" s="1"/>
  <c r="H216" i="10" a="1"/>
  <c r="H216" i="10" s="1"/>
  <c r="H217" i="10" a="1"/>
  <c r="H217" i="10" s="1"/>
  <c r="H218" i="10" a="1"/>
  <c r="H218" i="10" s="1"/>
  <c r="H219" i="10" a="1"/>
  <c r="H219" i="10" s="1"/>
  <c r="H220" i="10" a="1"/>
  <c r="H220" i="10" s="1"/>
  <c r="H221" i="10" a="1"/>
  <c r="H221" i="10" s="1"/>
  <c r="H222" i="10" a="1"/>
  <c r="H222" i="10" s="1"/>
  <c r="H223" i="10" a="1"/>
  <c r="H223" i="10" s="1"/>
  <c r="H224" i="10" a="1"/>
  <c r="H224" i="10" s="1"/>
  <c r="H225" i="10" a="1"/>
  <c r="H225" i="10" s="1"/>
  <c r="H226" i="10" a="1"/>
  <c r="H226" i="10" s="1"/>
  <c r="H227" i="10" a="1"/>
  <c r="H227" i="10" s="1"/>
  <c r="H228" i="10" a="1"/>
  <c r="H228" i="10" s="1"/>
  <c r="H229" i="10" a="1"/>
  <c r="H229" i="10" s="1"/>
  <c r="H230" i="10" a="1"/>
  <c r="H230" i="10" s="1"/>
  <c r="H231" i="10" a="1"/>
  <c r="H231" i="10" s="1"/>
  <c r="H232" i="10" a="1"/>
  <c r="H232" i="10" s="1"/>
  <c r="H233" i="10" a="1"/>
  <c r="H233" i="10" s="1"/>
  <c r="H234" i="10" a="1"/>
  <c r="H234" i="10" s="1"/>
  <c r="H235" i="10" a="1"/>
  <c r="H235" i="10" s="1"/>
  <c r="H236" i="10" a="1"/>
  <c r="H236" i="10" s="1"/>
  <c r="H237" i="10" a="1"/>
  <c r="H237" i="10" s="1"/>
  <c r="H238" i="10" a="1"/>
  <c r="H238" i="10" s="1"/>
  <c r="H239" i="10" a="1"/>
  <c r="H239" i="10" s="1"/>
  <c r="H240" i="10" a="1"/>
  <c r="H240" i="10" s="1"/>
  <c r="H241" i="10" a="1"/>
  <c r="H241" i="10" s="1"/>
  <c r="H242" i="10" a="1"/>
  <c r="H242" i="10" s="1"/>
  <c r="H243" i="10" a="1"/>
  <c r="H243" i="10" s="1"/>
  <c r="H244" i="10" a="1"/>
  <c r="H244" i="10" s="1"/>
  <c r="H245" i="10" a="1"/>
  <c r="H245" i="10" s="1"/>
  <c r="H246" i="10" a="1"/>
  <c r="H246" i="10" s="1"/>
  <c r="H247" i="10" a="1"/>
  <c r="H247" i="10" s="1"/>
  <c r="H248" i="10" a="1"/>
  <c r="H248" i="10" s="1"/>
  <c r="H249" i="10" a="1"/>
  <c r="H249" i="10" s="1"/>
  <c r="H250" i="10" a="1"/>
  <c r="H250" i="10" s="1"/>
  <c r="H251" i="10" a="1"/>
  <c r="H251" i="10" s="1"/>
  <c r="H252" i="10" a="1"/>
  <c r="H252" i="10" s="1"/>
  <c r="H253" i="10" a="1"/>
  <c r="H253" i="10" s="1"/>
  <c r="H254" i="10" a="1"/>
  <c r="H254" i="10" s="1"/>
  <c r="H255" i="10" a="1"/>
  <c r="H255" i="10" s="1"/>
  <c r="H256" i="10" a="1"/>
  <c r="H256" i="10" s="1"/>
  <c r="H257" i="10" a="1"/>
  <c r="H257" i="10" s="1"/>
  <c r="H258" i="10" a="1"/>
  <c r="H258" i="10" s="1"/>
  <c r="H259" i="10" a="1"/>
  <c r="H259" i="10" s="1"/>
  <c r="H260" i="10" a="1"/>
  <c r="H260" i="10" s="1"/>
  <c r="H261" i="10" a="1"/>
  <c r="H261" i="10" s="1"/>
  <c r="H262" i="10" a="1"/>
  <c r="H262" i="10" s="1"/>
  <c r="H263" i="10" a="1"/>
  <c r="H263" i="10" s="1"/>
  <c r="H264" i="10" a="1"/>
  <c r="H264" i="10" s="1"/>
  <c r="H265" i="10" a="1"/>
  <c r="H265" i="10" s="1"/>
  <c r="H266" i="10" a="1"/>
  <c r="H266" i="10" s="1"/>
  <c r="H267" i="10" a="1"/>
  <c r="H267" i="10" s="1"/>
  <c r="H268" i="10" a="1"/>
  <c r="H268" i="10" s="1"/>
  <c r="H269" i="10" a="1"/>
  <c r="H269" i="10" s="1"/>
  <c r="H270" i="10" a="1"/>
  <c r="H270" i="10" s="1"/>
  <c r="H271" i="10" a="1"/>
  <c r="H271" i="10" s="1"/>
  <c r="H272" i="10" a="1"/>
  <c r="H272" i="10" s="1"/>
  <c r="H273" i="10" a="1"/>
  <c r="H273" i="10" s="1"/>
  <c r="H274" i="10" a="1"/>
  <c r="H274" i="10" s="1"/>
  <c r="H275" i="10" a="1"/>
  <c r="H275" i="10" s="1"/>
  <c r="H276" i="10" a="1"/>
  <c r="H276" i="10" s="1"/>
  <c r="H277" i="10" a="1"/>
  <c r="H277" i="10" s="1"/>
  <c r="H278" i="10" a="1"/>
  <c r="H278" i="10" s="1"/>
  <c r="H279" i="10" a="1"/>
  <c r="H279" i="10" s="1"/>
  <c r="H280" i="10" a="1"/>
  <c r="H280" i="10" s="1"/>
  <c r="H281" i="10" a="1"/>
  <c r="H281" i="10" s="1"/>
  <c r="H282" i="10" a="1"/>
  <c r="H282" i="10" s="1"/>
  <c r="H283" i="10" a="1"/>
  <c r="H283" i="10" s="1"/>
  <c r="H284" i="10" a="1"/>
  <c r="H284" i="10" s="1"/>
  <c r="H285" i="10" a="1"/>
  <c r="H285" i="10" s="1"/>
  <c r="H286" i="10" a="1"/>
  <c r="H286" i="10" s="1"/>
  <c r="H287" i="10" a="1"/>
  <c r="H287" i="10" s="1"/>
  <c r="H288" i="10" a="1"/>
  <c r="H288" i="10" s="1"/>
  <c r="H289" i="10" a="1"/>
  <c r="H289" i="10" s="1"/>
  <c r="H290" i="10" a="1"/>
  <c r="H290" i="10" s="1"/>
  <c r="H291" i="10" a="1"/>
  <c r="H291" i="10" s="1"/>
  <c r="H292" i="10" a="1"/>
  <c r="H292" i="10" s="1"/>
  <c r="H293" i="10" a="1"/>
  <c r="H293" i="10" s="1"/>
  <c r="H294" i="10" a="1"/>
  <c r="H294" i="10" s="1"/>
  <c r="H295" i="10" a="1"/>
  <c r="H295" i="10" s="1"/>
  <c r="H296" i="10" a="1"/>
  <c r="H296" i="10" s="1"/>
  <c r="H297" i="10" a="1"/>
  <c r="H297" i="10" s="1"/>
  <c r="H298" i="10" a="1"/>
  <c r="H298" i="10" s="1"/>
  <c r="H299" i="10" a="1"/>
  <c r="H299" i="10" s="1"/>
  <c r="H300" i="10" a="1"/>
  <c r="H300" i="10" s="1"/>
  <c r="H301" i="10" a="1"/>
  <c r="H301" i="10" s="1"/>
  <c r="H302" i="10" a="1"/>
  <c r="H302" i="10" s="1"/>
  <c r="H303" i="10" a="1"/>
  <c r="H303" i="10" s="1"/>
  <c r="H304" i="10" a="1"/>
  <c r="H304" i="10" s="1"/>
  <c r="H305" i="10" a="1"/>
  <c r="H305" i="10" s="1"/>
  <c r="H306" i="10" a="1"/>
  <c r="H306" i="10" s="1"/>
  <c r="H307" i="10" a="1"/>
  <c r="H307" i="10" s="1"/>
  <c r="H308" i="10" a="1"/>
  <c r="H308" i="10" s="1"/>
  <c r="H309" i="10" a="1"/>
  <c r="H309" i="10" s="1"/>
  <c r="H310" i="10" a="1"/>
  <c r="H310" i="10" s="1"/>
  <c r="H311" i="10" a="1"/>
  <c r="H311" i="10" s="1"/>
  <c r="H312" i="10" a="1"/>
  <c r="H312" i="10" s="1"/>
  <c r="H313" i="10" a="1"/>
  <c r="H313" i="10" s="1"/>
  <c r="H314" i="10" a="1"/>
  <c r="H314" i="10" s="1"/>
  <c r="H315" i="10" a="1"/>
  <c r="H315" i="10" s="1"/>
  <c r="H316" i="10" a="1"/>
  <c r="H316" i="10" s="1"/>
  <c r="H317" i="10" a="1"/>
  <c r="H317" i="10" s="1"/>
  <c r="H318" i="10" a="1"/>
  <c r="H318" i="10" s="1"/>
  <c r="H319" i="10" a="1"/>
  <c r="H319" i="10" s="1"/>
  <c r="H320" i="10" a="1"/>
  <c r="H320" i="10" s="1"/>
  <c r="H321" i="10" a="1"/>
  <c r="H321" i="10" s="1"/>
  <c r="H322" i="10" a="1"/>
  <c r="H322" i="10" s="1"/>
  <c r="H323" i="10" a="1"/>
  <c r="H323" i="10" s="1"/>
  <c r="H324" i="10" a="1"/>
  <c r="H324" i="10" s="1"/>
  <c r="H325" i="10" a="1"/>
  <c r="H325" i="10" s="1"/>
  <c r="H326" i="10" a="1"/>
  <c r="H326" i="10" s="1"/>
  <c r="H327" i="10" a="1"/>
  <c r="H327" i="10" s="1"/>
  <c r="H328" i="10" a="1"/>
  <c r="H328" i="10" s="1"/>
  <c r="H329" i="10" a="1"/>
  <c r="H329" i="10" s="1"/>
  <c r="H330" i="10" a="1"/>
  <c r="H330" i="10" s="1"/>
  <c r="H331" i="10" a="1"/>
  <c r="H331" i="10" s="1"/>
  <c r="H332" i="10" a="1"/>
  <c r="H332" i="10" s="1"/>
  <c r="H333" i="10" a="1"/>
  <c r="H333" i="10" s="1"/>
  <c r="H334" i="10" a="1"/>
  <c r="H334" i="10" s="1"/>
  <c r="H335" i="10" a="1"/>
  <c r="H335" i="10" s="1"/>
  <c r="H336" i="10" a="1"/>
  <c r="H336" i="10" s="1"/>
  <c r="H337" i="10" a="1"/>
  <c r="H337" i="10" s="1"/>
  <c r="H338" i="10" a="1"/>
  <c r="H338" i="10" s="1"/>
  <c r="H339" i="10" a="1"/>
  <c r="H339" i="10" s="1"/>
  <c r="H340" i="10" a="1"/>
  <c r="H340" i="10" s="1"/>
  <c r="H341" i="10" a="1"/>
  <c r="H341" i="10" s="1"/>
  <c r="H342" i="10" a="1"/>
  <c r="H342" i="10" s="1"/>
  <c r="H343" i="10" a="1"/>
  <c r="H343" i="10" s="1"/>
  <c r="H344" i="10" a="1"/>
  <c r="H344" i="10" s="1"/>
  <c r="H345" i="10" a="1"/>
  <c r="H345" i="10" s="1"/>
  <c r="H346" i="10" a="1"/>
  <c r="H346" i="10" s="1"/>
  <c r="H347" i="10" a="1"/>
  <c r="H347" i="10" s="1"/>
  <c r="H348" i="10" a="1"/>
  <c r="H348" i="10" s="1"/>
  <c r="H349" i="10" a="1"/>
  <c r="H349" i="10" s="1"/>
  <c r="H350" i="10" a="1"/>
  <c r="H350" i="10" s="1"/>
  <c r="H351" i="10" a="1"/>
  <c r="H351" i="10" s="1"/>
  <c r="H352" i="10" a="1"/>
  <c r="H352" i="10" s="1"/>
  <c r="H353" i="10" a="1"/>
  <c r="H353" i="10" s="1"/>
  <c r="H354" i="10" a="1"/>
  <c r="H354" i="10" s="1"/>
  <c r="H355" i="10" a="1"/>
  <c r="H355" i="10" s="1"/>
  <c r="H356" i="10" a="1"/>
  <c r="H356" i="10" s="1"/>
  <c r="H357" i="10" a="1"/>
  <c r="H357" i="10" s="1"/>
  <c r="H358" i="10" a="1"/>
  <c r="H358" i="10" s="1"/>
  <c r="H359" i="10" a="1"/>
  <c r="H359" i="10" s="1"/>
  <c r="H360" i="10" a="1"/>
  <c r="H360" i="10" s="1"/>
  <c r="H361" i="10" a="1"/>
  <c r="H361" i="10" s="1"/>
  <c r="H362" i="10" a="1"/>
  <c r="H362" i="10" s="1"/>
  <c r="H363" i="10" a="1"/>
  <c r="H363" i="10" s="1"/>
  <c r="H364" i="10" a="1"/>
  <c r="H364" i="10" s="1"/>
  <c r="H365" i="10" a="1"/>
  <c r="H365" i="10" s="1"/>
  <c r="H366" i="10" a="1"/>
  <c r="H366" i="10" s="1"/>
  <c r="H367" i="10" a="1"/>
  <c r="H367" i="10" s="1"/>
  <c r="H368" i="10" a="1"/>
  <c r="H368" i="10" s="1"/>
  <c r="H369" i="10" a="1"/>
  <c r="H369" i="10" s="1"/>
  <c r="H370" i="10" a="1"/>
  <c r="H370" i="10" s="1"/>
  <c r="H371" i="10" a="1"/>
  <c r="H371" i="10" s="1"/>
  <c r="H372" i="10" a="1"/>
  <c r="H372" i="10" s="1"/>
  <c r="H373" i="10" a="1"/>
  <c r="H373" i="10" s="1"/>
  <c r="H374" i="10" a="1"/>
  <c r="H374" i="10" s="1"/>
  <c r="H375" i="10" a="1"/>
  <c r="H375" i="10" s="1"/>
  <c r="H376" i="10" a="1"/>
  <c r="H376" i="10" s="1"/>
  <c r="H377" i="10" a="1"/>
  <c r="H377" i="10" s="1"/>
  <c r="H378" i="10" a="1"/>
  <c r="H378" i="10" s="1"/>
  <c r="H379" i="10" a="1"/>
  <c r="H379" i="10" s="1"/>
  <c r="H380" i="10" a="1"/>
  <c r="H380" i="10" s="1"/>
  <c r="H381" i="10" a="1"/>
  <c r="H381" i="10" s="1"/>
  <c r="H382" i="10" a="1"/>
  <c r="H382" i="10" s="1"/>
  <c r="H383" i="10" a="1"/>
  <c r="H383" i="10" s="1"/>
  <c r="H384" i="10" a="1"/>
  <c r="H384" i="10" s="1"/>
  <c r="H385" i="10" a="1"/>
  <c r="H385" i="10" s="1"/>
  <c r="H386" i="10" a="1"/>
  <c r="H386" i="10" s="1"/>
  <c r="H387" i="10" a="1"/>
  <c r="H387" i="10" s="1"/>
  <c r="H388" i="10" a="1"/>
  <c r="H388" i="10" s="1"/>
  <c r="H389" i="10" a="1"/>
  <c r="H389" i="10" s="1"/>
  <c r="H390" i="10" a="1"/>
  <c r="H390" i="10" s="1"/>
  <c r="H391" i="10" a="1"/>
  <c r="H391" i="10" s="1"/>
  <c r="H392" i="10" a="1"/>
  <c r="H392" i="10" s="1"/>
  <c r="H393" i="10" a="1"/>
  <c r="H393" i="10" s="1"/>
  <c r="H394" i="10" a="1"/>
  <c r="H394" i="10" s="1"/>
  <c r="H395" i="10" a="1"/>
  <c r="H395" i="10" s="1"/>
  <c r="H396" i="10" a="1"/>
  <c r="H396" i="10" s="1"/>
  <c r="H397" i="10" a="1"/>
  <c r="H397" i="10" s="1"/>
  <c r="H398" i="10" a="1"/>
  <c r="H398" i="10" s="1"/>
  <c r="H399" i="10" a="1"/>
  <c r="H399" i="10" s="1"/>
  <c r="H400" i="10" a="1"/>
  <c r="H400" i="10" s="1"/>
  <c r="H401" i="10" a="1"/>
  <c r="H401" i="10" s="1"/>
  <c r="H402" i="10" a="1"/>
  <c r="H402" i="10" s="1"/>
  <c r="H403" i="10" a="1"/>
  <c r="H403" i="10" s="1"/>
  <c r="H404" i="10" a="1"/>
  <c r="H404" i="10" s="1"/>
  <c r="H405" i="10" a="1"/>
  <c r="H405" i="10" s="1"/>
  <c r="H406" i="10" a="1"/>
  <c r="H406" i="10" s="1"/>
  <c r="H407" i="10" a="1"/>
  <c r="H407" i="10" s="1"/>
  <c r="H408" i="10" a="1"/>
  <c r="H408" i="10" s="1"/>
  <c r="H409" i="10" a="1"/>
  <c r="H409" i="10" s="1"/>
  <c r="H410" i="10" a="1"/>
  <c r="H410" i="10" s="1"/>
  <c r="H411" i="10" a="1"/>
  <c r="H411" i="10" s="1"/>
  <c r="H412" i="10" a="1"/>
  <c r="H412" i="10" s="1"/>
  <c r="H413" i="10" a="1"/>
  <c r="H413" i="10" s="1"/>
  <c r="H414" i="10" a="1"/>
  <c r="H414" i="10" s="1"/>
  <c r="H415" i="10" a="1"/>
  <c r="H415" i="10" s="1"/>
  <c r="H416" i="10" a="1"/>
  <c r="H416" i="10" s="1"/>
  <c r="H417" i="10" a="1"/>
  <c r="H417" i="10" s="1"/>
  <c r="H418" i="10" a="1"/>
  <c r="H418" i="10" s="1"/>
  <c r="H419" i="10" a="1"/>
  <c r="H419" i="10" s="1"/>
  <c r="H420" i="10" a="1"/>
  <c r="H420" i="10" s="1"/>
  <c r="H421" i="10" a="1"/>
  <c r="H421" i="10" s="1"/>
  <c r="H422" i="10" a="1"/>
  <c r="H422" i="10" s="1"/>
  <c r="H423" i="10" a="1"/>
  <c r="H423" i="10" s="1"/>
  <c r="H424" i="10" a="1"/>
  <c r="H424" i="10" s="1"/>
  <c r="H425" i="10" a="1"/>
  <c r="H425" i="10" s="1"/>
  <c r="H426" i="10" a="1"/>
  <c r="H426" i="10" s="1"/>
  <c r="H427" i="10" a="1"/>
  <c r="H427" i="10" s="1"/>
  <c r="H428" i="10" a="1"/>
  <c r="H428" i="10" s="1"/>
  <c r="H429" i="10" a="1"/>
  <c r="H429" i="10" s="1"/>
  <c r="H430" i="10" a="1"/>
  <c r="H430" i="10" s="1"/>
  <c r="H431" i="10" a="1"/>
  <c r="H431" i="10" s="1"/>
  <c r="H432" i="10" a="1"/>
  <c r="H432" i="10" s="1"/>
  <c r="H433" i="10" a="1"/>
  <c r="H433" i="10" s="1"/>
  <c r="H434" i="10" a="1"/>
  <c r="H434" i="10" s="1"/>
  <c r="H435" i="10" a="1"/>
  <c r="H435" i="10" s="1"/>
  <c r="H436" i="10" a="1"/>
  <c r="H436" i="10" s="1"/>
  <c r="H437" i="10" a="1"/>
  <c r="H437" i="10" s="1"/>
  <c r="H438" i="10" a="1"/>
  <c r="H438" i="10" s="1"/>
  <c r="H439" i="10" a="1"/>
  <c r="H439" i="10" s="1"/>
  <c r="H440" i="10" a="1"/>
  <c r="H440" i="10" s="1"/>
  <c r="H441" i="10" a="1"/>
  <c r="H441" i="10" s="1"/>
  <c r="H442" i="10" a="1"/>
  <c r="H442" i="10" s="1"/>
  <c r="H443" i="10" a="1"/>
  <c r="H443" i="10" s="1"/>
  <c r="H444" i="10" a="1"/>
  <c r="H444" i="10" s="1"/>
  <c r="H445" i="10" a="1"/>
  <c r="H445" i="10" s="1"/>
  <c r="H446" i="10" a="1"/>
  <c r="H446" i="10" s="1"/>
  <c r="H447" i="10" a="1"/>
  <c r="H447" i="10" s="1"/>
  <c r="H448" i="10" a="1"/>
  <c r="H448" i="10" s="1"/>
  <c r="H449" i="10" a="1"/>
  <c r="H449" i="10" s="1"/>
  <c r="H450" i="10" a="1"/>
  <c r="H450" i="10" s="1"/>
  <c r="H451" i="10" a="1"/>
  <c r="H451" i="10" s="1"/>
  <c r="H452" i="10" a="1"/>
  <c r="H452" i="10" s="1"/>
  <c r="H453" i="10" a="1"/>
  <c r="H453" i="10" s="1"/>
  <c r="H454" i="10" a="1"/>
  <c r="H454" i="10" s="1"/>
  <c r="H455" i="10" a="1"/>
  <c r="H455" i="10" s="1"/>
  <c r="H456" i="10" a="1"/>
  <c r="H456" i="10" s="1"/>
  <c r="H457" i="10" a="1"/>
  <c r="H457" i="10" s="1"/>
  <c r="H458" i="10" a="1"/>
  <c r="H458" i="10" s="1"/>
  <c r="H459" i="10" a="1"/>
  <c r="H459" i="10" s="1"/>
  <c r="H460" i="10" a="1"/>
  <c r="H460" i="10" s="1"/>
  <c r="H461" i="10" a="1"/>
  <c r="H461" i="10" s="1"/>
  <c r="H462" i="10" a="1"/>
  <c r="H462" i="10" s="1"/>
  <c r="H463" i="10" a="1"/>
  <c r="H463" i="10" s="1"/>
  <c r="H464" i="10" a="1"/>
  <c r="H464" i="10" s="1"/>
  <c r="H465" i="10" a="1"/>
  <c r="H465" i="10" s="1"/>
  <c r="H466" i="10" a="1"/>
  <c r="H466" i="10" s="1"/>
  <c r="H467" i="10" a="1"/>
  <c r="H467" i="10" s="1"/>
  <c r="H468" i="10" a="1"/>
  <c r="H468" i="10" s="1"/>
  <c r="H469" i="10" a="1"/>
  <c r="H469" i="10" s="1"/>
  <c r="H470" i="10" a="1"/>
  <c r="H470" i="10" s="1"/>
  <c r="H471" i="10" a="1"/>
  <c r="H471" i="10" s="1"/>
  <c r="H472" i="10" a="1"/>
  <c r="H472" i="10" s="1"/>
  <c r="H473" i="10" a="1"/>
  <c r="H473" i="10" s="1"/>
  <c r="H474" i="10" a="1"/>
  <c r="H474" i="10" s="1"/>
  <c r="H475" i="10" a="1"/>
  <c r="H475" i="10" s="1"/>
  <c r="H476" i="10" a="1"/>
  <c r="H476" i="10" s="1"/>
  <c r="H477" i="10" a="1"/>
  <c r="H477" i="10" s="1"/>
  <c r="H478" i="10" a="1"/>
  <c r="H478" i="10" s="1"/>
  <c r="H479" i="10" a="1"/>
  <c r="H479" i="10" s="1"/>
  <c r="H480" i="10" a="1"/>
  <c r="H480" i="10" s="1"/>
  <c r="H481" i="10" a="1"/>
  <c r="H481" i="10" s="1"/>
  <c r="H482" i="10" a="1"/>
  <c r="H482" i="10" s="1"/>
  <c r="H483" i="10" a="1"/>
  <c r="H483" i="10" s="1"/>
  <c r="H484" i="10" a="1"/>
  <c r="H484" i="10" s="1"/>
  <c r="H485" i="10" a="1"/>
  <c r="H485" i="10" s="1"/>
  <c r="H486" i="10" a="1"/>
  <c r="H486" i="10" s="1"/>
  <c r="H487" i="10" a="1"/>
  <c r="H487" i="10" s="1"/>
  <c r="H488" i="10" a="1"/>
  <c r="H488" i="10" s="1"/>
  <c r="H489" i="10" a="1"/>
  <c r="H489" i="10" s="1"/>
  <c r="H490" i="10" a="1"/>
  <c r="H490" i="10" s="1"/>
  <c r="H491" i="10" a="1"/>
  <c r="H491" i="10" s="1"/>
  <c r="H492" i="10" a="1"/>
  <c r="H492" i="10" s="1"/>
  <c r="H493" i="10" a="1"/>
  <c r="H493" i="10" s="1"/>
  <c r="H494" i="10" a="1"/>
  <c r="H494" i="10" s="1"/>
  <c r="H495" i="10" a="1"/>
  <c r="H495" i="10" s="1"/>
  <c r="H496" i="10" a="1"/>
  <c r="H496" i="10" s="1"/>
  <c r="H497" i="10" a="1"/>
  <c r="H497" i="10" s="1"/>
  <c r="H498" i="10" a="1"/>
  <c r="H498" i="10" s="1"/>
  <c r="H499" i="10" a="1"/>
  <c r="H499" i="10" s="1"/>
  <c r="H500" i="10" a="1"/>
  <c r="H500" i="10" s="1"/>
  <c r="H501" i="10" a="1"/>
  <c r="H501" i="10" s="1"/>
  <c r="H502" i="10" a="1"/>
  <c r="H502" i="10" s="1"/>
  <c r="H503" i="10" a="1"/>
  <c r="H503" i="10" s="1"/>
  <c r="H504" i="10" a="1"/>
  <c r="H504" i="10" s="1"/>
  <c r="H505" i="10" a="1"/>
  <c r="H505" i="10" s="1"/>
  <c r="H506" i="10" a="1"/>
  <c r="H506" i="10" s="1"/>
  <c r="H507" i="10" a="1"/>
  <c r="H507" i="10" s="1"/>
  <c r="H508" i="10" a="1"/>
  <c r="H508" i="10" s="1"/>
  <c r="H509" i="10" a="1"/>
  <c r="H509" i="10" s="1"/>
  <c r="H510" i="10" a="1"/>
  <c r="H510" i="10" s="1"/>
  <c r="H511" i="10" a="1"/>
  <c r="H511" i="10" s="1"/>
  <c r="H512" i="10" a="1"/>
  <c r="H512" i="10" s="1"/>
  <c r="H513" i="10" a="1"/>
  <c r="H513" i="10" s="1"/>
  <c r="H514" i="10" a="1"/>
  <c r="H514" i="10" s="1"/>
  <c r="H515" i="10" a="1"/>
  <c r="H515" i="10" s="1"/>
  <c r="H516" i="10" a="1"/>
  <c r="H516" i="10" s="1"/>
  <c r="H517" i="10" a="1"/>
  <c r="H517" i="10" s="1"/>
  <c r="H518" i="10" a="1"/>
  <c r="H518" i="10" s="1"/>
  <c r="H519" i="10" a="1"/>
  <c r="H519" i="10" s="1"/>
  <c r="H520" i="10" a="1"/>
  <c r="H520" i="10" s="1"/>
  <c r="H521" i="10" a="1"/>
  <c r="H521" i="10" s="1"/>
  <c r="H522" i="10" a="1"/>
  <c r="H522" i="10" s="1"/>
  <c r="H523" i="10" a="1"/>
  <c r="H523" i="10" s="1"/>
  <c r="H524" i="10" a="1"/>
  <c r="H524" i="10" s="1"/>
  <c r="H525" i="10" a="1"/>
  <c r="H525" i="10" s="1"/>
  <c r="H526" i="10" a="1"/>
  <c r="H526" i="10" s="1"/>
  <c r="H527" i="10" a="1"/>
  <c r="H527" i="10" s="1"/>
  <c r="H528" i="10" a="1"/>
  <c r="H528" i="10" s="1"/>
  <c r="H529" i="10" a="1"/>
  <c r="H529" i="10" s="1"/>
  <c r="H530" i="10" a="1"/>
  <c r="H530" i="10" s="1"/>
  <c r="H531" i="10" a="1"/>
  <c r="H531" i="10" s="1"/>
  <c r="H532" i="10" a="1"/>
  <c r="H532" i="10" s="1"/>
  <c r="H533" i="10" a="1"/>
  <c r="H533" i="10" s="1"/>
  <c r="H534" i="10" a="1"/>
  <c r="H534" i="10" s="1"/>
  <c r="H535" i="10" a="1"/>
  <c r="H535" i="10" s="1"/>
  <c r="H536" i="10" a="1"/>
  <c r="H536" i="10" s="1"/>
  <c r="H537" i="10" a="1"/>
  <c r="H537" i="10" s="1"/>
  <c r="H538" i="10" a="1"/>
  <c r="H538" i="10" s="1"/>
  <c r="H539" i="10" a="1"/>
  <c r="H539" i="10" s="1"/>
  <c r="H540" i="10" a="1"/>
  <c r="H540" i="10" s="1"/>
  <c r="H541" i="10" a="1"/>
  <c r="H541" i="10" s="1"/>
  <c r="H542" i="10" a="1"/>
  <c r="H542" i="10" s="1"/>
  <c r="H543" i="10" a="1"/>
  <c r="H543" i="10" s="1"/>
  <c r="H544" i="10" a="1"/>
  <c r="H544" i="10" s="1"/>
  <c r="H545" i="10" a="1"/>
  <c r="H545" i="10" s="1"/>
  <c r="H546" i="10" a="1"/>
  <c r="H546" i="10" s="1"/>
  <c r="H547" i="10" a="1"/>
  <c r="H547" i="10" s="1"/>
  <c r="H548" i="10" a="1"/>
  <c r="H548" i="10" s="1"/>
  <c r="H549" i="10" a="1"/>
  <c r="H549" i="10" s="1"/>
  <c r="H550" i="10" a="1"/>
  <c r="H550" i="10" s="1"/>
  <c r="H551" i="10" a="1"/>
  <c r="H551" i="10" s="1"/>
  <c r="H552" i="10" a="1"/>
  <c r="H552" i="10" s="1"/>
  <c r="H553" i="10" a="1"/>
  <c r="H553" i="10" s="1"/>
  <c r="H554" i="10" a="1"/>
  <c r="H554" i="10" s="1"/>
  <c r="H555" i="10" a="1"/>
  <c r="H555" i="10" s="1"/>
  <c r="H556" i="10" a="1"/>
  <c r="H556" i="10" s="1"/>
  <c r="H557" i="10" a="1"/>
  <c r="H557" i="10" s="1"/>
  <c r="H558" i="10" a="1"/>
  <c r="H558" i="10" s="1"/>
  <c r="H559" i="10" a="1"/>
  <c r="H559" i="10" s="1"/>
  <c r="H560" i="10" a="1"/>
  <c r="H560" i="10" s="1"/>
  <c r="H561" i="10" a="1"/>
  <c r="H561" i="10" s="1"/>
  <c r="H562" i="10" a="1"/>
  <c r="H562" i="10" s="1"/>
  <c r="H563" i="10" a="1"/>
  <c r="H563" i="10" s="1"/>
  <c r="H564" i="10" a="1"/>
  <c r="H564" i="10" s="1"/>
  <c r="H565" i="10" a="1"/>
  <c r="H565" i="10" s="1"/>
  <c r="H566" i="10" a="1"/>
  <c r="H566" i="10" s="1"/>
  <c r="H567" i="10" a="1"/>
  <c r="H567" i="10" s="1"/>
  <c r="H568" i="10" a="1"/>
  <c r="H568" i="10" s="1"/>
  <c r="H569" i="10" a="1"/>
  <c r="H569" i="10" s="1"/>
  <c r="H570" i="10" a="1"/>
  <c r="H570" i="10" s="1"/>
  <c r="H571" i="10" a="1"/>
  <c r="H571" i="10" s="1"/>
  <c r="H572" i="10" a="1"/>
  <c r="H572" i="10" s="1"/>
  <c r="H573" i="10" a="1"/>
  <c r="H573" i="10" s="1"/>
  <c r="H574" i="10" a="1"/>
  <c r="H574" i="10" s="1"/>
  <c r="H575" i="10" a="1"/>
  <c r="H575" i="10" s="1"/>
  <c r="H576" i="10" a="1"/>
  <c r="H576" i="10" s="1"/>
  <c r="H577" i="10" a="1"/>
  <c r="H577" i="10" s="1"/>
  <c r="H578" i="10" a="1"/>
  <c r="H578" i="10" s="1"/>
  <c r="H579" i="10" a="1"/>
  <c r="H579" i="10" s="1"/>
  <c r="H580" i="10" a="1"/>
  <c r="H580" i="10" s="1"/>
  <c r="H581" i="10" a="1"/>
  <c r="H581" i="10" s="1"/>
  <c r="H582" i="10" a="1"/>
  <c r="H582" i="10" s="1"/>
  <c r="H583" i="10" a="1"/>
  <c r="H583" i="10" s="1"/>
  <c r="H584" i="10" a="1"/>
  <c r="H584" i="10" s="1"/>
  <c r="H585" i="10" a="1"/>
  <c r="H585" i="10" s="1"/>
  <c r="H586" i="10" a="1"/>
  <c r="H586" i="10" s="1"/>
  <c r="H587" i="10" a="1"/>
  <c r="H587" i="10" s="1"/>
  <c r="H588" i="10" a="1"/>
  <c r="H588" i="10" s="1"/>
  <c r="H589" i="10" a="1"/>
  <c r="H589" i="10" s="1"/>
  <c r="H590" i="10" a="1"/>
  <c r="H590" i="10" s="1"/>
  <c r="H591" i="10" a="1"/>
  <c r="H591" i="10" s="1"/>
  <c r="H592" i="10" a="1"/>
  <c r="H592" i="10" s="1"/>
  <c r="H593" i="10" a="1"/>
  <c r="H593" i="10" s="1"/>
  <c r="H594" i="10" a="1"/>
  <c r="H594" i="10" s="1"/>
  <c r="H595" i="10" a="1"/>
  <c r="H595" i="10" s="1"/>
  <c r="H596" i="10" a="1"/>
  <c r="H596" i="10" s="1"/>
  <c r="H597" i="10" a="1"/>
  <c r="H597" i="10" s="1"/>
  <c r="H598" i="10" a="1"/>
  <c r="H598" i="10" s="1"/>
  <c r="H599" i="10" a="1"/>
  <c r="H599" i="10" s="1"/>
  <c r="H600" i="10" a="1"/>
  <c r="H600" i="10" s="1"/>
  <c r="H601" i="10" a="1"/>
  <c r="H601" i="10" s="1"/>
  <c r="H602" i="10" a="1"/>
  <c r="H602" i="10" s="1"/>
  <c r="H603" i="10" a="1"/>
  <c r="H603" i="10" s="1"/>
  <c r="H604" i="10" a="1"/>
  <c r="H604" i="10" s="1"/>
  <c r="H605" i="10" a="1"/>
  <c r="H605" i="10" s="1"/>
  <c r="H606" i="10" a="1"/>
  <c r="H606" i="10" s="1"/>
  <c r="H607" i="10" a="1"/>
  <c r="H607" i="10" s="1"/>
  <c r="H608" i="10" a="1"/>
  <c r="H608" i="10" s="1"/>
  <c r="H609" i="10" a="1"/>
  <c r="H609" i="10" s="1"/>
  <c r="H610" i="10" a="1"/>
  <c r="H610" i="10" s="1"/>
  <c r="H611" i="10" a="1"/>
  <c r="H611" i="10" s="1"/>
  <c r="H612" i="10" a="1"/>
  <c r="H612" i="10" s="1"/>
  <c r="H613" i="10" a="1"/>
  <c r="H613" i="10" s="1"/>
  <c r="H614" i="10" a="1"/>
  <c r="H614" i="10" s="1"/>
  <c r="H615" i="10" a="1"/>
  <c r="H615" i="10" s="1"/>
  <c r="H616" i="10" a="1"/>
  <c r="H616" i="10" s="1"/>
  <c r="H617" i="10" a="1"/>
  <c r="H617" i="10" s="1"/>
  <c r="H618" i="10" a="1"/>
  <c r="H618" i="10" s="1"/>
  <c r="H619" i="10" a="1"/>
  <c r="H619" i="10" s="1"/>
  <c r="H620" i="10" a="1"/>
  <c r="H620" i="10" s="1"/>
  <c r="H621" i="10" a="1"/>
  <c r="H621" i="10" s="1"/>
  <c r="H622" i="10" a="1"/>
  <c r="H622" i="10" s="1"/>
  <c r="H623" i="10" a="1"/>
  <c r="H623" i="10" s="1"/>
  <c r="H624" i="10" a="1"/>
  <c r="H624" i="10" s="1"/>
  <c r="H625" i="10" a="1"/>
  <c r="H625" i="10" s="1"/>
  <c r="H626" i="10" a="1"/>
  <c r="H626" i="10" s="1"/>
  <c r="H627" i="10" a="1"/>
  <c r="H627" i="10" s="1"/>
  <c r="H628" i="10" a="1"/>
  <c r="H628" i="10" s="1"/>
  <c r="H629" i="10" a="1"/>
  <c r="H629" i="10" s="1"/>
  <c r="H630" i="10" a="1"/>
  <c r="H630" i="10" s="1"/>
  <c r="H631" i="10" a="1"/>
  <c r="H631" i="10" s="1"/>
  <c r="H632" i="10" a="1"/>
  <c r="H632" i="10" s="1"/>
  <c r="H633" i="10" a="1"/>
  <c r="H633" i="10" s="1"/>
  <c r="H634" i="10" a="1"/>
  <c r="H634" i="10" s="1"/>
  <c r="H635" i="10" a="1"/>
  <c r="H635" i="10" s="1"/>
  <c r="H636" i="10" a="1"/>
  <c r="H636" i="10" s="1"/>
  <c r="H637" i="10" a="1"/>
  <c r="H637" i="10" s="1"/>
  <c r="H638" i="10" a="1"/>
  <c r="H638" i="10" s="1"/>
  <c r="H639" i="10" a="1"/>
  <c r="H639" i="10" s="1"/>
  <c r="H640" i="10" a="1"/>
  <c r="H640" i="10" s="1"/>
  <c r="H641" i="10" a="1"/>
  <c r="H641" i="10" s="1"/>
  <c r="H642" i="10" a="1"/>
  <c r="H642" i="10" s="1"/>
  <c r="H643" i="10" a="1"/>
  <c r="H643" i="10" s="1"/>
  <c r="H644" i="10" a="1"/>
  <c r="H644" i="10" s="1"/>
  <c r="H645" i="10" a="1"/>
  <c r="H645" i="10" s="1"/>
  <c r="H646" i="10" a="1"/>
  <c r="H646" i="10" s="1"/>
  <c r="H647" i="10" a="1"/>
  <c r="H647" i="10" s="1"/>
  <c r="H648" i="10" a="1"/>
  <c r="H648" i="10" s="1"/>
  <c r="H649" i="10" a="1"/>
  <c r="H649" i="10" s="1"/>
  <c r="H650" i="10" a="1"/>
  <c r="H650" i="10" s="1"/>
  <c r="H651" i="10" a="1"/>
  <c r="H651" i="10" s="1"/>
  <c r="H652" i="10" a="1"/>
  <c r="H652" i="10" s="1"/>
  <c r="H653" i="10" a="1"/>
  <c r="H653" i="10" s="1"/>
  <c r="H654" i="10" a="1"/>
  <c r="H654" i="10" s="1"/>
  <c r="H655" i="10" a="1"/>
  <c r="H655" i="10" s="1"/>
  <c r="H656" i="10" a="1"/>
  <c r="H656" i="10" s="1"/>
  <c r="H657" i="10" a="1"/>
  <c r="H657" i="10" s="1"/>
  <c r="H658" i="10" a="1"/>
  <c r="H658" i="10" s="1"/>
  <c r="H659" i="10" a="1"/>
  <c r="H659" i="10" s="1"/>
  <c r="H660" i="10" a="1"/>
  <c r="H660" i="10" s="1"/>
  <c r="H661" i="10" a="1"/>
  <c r="H661" i="10" s="1"/>
  <c r="H662" i="10" a="1"/>
  <c r="H662" i="10" s="1"/>
  <c r="H663" i="10" a="1"/>
  <c r="H663" i="10" s="1"/>
  <c r="H664" i="10" a="1"/>
  <c r="H664" i="10" s="1"/>
  <c r="H665" i="10" a="1"/>
  <c r="H665" i="10" s="1"/>
  <c r="H666" i="10" a="1"/>
  <c r="H666" i="10" s="1"/>
  <c r="H667" i="10" a="1"/>
  <c r="H667" i="10" s="1"/>
  <c r="H668" i="10" a="1"/>
  <c r="H668" i="10" s="1"/>
  <c r="H669" i="10" a="1"/>
  <c r="H669" i="10" s="1"/>
  <c r="H670" i="10" a="1"/>
  <c r="H670" i="10" s="1"/>
  <c r="H671" i="10" a="1"/>
  <c r="H671" i="10" s="1"/>
  <c r="H672" i="10" a="1"/>
  <c r="H672" i="10" s="1"/>
  <c r="H673" i="10" a="1"/>
  <c r="H673" i="10" s="1"/>
  <c r="H674" i="10" a="1"/>
  <c r="H674" i="10" s="1"/>
  <c r="H675" i="10" a="1"/>
  <c r="H675" i="10" s="1"/>
  <c r="H676" i="10" a="1"/>
  <c r="H676" i="10" s="1"/>
  <c r="H677" i="10" a="1"/>
  <c r="H677" i="10" s="1"/>
  <c r="H678" i="10" a="1"/>
  <c r="H678" i="10" s="1"/>
  <c r="H679" i="10" a="1"/>
  <c r="H679" i="10" s="1"/>
  <c r="H680" i="10" a="1"/>
  <c r="H680" i="10" s="1"/>
  <c r="H681" i="10" a="1"/>
  <c r="H681" i="10" s="1"/>
  <c r="H682" i="10" a="1"/>
  <c r="H682" i="10" s="1"/>
  <c r="H683" i="10" a="1"/>
  <c r="H683" i="10" s="1"/>
  <c r="H684" i="10" a="1"/>
  <c r="H684" i="10" s="1"/>
  <c r="H685" i="10" a="1"/>
  <c r="H685" i="10" s="1"/>
  <c r="H686" i="10" a="1"/>
  <c r="H686" i="10" s="1"/>
  <c r="H687" i="10" a="1"/>
  <c r="H687" i="10" s="1"/>
  <c r="H688" i="10" a="1"/>
  <c r="H688" i="10" s="1"/>
  <c r="H689" i="10" a="1"/>
  <c r="H689" i="10" s="1"/>
  <c r="H690" i="10" a="1"/>
  <c r="H690" i="10" s="1"/>
  <c r="H691" i="10" a="1"/>
  <c r="H691" i="10" s="1"/>
  <c r="H692" i="10" a="1"/>
  <c r="H692" i="10" s="1"/>
  <c r="H693" i="10" a="1"/>
  <c r="H693" i="10" s="1"/>
  <c r="H694" i="10" a="1"/>
  <c r="H694" i="10" s="1"/>
  <c r="H695" i="10" a="1"/>
  <c r="H695" i="10" s="1"/>
  <c r="H696" i="10" a="1"/>
  <c r="H696" i="10" s="1"/>
  <c r="H697" i="10" a="1"/>
  <c r="H697" i="10" s="1"/>
  <c r="H698" i="10" a="1"/>
  <c r="H698" i="10" s="1"/>
  <c r="H699" i="10" a="1"/>
  <c r="H699" i="10" s="1"/>
  <c r="H700" i="10" a="1"/>
  <c r="H700" i="10" s="1"/>
  <c r="H701" i="10" a="1"/>
  <c r="H701" i="10" s="1"/>
  <c r="H702" i="10" a="1"/>
  <c r="H702" i="10" s="1"/>
  <c r="H703" i="10" a="1"/>
  <c r="H703" i="10" s="1"/>
  <c r="H704" i="10" a="1"/>
  <c r="H704" i="10" s="1"/>
  <c r="H705" i="10" a="1"/>
  <c r="H705" i="10" s="1"/>
  <c r="H706" i="10" a="1"/>
  <c r="H706" i="10" s="1"/>
  <c r="H707" i="10" a="1"/>
  <c r="H707" i="10" s="1"/>
  <c r="H708" i="10" a="1"/>
  <c r="H708" i="10" s="1"/>
  <c r="H709" i="10" a="1"/>
  <c r="H709" i="10" s="1"/>
  <c r="H710" i="10" a="1"/>
  <c r="H710" i="10" s="1"/>
  <c r="H711" i="10" a="1"/>
  <c r="H711" i="10" s="1"/>
  <c r="H712" i="10" a="1"/>
  <c r="H712" i="10" s="1"/>
  <c r="H713" i="10" a="1"/>
  <c r="H713" i="10" s="1"/>
  <c r="H714" i="10" a="1"/>
  <c r="H714" i="10" s="1"/>
  <c r="H715" i="10" a="1"/>
  <c r="H715" i="10" s="1"/>
  <c r="H716" i="10" a="1"/>
  <c r="H716" i="10" s="1"/>
  <c r="H717" i="10" a="1"/>
  <c r="H717" i="10" s="1"/>
  <c r="H718" i="10" a="1"/>
  <c r="H718" i="10" s="1"/>
  <c r="H719" i="10" a="1"/>
  <c r="H719" i="10" s="1"/>
  <c r="H720" i="10" a="1"/>
  <c r="H720" i="10" s="1"/>
  <c r="H721" i="10" a="1"/>
  <c r="H721" i="10" s="1"/>
  <c r="H722" i="10" a="1"/>
  <c r="H722" i="10" s="1"/>
  <c r="H723" i="10" a="1"/>
  <c r="H723" i="10" s="1"/>
  <c r="H724" i="10" a="1"/>
  <c r="H724" i="10" s="1"/>
  <c r="H725" i="10" a="1"/>
  <c r="H725" i="10" s="1"/>
  <c r="H726" i="10" a="1"/>
  <c r="H726" i="10" s="1"/>
  <c r="H727" i="10" a="1"/>
  <c r="H727" i="10" s="1"/>
  <c r="H728" i="10" a="1"/>
  <c r="H728" i="10" s="1"/>
  <c r="H729" i="10" a="1"/>
  <c r="H729" i="10" s="1"/>
  <c r="H730" i="10" a="1"/>
  <c r="H730" i="10" s="1"/>
  <c r="H731" i="10" a="1"/>
  <c r="H731" i="10" s="1"/>
  <c r="H732" i="10" a="1"/>
  <c r="H732" i="10" s="1"/>
  <c r="H733" i="10" a="1"/>
  <c r="H733" i="10" s="1"/>
  <c r="H734" i="10" a="1"/>
  <c r="H734" i="10" s="1"/>
  <c r="H735" i="10" a="1"/>
  <c r="H735" i="10" s="1"/>
  <c r="H736" i="10" a="1"/>
  <c r="H736" i="10" s="1"/>
  <c r="H737" i="10" a="1"/>
  <c r="H737" i="10" s="1"/>
  <c r="H738" i="10" a="1"/>
  <c r="H738" i="10" s="1"/>
  <c r="H739" i="10" a="1"/>
  <c r="H739" i="10" s="1"/>
  <c r="H740" i="10" a="1"/>
  <c r="H740" i="10" s="1"/>
  <c r="H741" i="10" a="1"/>
  <c r="H741" i="10" s="1"/>
  <c r="H742" i="10" a="1"/>
  <c r="H742" i="10" s="1"/>
  <c r="H743" i="10" a="1"/>
  <c r="H743" i="10" s="1"/>
  <c r="H744" i="10" a="1"/>
  <c r="H744" i="10" s="1"/>
  <c r="H745" i="10" a="1"/>
  <c r="H745" i="10" s="1"/>
  <c r="H746" i="10" a="1"/>
  <c r="H746" i="10" s="1"/>
  <c r="H747" i="10" a="1"/>
  <c r="H747" i="10" s="1"/>
  <c r="H748" i="10" a="1"/>
  <c r="H748" i="10" s="1"/>
  <c r="H749" i="10" a="1"/>
  <c r="H749" i="10" s="1"/>
  <c r="H750" i="10" a="1"/>
  <c r="H750" i="10" s="1"/>
  <c r="H751" i="10" a="1"/>
  <c r="H751" i="10" s="1"/>
  <c r="H752" i="10" a="1"/>
  <c r="H752" i="10" s="1"/>
  <c r="H753" i="10" a="1"/>
  <c r="H753" i="10" s="1"/>
  <c r="H754" i="10" a="1"/>
  <c r="H754" i="10" s="1"/>
  <c r="H755" i="10" a="1"/>
  <c r="H755" i="10" s="1"/>
  <c r="H756" i="10" a="1"/>
  <c r="H756" i="10" s="1"/>
  <c r="H757" i="10" a="1"/>
  <c r="H757" i="10" s="1"/>
  <c r="H758" i="10" a="1"/>
  <c r="H758" i="10" s="1"/>
  <c r="H759" i="10" a="1"/>
  <c r="H759" i="10" s="1"/>
  <c r="H760" i="10" a="1"/>
  <c r="H760" i="10" s="1"/>
  <c r="H761" i="10" a="1"/>
  <c r="H761" i="10" s="1"/>
  <c r="H762" i="10" a="1"/>
  <c r="H762" i="10" s="1"/>
  <c r="H763" i="10" a="1"/>
  <c r="H763" i="10" s="1"/>
  <c r="H764" i="10" a="1"/>
  <c r="H764" i="10" s="1"/>
  <c r="H765" i="10" a="1"/>
  <c r="H765" i="10" s="1"/>
  <c r="H766" i="10" a="1"/>
  <c r="H766" i="10" s="1"/>
  <c r="H767" i="10" a="1"/>
  <c r="H767" i="10" s="1"/>
  <c r="H768" i="10" a="1"/>
  <c r="H768" i="10" s="1"/>
  <c r="H769" i="10" a="1"/>
  <c r="H769" i="10" s="1"/>
  <c r="H770" i="10" a="1"/>
  <c r="H770" i="10" s="1"/>
  <c r="H771" i="10" a="1"/>
  <c r="H771" i="10" s="1"/>
  <c r="H772" i="10" a="1"/>
  <c r="H772" i="10" s="1"/>
  <c r="H773" i="10" a="1"/>
  <c r="H773" i="10" s="1"/>
  <c r="H774" i="10" a="1"/>
  <c r="H774" i="10" s="1"/>
  <c r="H775" i="10" a="1"/>
  <c r="H775" i="10" s="1"/>
  <c r="H776" i="10" a="1"/>
  <c r="H776" i="10" s="1"/>
  <c r="H777" i="10" a="1"/>
  <c r="H777" i="10" s="1"/>
  <c r="H778" i="10" a="1"/>
  <c r="H778" i="10" s="1"/>
  <c r="H779" i="10" a="1"/>
  <c r="H779" i="10" s="1"/>
  <c r="H780" i="10" a="1"/>
  <c r="H780" i="10" s="1"/>
  <c r="H781" i="10" a="1"/>
  <c r="H781" i="10" s="1"/>
  <c r="H782" i="10" a="1"/>
  <c r="H782" i="10" s="1"/>
  <c r="H783" i="10" a="1"/>
  <c r="H783" i="10" s="1"/>
  <c r="H784" i="10" a="1"/>
  <c r="H784" i="10" s="1"/>
  <c r="H785" i="10" a="1"/>
  <c r="H785" i="10" s="1"/>
  <c r="H786" i="10" a="1"/>
  <c r="H786" i="10" s="1"/>
  <c r="H787" i="10" a="1"/>
  <c r="H787" i="10" s="1"/>
  <c r="H788" i="10" a="1"/>
  <c r="H788" i="10" s="1"/>
  <c r="H789" i="10" a="1"/>
  <c r="H789" i="10" s="1"/>
  <c r="H790" i="10" a="1"/>
  <c r="H790" i="10" s="1"/>
  <c r="H791" i="10" a="1"/>
  <c r="H791" i="10" s="1"/>
  <c r="H792" i="10" a="1"/>
  <c r="H792" i="10" s="1"/>
  <c r="H793" i="10" a="1"/>
  <c r="H793" i="10" s="1"/>
  <c r="H794" i="10" a="1"/>
  <c r="H794" i="10" s="1"/>
  <c r="H795" i="10" a="1"/>
  <c r="H795" i="10" s="1"/>
  <c r="H796" i="10" a="1"/>
  <c r="H796" i="10" s="1"/>
  <c r="H797" i="10" a="1"/>
  <c r="H797" i="10" s="1"/>
  <c r="H798" i="10" a="1"/>
  <c r="H798" i="10" s="1"/>
  <c r="H799" i="10" a="1"/>
  <c r="H799" i="10" s="1"/>
  <c r="H800" i="10" a="1"/>
  <c r="H800" i="10" s="1"/>
  <c r="H801" i="10" a="1"/>
  <c r="H801" i="10" s="1"/>
  <c r="H802" i="10" a="1"/>
  <c r="H802" i="10" s="1"/>
  <c r="H803" i="10" a="1"/>
  <c r="H803" i="10" s="1"/>
  <c r="H804" i="10" a="1"/>
  <c r="H804" i="10" s="1"/>
  <c r="H805" i="10" a="1"/>
  <c r="H805" i="10" s="1"/>
  <c r="H806" i="10" a="1"/>
  <c r="H806" i="10" s="1"/>
  <c r="H807" i="10" a="1"/>
  <c r="H807" i="10" s="1"/>
  <c r="H808" i="10" a="1"/>
  <c r="H808" i="10" s="1"/>
  <c r="H809" i="10" a="1"/>
  <c r="H809" i="10" s="1"/>
  <c r="H810" i="10" a="1"/>
  <c r="H810" i="10" s="1"/>
  <c r="H811" i="10" a="1"/>
  <c r="H811" i="10" s="1"/>
  <c r="H812" i="10" a="1"/>
  <c r="H812" i="10" s="1"/>
  <c r="H813" i="10" a="1"/>
  <c r="H813" i="10" s="1"/>
  <c r="H814" i="10" a="1"/>
  <c r="H814" i="10" s="1"/>
  <c r="H815" i="10" a="1"/>
  <c r="H815" i="10" s="1"/>
  <c r="H816" i="10" a="1"/>
  <c r="H816" i="10" s="1"/>
  <c r="H817" i="10" a="1"/>
  <c r="H817" i="10" s="1"/>
  <c r="H818" i="10" a="1"/>
  <c r="H818" i="10" s="1"/>
  <c r="H819" i="10" a="1"/>
  <c r="H819" i="10" s="1"/>
  <c r="H820" i="10" a="1"/>
  <c r="H820" i="10" s="1"/>
  <c r="H821" i="10" a="1"/>
  <c r="H821" i="10" s="1"/>
  <c r="H822" i="10" a="1"/>
  <c r="H822" i="10" s="1"/>
  <c r="H823" i="10" a="1"/>
  <c r="H823" i="10" s="1"/>
  <c r="H824" i="10" a="1"/>
  <c r="H824" i="10" s="1"/>
  <c r="H825" i="10" a="1"/>
  <c r="H825" i="10" s="1"/>
  <c r="H826" i="10" a="1"/>
  <c r="H826" i="10" s="1"/>
  <c r="H827" i="10" a="1"/>
  <c r="H827" i="10" s="1"/>
  <c r="H828" i="10" a="1"/>
  <c r="H828" i="10" s="1"/>
  <c r="H829" i="10" a="1"/>
  <c r="H829" i="10" s="1"/>
  <c r="H830" i="10" a="1"/>
  <c r="H830" i="10" s="1"/>
  <c r="H831" i="10" a="1"/>
  <c r="H831" i="10" s="1"/>
  <c r="H832" i="10" a="1"/>
  <c r="H832" i="10" s="1"/>
  <c r="H833" i="10" a="1"/>
  <c r="H833" i="10" s="1"/>
  <c r="H834" i="10" a="1"/>
  <c r="H834" i="10" s="1"/>
  <c r="H835" i="10" a="1"/>
  <c r="H835" i="10" s="1"/>
  <c r="H836" i="10" a="1"/>
  <c r="H836" i="10" s="1"/>
  <c r="H837" i="10" a="1"/>
  <c r="H837" i="10" s="1"/>
  <c r="H838" i="10" a="1"/>
  <c r="H838" i="10" s="1"/>
  <c r="H839" i="10" a="1"/>
  <c r="H839" i="10" s="1"/>
  <c r="H840" i="10" a="1"/>
  <c r="H840" i="10" s="1"/>
  <c r="H841" i="10" a="1"/>
  <c r="H841" i="10" s="1"/>
  <c r="H842" i="10" a="1"/>
  <c r="H842" i="10" s="1"/>
  <c r="H843" i="10" a="1"/>
  <c r="H843" i="10" s="1"/>
  <c r="H844" i="10" a="1"/>
  <c r="H844" i="10" s="1"/>
  <c r="H845" i="10" a="1"/>
  <c r="H845" i="10" s="1"/>
  <c r="H846" i="10" a="1"/>
  <c r="H846" i="10" s="1"/>
  <c r="H847" i="10" a="1"/>
  <c r="H847" i="10" s="1"/>
  <c r="H848" i="10" a="1"/>
  <c r="H848" i="10" s="1"/>
  <c r="H849" i="10" a="1"/>
  <c r="H849" i="10" s="1"/>
  <c r="H850" i="10" a="1"/>
  <c r="H850" i="10" s="1"/>
  <c r="H851" i="10" a="1"/>
  <c r="H851" i="10" s="1"/>
  <c r="H852" i="10" a="1"/>
  <c r="H852" i="10" s="1"/>
  <c r="H853" i="10" a="1"/>
  <c r="H853" i="10" s="1"/>
  <c r="H854" i="10" a="1"/>
  <c r="H854" i="10" s="1"/>
  <c r="H855" i="10" a="1"/>
  <c r="H855" i="10" s="1"/>
  <c r="H856" i="10" a="1"/>
  <c r="H856" i="10" s="1"/>
  <c r="H857" i="10" a="1"/>
  <c r="H857" i="10" s="1"/>
  <c r="H858" i="10" a="1"/>
  <c r="H858" i="10" s="1"/>
  <c r="H859" i="10" a="1"/>
  <c r="H859" i="10" s="1"/>
  <c r="H860" i="10" a="1"/>
  <c r="H860" i="10" s="1"/>
  <c r="H861" i="10" a="1"/>
  <c r="H861" i="10" s="1"/>
  <c r="H862" i="10" a="1"/>
  <c r="H862" i="10" s="1"/>
  <c r="H863" i="10" a="1"/>
  <c r="H863" i="10" s="1"/>
  <c r="H864" i="10" a="1"/>
  <c r="H864" i="10" s="1"/>
  <c r="H865" i="10" a="1"/>
  <c r="H865" i="10" s="1"/>
  <c r="H866" i="10" a="1"/>
  <c r="H866" i="10" s="1"/>
  <c r="H867" i="10" a="1"/>
  <c r="H867" i="10" s="1"/>
  <c r="H868" i="10" a="1"/>
  <c r="H868" i="10" s="1"/>
  <c r="H869" i="10" a="1"/>
  <c r="H869" i="10" s="1"/>
  <c r="H870" i="10" a="1"/>
  <c r="H870" i="10" s="1"/>
  <c r="H871" i="10" a="1"/>
  <c r="H871" i="10" s="1"/>
  <c r="H872" i="10" a="1"/>
  <c r="H872" i="10" s="1"/>
  <c r="H873" i="10" a="1"/>
  <c r="H873" i="10" s="1"/>
  <c r="H874" i="10" a="1"/>
  <c r="H874" i="10" s="1"/>
  <c r="H875" i="10" a="1"/>
  <c r="H875" i="10" s="1"/>
  <c r="H876" i="10" a="1"/>
  <c r="H876" i="10" s="1"/>
  <c r="H877" i="10" a="1"/>
  <c r="H877" i="10" s="1"/>
  <c r="H878" i="10" a="1"/>
  <c r="H878" i="10" s="1"/>
  <c r="H879" i="10" a="1"/>
  <c r="H879" i="10" s="1"/>
  <c r="H880" i="10" a="1"/>
  <c r="H880" i="10" s="1"/>
  <c r="H881" i="10" a="1"/>
  <c r="H881" i="10" s="1"/>
  <c r="H882" i="10" a="1"/>
  <c r="H882" i="10" s="1"/>
  <c r="H883" i="10" a="1"/>
  <c r="H883" i="10" s="1"/>
  <c r="H884" i="10" a="1"/>
  <c r="H884" i="10" s="1"/>
  <c r="H885" i="10" a="1"/>
  <c r="H885" i="10" s="1"/>
  <c r="H886" i="10" a="1"/>
  <c r="H886" i="10" s="1"/>
  <c r="H887" i="10" a="1"/>
  <c r="H887" i="10" s="1"/>
  <c r="H888" i="10" a="1"/>
  <c r="H888" i="10" s="1"/>
  <c r="H889" i="10" a="1"/>
  <c r="H889" i="10" s="1"/>
  <c r="H890" i="10" a="1"/>
  <c r="H890" i="10" s="1"/>
  <c r="H891" i="10" a="1"/>
  <c r="H891" i="10" s="1"/>
  <c r="H892" i="10" a="1"/>
  <c r="H892" i="10" s="1"/>
  <c r="H893" i="10" a="1"/>
  <c r="H893" i="10" s="1"/>
  <c r="H894" i="10" a="1"/>
  <c r="H894" i="10" s="1"/>
  <c r="H895" i="10" a="1"/>
  <c r="H895" i="10" s="1"/>
  <c r="H896" i="10" a="1"/>
  <c r="H896" i="10" s="1"/>
  <c r="H897" i="10" a="1"/>
  <c r="H897" i="10" s="1"/>
  <c r="H898" i="10" a="1"/>
  <c r="H898" i="10" s="1"/>
  <c r="H899" i="10" a="1"/>
  <c r="H899" i="10" s="1"/>
  <c r="H900" i="10" a="1"/>
  <c r="H900" i="10" s="1"/>
  <c r="H901" i="10" a="1"/>
  <c r="H901" i="10" s="1"/>
  <c r="H902" i="10" a="1"/>
  <c r="H902" i="10" s="1"/>
  <c r="H903" i="10" a="1"/>
  <c r="H903" i="10" s="1"/>
  <c r="H904" i="10" a="1"/>
  <c r="H904" i="10" s="1"/>
  <c r="H905" i="10" a="1"/>
  <c r="H905" i="10" s="1"/>
  <c r="H906" i="10" a="1"/>
  <c r="H906" i="10" s="1"/>
  <c r="H907" i="10" a="1"/>
  <c r="H907" i="10" s="1"/>
  <c r="H908" i="10" a="1"/>
  <c r="H908" i="10" s="1"/>
  <c r="H909" i="10" a="1"/>
  <c r="H909" i="10" s="1"/>
  <c r="H910" i="10" a="1"/>
  <c r="H910" i="10" s="1"/>
  <c r="H911" i="10" a="1"/>
  <c r="H911" i="10" s="1"/>
  <c r="H912" i="10" a="1"/>
  <c r="H912" i="10" s="1"/>
  <c r="H913" i="10" a="1"/>
  <c r="H913" i="10" s="1"/>
  <c r="H914" i="10" a="1"/>
  <c r="H914" i="10" s="1"/>
  <c r="H915" i="10" a="1"/>
  <c r="H915" i="10" s="1"/>
  <c r="H916" i="10" a="1"/>
  <c r="H916" i="10" s="1"/>
  <c r="H917" i="10" a="1"/>
  <c r="H917" i="10" s="1"/>
  <c r="H918" i="10" a="1"/>
  <c r="H918" i="10" s="1"/>
  <c r="H919" i="10" a="1"/>
  <c r="H919" i="10" s="1"/>
  <c r="H920" i="10" a="1"/>
  <c r="H920" i="10" s="1"/>
  <c r="H921" i="10" a="1"/>
  <c r="H921" i="10" s="1"/>
  <c r="H922" i="10" a="1"/>
  <c r="H922" i="10" s="1"/>
  <c r="H923" i="10" a="1"/>
  <c r="H923" i="10" s="1"/>
  <c r="H924" i="10" a="1"/>
  <c r="H924" i="10" s="1"/>
  <c r="H925" i="10" a="1"/>
  <c r="H925" i="10" s="1"/>
  <c r="H926" i="10" a="1"/>
  <c r="H926" i="10" s="1"/>
  <c r="H927" i="10" a="1"/>
  <c r="H927" i="10" s="1"/>
  <c r="H928" i="10" a="1"/>
  <c r="H928" i="10" s="1"/>
  <c r="H929" i="10" a="1"/>
  <c r="H929" i="10" s="1"/>
  <c r="H930" i="10" a="1"/>
  <c r="H930" i="10" s="1"/>
  <c r="H931" i="10" a="1"/>
  <c r="H931" i="10" s="1"/>
  <c r="H932" i="10" a="1"/>
  <c r="H932" i="10" s="1"/>
  <c r="H933" i="10" a="1"/>
  <c r="H933" i="10" s="1"/>
  <c r="H934" i="10" a="1"/>
  <c r="H934" i="10" s="1"/>
  <c r="H935" i="10" a="1"/>
  <c r="H935" i="10" s="1"/>
  <c r="H936" i="10" a="1"/>
  <c r="H936" i="10" s="1"/>
  <c r="H937" i="10" a="1"/>
  <c r="H937" i="10" s="1"/>
  <c r="H938" i="10" a="1"/>
  <c r="H938" i="10" s="1"/>
  <c r="H939" i="10" a="1"/>
  <c r="H939" i="10" s="1"/>
  <c r="H940" i="10" a="1"/>
  <c r="H940" i="10" s="1"/>
  <c r="H941" i="10" a="1"/>
  <c r="H941" i="10" s="1"/>
  <c r="H942" i="10" a="1"/>
  <c r="H942" i="10" s="1"/>
  <c r="H943" i="10" a="1"/>
  <c r="H943" i="10" s="1"/>
  <c r="H944" i="10" a="1"/>
  <c r="H944" i="10" s="1"/>
  <c r="H945" i="10" a="1"/>
  <c r="H945" i="10" s="1"/>
  <c r="H946" i="10" a="1"/>
  <c r="H946" i="10" s="1"/>
  <c r="H947" i="10" a="1"/>
  <c r="H947" i="10" s="1"/>
  <c r="H948" i="10" a="1"/>
  <c r="H948" i="10" s="1"/>
  <c r="H949" i="10" a="1"/>
  <c r="H949" i="10" s="1"/>
  <c r="H950" i="10" a="1"/>
  <c r="H950" i="10" s="1"/>
  <c r="H951" i="10" a="1"/>
  <c r="H951" i="10" s="1"/>
  <c r="H952" i="10" a="1"/>
  <c r="H952" i="10" s="1"/>
  <c r="H953" i="10" a="1"/>
  <c r="H953" i="10" s="1"/>
  <c r="H954" i="10" a="1"/>
  <c r="H954" i="10" s="1"/>
  <c r="H955" i="10" a="1"/>
  <c r="H955" i="10" s="1"/>
  <c r="H956" i="10" a="1"/>
  <c r="H956" i="10" s="1"/>
  <c r="H957" i="10" a="1"/>
  <c r="H957" i="10" s="1"/>
  <c r="H958" i="10" a="1"/>
  <c r="H958" i="10" s="1"/>
  <c r="H959" i="10" a="1"/>
  <c r="H959" i="10" s="1"/>
  <c r="H960" i="10" a="1"/>
  <c r="H960" i="10" s="1"/>
  <c r="H961" i="10" a="1"/>
  <c r="H961" i="10" s="1"/>
  <c r="H962" i="10" a="1"/>
  <c r="H962" i="10" s="1"/>
  <c r="H963" i="10" a="1"/>
  <c r="H963" i="10" s="1"/>
  <c r="H964" i="10" a="1"/>
  <c r="H964" i="10" s="1"/>
  <c r="H965" i="10" a="1"/>
  <c r="H965" i="10" s="1"/>
  <c r="H966" i="10" a="1"/>
  <c r="H966" i="10" s="1"/>
  <c r="H967" i="10" a="1"/>
  <c r="H967" i="10" s="1"/>
  <c r="H968" i="10" a="1"/>
  <c r="H968" i="10" s="1"/>
  <c r="H969" i="10" a="1"/>
  <c r="H969" i="10" s="1"/>
  <c r="H970" i="10" a="1"/>
  <c r="H970" i="10" s="1"/>
  <c r="H971" i="10" a="1"/>
  <c r="H971" i="10" s="1"/>
  <c r="H972" i="10" a="1"/>
  <c r="H972" i="10" s="1"/>
  <c r="H973" i="10" a="1"/>
  <c r="H973" i="10" s="1"/>
  <c r="H974" i="10" a="1"/>
  <c r="H974" i="10" s="1"/>
  <c r="H975" i="10" a="1"/>
  <c r="H975" i="10" s="1"/>
  <c r="H976" i="10" a="1"/>
  <c r="H976" i="10" s="1"/>
  <c r="H977" i="10" a="1"/>
  <c r="H977" i="10" s="1"/>
  <c r="H978" i="10" a="1"/>
  <c r="H978" i="10" s="1"/>
  <c r="H979" i="10" a="1"/>
  <c r="H979" i="10" s="1"/>
  <c r="H980" i="10" a="1"/>
  <c r="H980" i="10" s="1"/>
  <c r="H981" i="10" a="1"/>
  <c r="H981" i="10" s="1"/>
  <c r="H982" i="10" a="1"/>
  <c r="H982" i="10" s="1"/>
  <c r="H983" i="10" a="1"/>
  <c r="H983" i="10" s="1"/>
  <c r="H984" i="10" a="1"/>
  <c r="H984" i="10" s="1"/>
  <c r="H985" i="10" a="1"/>
  <c r="H985" i="10" s="1"/>
  <c r="H986" i="10" a="1"/>
  <c r="H986" i="10" s="1"/>
  <c r="H987" i="10" a="1"/>
  <c r="H987" i="10" s="1"/>
  <c r="H988" i="10" a="1"/>
  <c r="H988" i="10" s="1"/>
  <c r="H989" i="10" a="1"/>
  <c r="H989" i="10" s="1"/>
  <c r="H990" i="10" a="1"/>
  <c r="H990" i="10" s="1"/>
  <c r="H991" i="10" a="1"/>
  <c r="H991" i="10" s="1"/>
  <c r="H992" i="10" a="1"/>
  <c r="H992" i="10" s="1"/>
  <c r="H993" i="10" a="1"/>
  <c r="H993" i="10" s="1"/>
  <c r="H994" i="10" a="1"/>
  <c r="H994" i="10" s="1"/>
  <c r="H995" i="10" a="1"/>
  <c r="H995" i="10" s="1"/>
  <c r="H996" i="10" a="1"/>
  <c r="H996" i="10" s="1"/>
  <c r="H997" i="10" a="1"/>
  <c r="H997" i="10" s="1"/>
  <c r="H998" i="10" a="1"/>
  <c r="H998" i="10" s="1"/>
  <c r="H999" i="10" a="1"/>
  <c r="H999" i="10" s="1"/>
  <c r="H1000" i="10" a="1"/>
  <c r="H1000" i="10" s="1"/>
  <c r="H1001" i="10" a="1"/>
  <c r="H1001" i="10" s="1"/>
  <c r="H1002" i="10" a="1"/>
  <c r="H1002" i="10" s="1"/>
  <c r="H1003" i="10" a="1"/>
  <c r="H1003" i="10" s="1"/>
  <c r="H1004" i="10" a="1"/>
  <c r="H1004" i="10" s="1"/>
  <c r="H1005" i="10" a="1"/>
  <c r="H1005" i="10" s="1"/>
  <c r="H1006" i="10" a="1"/>
  <c r="H1006" i="10" s="1"/>
  <c r="H1007" i="10" a="1"/>
  <c r="H1007" i="10" s="1"/>
  <c r="H1008" i="10" a="1"/>
  <c r="H1008" i="10" s="1"/>
  <c r="H1009" i="10" a="1"/>
  <c r="H1009" i="10" s="1"/>
  <c r="H1010" i="10" a="1"/>
  <c r="H1010" i="10" s="1"/>
  <c r="H1011" i="10" a="1"/>
  <c r="H1011" i="10" s="1"/>
  <c r="H1012" i="10" a="1"/>
  <c r="H1012" i="10" s="1"/>
  <c r="H1013" i="10" a="1"/>
  <c r="H1013" i="10" s="1"/>
  <c r="H1014" i="10" a="1"/>
  <c r="H1014" i="10" s="1"/>
  <c r="H1015" i="10" a="1"/>
  <c r="H1015" i="10" s="1"/>
  <c r="H1016" i="10" a="1"/>
  <c r="H1016" i="10" s="1"/>
  <c r="H1017" i="10" a="1"/>
  <c r="H1017" i="10" s="1"/>
  <c r="H1018" i="10" a="1"/>
  <c r="H1018" i="10" s="1"/>
  <c r="H1019" i="10" a="1"/>
  <c r="H1019" i="10" s="1"/>
  <c r="H1020" i="10" a="1"/>
  <c r="H1020" i="10" s="1"/>
  <c r="H1021" i="10" a="1"/>
  <c r="H1021" i="10" s="1"/>
  <c r="H1022" i="10" a="1"/>
  <c r="H1022" i="10" s="1"/>
  <c r="H1023" i="10" a="1"/>
  <c r="H1023" i="10" s="1"/>
  <c r="H1024" i="10" a="1"/>
  <c r="H1024" i="10" s="1"/>
  <c r="H1025" i="10" a="1"/>
  <c r="H1025" i="10" s="1"/>
  <c r="H1026" i="10" a="1"/>
  <c r="H1026" i="10" s="1"/>
  <c r="H1027" i="10" a="1"/>
  <c r="H1027" i="10" s="1"/>
  <c r="H1028" i="10" a="1"/>
  <c r="H1028" i="10" s="1"/>
  <c r="H1029" i="10" a="1"/>
  <c r="H1029" i="10" s="1"/>
  <c r="H1030" i="10" a="1"/>
  <c r="H1030" i="10" s="1"/>
  <c r="H1031" i="10" a="1"/>
  <c r="H1031" i="10" s="1"/>
  <c r="H1032" i="10" a="1"/>
  <c r="H1032" i="10" s="1"/>
  <c r="H1033" i="10" a="1"/>
  <c r="H1033" i="10" s="1"/>
  <c r="H1034" i="10" a="1"/>
  <c r="H1034" i="10" s="1"/>
  <c r="H1035" i="10" a="1"/>
  <c r="H1035" i="10" s="1"/>
  <c r="H1036" i="10" a="1"/>
  <c r="H1036" i="10" s="1"/>
  <c r="H1037" i="10" a="1"/>
  <c r="H1037" i="10" s="1"/>
  <c r="H1038" i="10" a="1"/>
  <c r="H1038" i="10" s="1"/>
  <c r="H1039" i="10" a="1"/>
  <c r="H1039" i="10" s="1"/>
  <c r="H1040" i="10" a="1"/>
  <c r="H1040" i="10" s="1"/>
  <c r="H1041" i="10" a="1"/>
  <c r="H1041" i="10" s="1"/>
  <c r="H1042" i="10" a="1"/>
  <c r="H1042" i="10" s="1"/>
  <c r="H1043" i="10" a="1"/>
  <c r="H1043" i="10" s="1"/>
  <c r="H1044" i="10" a="1"/>
  <c r="H1044" i="10" s="1"/>
  <c r="H1045" i="10" a="1"/>
  <c r="H1045" i="10" s="1"/>
  <c r="H1046" i="10" a="1"/>
  <c r="H1046" i="10" s="1"/>
  <c r="H1047" i="10" a="1"/>
  <c r="H1047" i="10" s="1"/>
  <c r="H1048" i="10" a="1"/>
  <c r="H1048" i="10" s="1"/>
  <c r="H1049" i="10" a="1"/>
  <c r="H1049" i="10" s="1"/>
  <c r="H1050" i="10" a="1"/>
  <c r="H1050" i="10" s="1"/>
  <c r="H1051" i="10" a="1"/>
  <c r="H1051" i="10" s="1"/>
  <c r="H1052" i="10" a="1"/>
  <c r="H1052" i="10" s="1"/>
  <c r="H1053" i="10" a="1"/>
  <c r="H1053" i="10" s="1"/>
  <c r="H1054" i="10" a="1"/>
  <c r="H1054" i="10" s="1"/>
  <c r="H1055" i="10" a="1"/>
  <c r="H1055" i="10" s="1"/>
  <c r="H1056" i="10" a="1"/>
  <c r="H1056" i="10" s="1"/>
  <c r="H1057" i="10" a="1"/>
  <c r="H1057" i="10" s="1"/>
  <c r="H1058" i="10" a="1"/>
  <c r="H1058" i="10" s="1"/>
  <c r="H1059" i="10" a="1"/>
  <c r="H1059" i="10" s="1"/>
  <c r="H1060" i="10" a="1"/>
  <c r="H1060" i="10" s="1"/>
  <c r="H1061" i="10" a="1"/>
  <c r="H1061" i="10" s="1"/>
  <c r="H1062" i="10" a="1"/>
  <c r="H1062" i="10" s="1"/>
  <c r="H1063" i="10" a="1"/>
  <c r="H1063" i="10" s="1"/>
  <c r="H1064" i="10" a="1"/>
  <c r="H1064" i="10" s="1"/>
  <c r="H1065" i="10" a="1"/>
  <c r="H1065" i="10" s="1"/>
  <c r="H1066" i="10" a="1"/>
  <c r="H1066" i="10" s="1"/>
  <c r="H1067" i="10" a="1"/>
  <c r="H1067" i="10" s="1"/>
  <c r="H1068" i="10" a="1"/>
  <c r="H1068" i="10" s="1"/>
  <c r="H1069" i="10" a="1"/>
  <c r="H1069" i="10" s="1"/>
  <c r="H1070" i="10" a="1"/>
  <c r="H1070" i="10" s="1"/>
  <c r="H1071" i="10" a="1"/>
  <c r="H1071" i="10" s="1"/>
  <c r="H1072" i="10" a="1"/>
  <c r="H1072" i="10" s="1"/>
  <c r="H1073" i="10" a="1"/>
  <c r="H1073" i="10" s="1"/>
  <c r="H1074" i="10" a="1"/>
  <c r="H1074" i="10" s="1"/>
  <c r="H1075" i="10" a="1"/>
  <c r="H1075" i="10" s="1"/>
  <c r="H1076" i="10" a="1"/>
  <c r="H1076" i="10" s="1"/>
  <c r="H1077" i="10" a="1"/>
  <c r="H1077" i="10" s="1"/>
  <c r="H1078" i="10" a="1"/>
  <c r="H1078" i="10" s="1"/>
  <c r="H1079" i="10" a="1"/>
  <c r="H1079" i="10" s="1"/>
  <c r="H1080" i="10" a="1"/>
  <c r="H1080" i="10" s="1"/>
  <c r="H1081" i="10" a="1"/>
  <c r="H1081" i="10" s="1"/>
  <c r="H1082" i="10" a="1"/>
  <c r="H1082" i="10" s="1"/>
  <c r="H1083" i="10" a="1"/>
  <c r="H1083" i="10" s="1"/>
  <c r="H1084" i="10" a="1"/>
  <c r="H1084" i="10" s="1"/>
  <c r="H1085" i="10" a="1"/>
  <c r="H1085" i="10" s="1"/>
  <c r="H1086" i="10" a="1"/>
  <c r="H1086" i="10" s="1"/>
  <c r="H1087" i="10" a="1"/>
  <c r="H1087" i="10" s="1"/>
  <c r="H1088" i="10" a="1"/>
  <c r="H1088" i="10" s="1"/>
  <c r="H1089" i="10" a="1"/>
  <c r="H1089" i="10" s="1"/>
  <c r="H1090" i="10" a="1"/>
  <c r="H1090" i="10" s="1"/>
  <c r="H1091" i="10" a="1"/>
  <c r="H1091" i="10" s="1"/>
  <c r="H1092" i="10" a="1"/>
  <c r="H1092" i="10" s="1"/>
  <c r="H1093" i="10" a="1"/>
  <c r="H1093" i="10" s="1"/>
  <c r="H1094" i="10" a="1"/>
  <c r="H1094" i="10" s="1"/>
  <c r="H1095" i="10" a="1"/>
  <c r="H1095" i="10" s="1"/>
  <c r="H1096" i="10" a="1"/>
  <c r="H1096" i="10" s="1"/>
  <c r="H1097" i="10" a="1"/>
  <c r="H1097" i="10" s="1"/>
  <c r="H1098" i="10" a="1"/>
  <c r="H1098" i="10" s="1"/>
  <c r="H1099" i="10" a="1"/>
  <c r="H1099" i="10" s="1"/>
  <c r="H1100" i="10" a="1"/>
  <c r="H1100" i="10" s="1"/>
  <c r="H1101" i="10" a="1"/>
  <c r="H1101" i="10" s="1"/>
  <c r="H1102" i="10" a="1"/>
  <c r="H1102" i="10" s="1"/>
  <c r="H1103" i="10" a="1"/>
  <c r="H1103" i="10" s="1"/>
  <c r="H1104" i="10" a="1"/>
  <c r="H1104" i="10" s="1"/>
  <c r="H1105" i="10" a="1"/>
  <c r="H1105" i="10" s="1"/>
  <c r="H1106" i="10" a="1"/>
  <c r="H1106" i="10" s="1"/>
  <c r="H1107" i="10" a="1"/>
  <c r="H1107" i="10" s="1"/>
  <c r="H1108" i="10" a="1"/>
  <c r="H1108" i="10" s="1"/>
  <c r="H1109" i="10" a="1"/>
  <c r="H1109" i="10" s="1"/>
  <c r="H1110" i="10" a="1"/>
  <c r="H1110" i="10" s="1"/>
  <c r="H1111" i="10" a="1"/>
  <c r="H1111" i="10" s="1"/>
  <c r="H1112" i="10" a="1"/>
  <c r="H1112" i="10" s="1"/>
  <c r="H1113" i="10" a="1"/>
  <c r="H1113" i="10" s="1"/>
  <c r="H1114" i="10" a="1"/>
  <c r="H1114" i="10" s="1"/>
  <c r="H1115" i="10" a="1"/>
  <c r="H1115" i="10" s="1"/>
  <c r="H1116" i="10" a="1"/>
  <c r="H1116" i="10" s="1"/>
  <c r="H1117" i="10" a="1"/>
  <c r="H1117" i="10" s="1"/>
  <c r="H1118" i="10" a="1"/>
  <c r="H1118" i="10" s="1"/>
  <c r="H1119" i="10" a="1"/>
  <c r="H1119" i="10" s="1"/>
  <c r="H1120" i="10" a="1"/>
  <c r="H1120" i="10" s="1"/>
  <c r="H1121" i="10" a="1"/>
  <c r="H1121" i="10" s="1"/>
  <c r="H1122" i="10" a="1"/>
  <c r="H1122" i="10" s="1"/>
  <c r="H1123" i="10" a="1"/>
  <c r="H1123" i="10" s="1"/>
  <c r="H1124" i="10" a="1"/>
  <c r="H1124" i="10" s="1"/>
  <c r="H1125" i="10" a="1"/>
  <c r="H1125" i="10" s="1"/>
  <c r="H1126" i="10" a="1"/>
  <c r="H1126" i="10" s="1"/>
  <c r="H1127" i="10" a="1"/>
  <c r="H1127" i="10" s="1"/>
  <c r="H1128" i="10" a="1"/>
  <c r="H1128" i="10" s="1"/>
  <c r="H1129" i="10" a="1"/>
  <c r="H1129" i="10" s="1"/>
  <c r="H1130" i="10" a="1"/>
  <c r="H1130" i="10" s="1"/>
  <c r="H1131" i="10" a="1"/>
  <c r="H1131" i="10" s="1"/>
  <c r="H1132" i="10" a="1"/>
  <c r="H1132" i="10" s="1"/>
  <c r="H1133" i="10" a="1"/>
  <c r="H1133" i="10" s="1"/>
  <c r="H1134" i="10" a="1"/>
  <c r="H1134" i="10" s="1"/>
  <c r="H1135" i="10" a="1"/>
  <c r="H1135" i="10" s="1"/>
  <c r="H1136" i="10" a="1"/>
  <c r="H1136" i="10" s="1"/>
  <c r="H1137" i="10" a="1"/>
  <c r="H1137" i="10" s="1"/>
  <c r="H1138" i="10" a="1"/>
  <c r="H1138" i="10" s="1"/>
  <c r="H1139" i="10" a="1"/>
  <c r="H1139" i="10" s="1"/>
  <c r="H1140" i="10" a="1"/>
  <c r="H1140" i="10" s="1"/>
  <c r="H1141" i="10" a="1"/>
  <c r="H1141" i="10" s="1"/>
  <c r="H1142" i="10" a="1"/>
  <c r="H1142" i="10" s="1"/>
  <c r="H1143" i="10" a="1"/>
  <c r="H1143" i="10" s="1"/>
  <c r="H1144" i="10" a="1"/>
  <c r="H1144" i="10" s="1"/>
  <c r="H1145" i="10" a="1"/>
  <c r="H1145" i="10" s="1"/>
  <c r="H1146" i="10" a="1"/>
  <c r="H1146" i="10" s="1"/>
  <c r="H1147" i="10" a="1"/>
  <c r="H1147" i="10" s="1"/>
  <c r="H1148" i="10" a="1"/>
  <c r="H1148" i="10" s="1"/>
  <c r="H1149" i="10" a="1"/>
  <c r="H1149" i="10" s="1"/>
  <c r="H1150" i="10" a="1"/>
  <c r="H1150" i="10" s="1"/>
  <c r="H1151" i="10" a="1"/>
  <c r="H1151" i="10" s="1"/>
  <c r="H1152" i="10" a="1"/>
  <c r="H1152" i="10" s="1"/>
  <c r="H1153" i="10" a="1"/>
  <c r="H1153" i="10" s="1"/>
  <c r="H1154" i="10" a="1"/>
  <c r="H1154" i="10" s="1"/>
  <c r="H1155" i="10" a="1"/>
  <c r="H1155" i="10" s="1"/>
  <c r="H1156" i="10" a="1"/>
  <c r="H1156" i="10" s="1"/>
  <c r="H1157" i="10" a="1"/>
  <c r="H1157" i="10" s="1"/>
  <c r="H1158" i="10" a="1"/>
  <c r="H1158" i="10" s="1"/>
  <c r="H1159" i="10" a="1"/>
  <c r="H1159" i="10" s="1"/>
  <c r="H1160" i="10" a="1"/>
  <c r="H1160" i="10" s="1"/>
  <c r="H1161" i="10" a="1"/>
  <c r="H1161" i="10" s="1"/>
  <c r="H1162" i="10" a="1"/>
  <c r="H1162" i="10" s="1"/>
  <c r="H1163" i="10" a="1"/>
  <c r="H1163" i="10" s="1"/>
  <c r="H1164" i="10" a="1"/>
  <c r="H1164" i="10" s="1"/>
  <c r="H1165" i="10" a="1"/>
  <c r="H1165" i="10" s="1"/>
  <c r="H1166" i="10" a="1"/>
  <c r="H1166" i="10" s="1"/>
  <c r="H1167" i="10" a="1"/>
  <c r="H1167" i="10" s="1"/>
  <c r="H1168" i="10" a="1"/>
  <c r="H1168" i="10" s="1"/>
  <c r="H1169" i="10" a="1"/>
  <c r="H1169" i="10" s="1"/>
  <c r="H1170" i="10" a="1"/>
  <c r="H1170" i="10" s="1"/>
  <c r="H1171" i="10" a="1"/>
  <c r="H1171" i="10" s="1"/>
  <c r="H1172" i="10" a="1"/>
  <c r="H1172" i="10" s="1"/>
  <c r="H1173" i="10" a="1"/>
  <c r="H1173" i="10" s="1"/>
  <c r="H1174" i="10" a="1"/>
  <c r="H1174" i="10" s="1"/>
  <c r="H1175" i="10" a="1"/>
  <c r="H1175" i="10" s="1"/>
  <c r="H1176" i="10" a="1"/>
  <c r="H1176" i="10" s="1"/>
  <c r="H1177" i="10" a="1"/>
  <c r="H1177" i="10" s="1"/>
  <c r="H1178" i="10" a="1"/>
  <c r="H1178" i="10" s="1"/>
  <c r="H1179" i="10" a="1"/>
  <c r="H1179" i="10" s="1"/>
  <c r="H1180" i="10" a="1"/>
  <c r="H1180" i="10" s="1"/>
  <c r="H1181" i="10" a="1"/>
  <c r="H1181" i="10" s="1"/>
  <c r="H1182" i="10" a="1"/>
  <c r="H1182" i="10" s="1"/>
  <c r="H1183" i="10" a="1"/>
  <c r="H1183" i="10" s="1"/>
  <c r="H1184" i="10" a="1"/>
  <c r="H1184" i="10" s="1"/>
  <c r="H1185" i="10" a="1"/>
  <c r="H1185" i="10" s="1"/>
  <c r="H1186" i="10" a="1"/>
  <c r="H1186" i="10" s="1"/>
  <c r="H1187" i="10" a="1"/>
  <c r="H1187" i="10" s="1"/>
  <c r="H1188" i="10" a="1"/>
  <c r="H1188" i="10" s="1"/>
  <c r="H1189" i="10" a="1"/>
  <c r="H1189" i="10" s="1"/>
  <c r="H1190" i="10" a="1"/>
  <c r="H1190" i="10" s="1"/>
  <c r="H1191" i="10" a="1"/>
  <c r="H1191" i="10" s="1"/>
  <c r="H1192" i="10" a="1"/>
  <c r="H1192" i="10" s="1"/>
  <c r="H1193" i="10" a="1"/>
  <c r="H1193" i="10" s="1"/>
  <c r="H1194" i="10" a="1"/>
  <c r="H1194" i="10" s="1"/>
  <c r="H1195" i="10" a="1"/>
  <c r="H1195" i="10" s="1"/>
  <c r="H1196" i="10" a="1"/>
  <c r="H1196" i="10" s="1"/>
  <c r="H1197" i="10" a="1"/>
  <c r="H1197" i="10" s="1"/>
  <c r="H1198" i="10" a="1"/>
  <c r="H1198" i="10" s="1"/>
  <c r="H1199" i="10" a="1"/>
  <c r="H1199" i="10" s="1"/>
  <c r="H1200" i="10" a="1"/>
  <c r="H1200" i="10" s="1"/>
  <c r="H1201" i="10" a="1"/>
  <c r="H1201" i="10" s="1"/>
  <c r="H1202" i="10" a="1"/>
  <c r="H1202" i="10" s="1"/>
  <c r="H1203" i="10" a="1"/>
  <c r="H1203" i="10" s="1"/>
  <c r="H1204" i="10" a="1"/>
  <c r="H1204" i="10" s="1"/>
  <c r="H1205" i="10" a="1"/>
  <c r="H1205" i="10" s="1"/>
  <c r="H1206" i="10" a="1"/>
  <c r="H1206" i="10" s="1"/>
  <c r="H1207" i="10" a="1"/>
  <c r="H1207" i="10" s="1"/>
  <c r="H1208" i="10" a="1"/>
  <c r="H1208" i="10" s="1"/>
  <c r="H1209" i="10" a="1"/>
  <c r="H1209" i="10" s="1"/>
  <c r="H1210" i="10" a="1"/>
  <c r="H1210" i="10" s="1"/>
  <c r="H1211" i="10" a="1"/>
  <c r="H1211" i="10" s="1"/>
  <c r="H1212" i="10" a="1"/>
  <c r="H1212" i="10" s="1"/>
  <c r="H1213" i="10" a="1"/>
  <c r="H1213" i="10" s="1"/>
  <c r="H1214" i="10" a="1"/>
  <c r="H1214" i="10" s="1"/>
  <c r="H1215" i="10" a="1"/>
  <c r="H1215" i="10" s="1"/>
  <c r="H1216" i="10" a="1"/>
  <c r="H1216" i="10" s="1"/>
  <c r="H1217" i="10" a="1"/>
  <c r="H1217" i="10" s="1"/>
  <c r="H1218" i="10" a="1"/>
  <c r="H1218" i="10" s="1"/>
  <c r="H1219" i="10" a="1"/>
  <c r="H1219" i="10" s="1"/>
  <c r="H1220" i="10" a="1"/>
  <c r="H1220" i="10" s="1"/>
  <c r="H1221" i="10" a="1"/>
  <c r="H1221" i="10" s="1"/>
  <c r="H1222" i="10" a="1"/>
  <c r="H1222" i="10" s="1"/>
  <c r="H1223" i="10" a="1"/>
  <c r="H1223" i="10" s="1"/>
  <c r="H1224" i="10" a="1"/>
  <c r="H1224" i="10" s="1"/>
  <c r="H1225" i="10" a="1"/>
  <c r="H1225" i="10" s="1"/>
  <c r="H1226" i="10" a="1"/>
  <c r="H1226" i="10" s="1"/>
  <c r="H1227" i="10" a="1"/>
  <c r="H1227" i="10" s="1"/>
  <c r="H1228" i="10" a="1"/>
  <c r="H1228" i="10" s="1"/>
  <c r="H1229" i="10" a="1"/>
  <c r="H1229" i="10" s="1"/>
  <c r="H1230" i="10" a="1"/>
  <c r="H1230" i="10" s="1"/>
  <c r="H1231" i="10" a="1"/>
  <c r="H1231" i="10" s="1"/>
  <c r="H1232" i="10" a="1"/>
  <c r="H1232" i="10" s="1"/>
  <c r="H1233" i="10" a="1"/>
  <c r="H1233" i="10" s="1"/>
  <c r="H1234" i="10" a="1"/>
  <c r="H1234" i="10" s="1"/>
  <c r="H1235" i="10" a="1"/>
  <c r="H1235" i="10" s="1"/>
  <c r="H1236" i="10" a="1"/>
  <c r="H1236" i="10" s="1"/>
  <c r="H1237" i="10" a="1"/>
  <c r="H1237" i="10" s="1"/>
  <c r="H1238" i="10" a="1"/>
  <c r="H1238" i="10" s="1"/>
  <c r="H1239" i="10" a="1"/>
  <c r="H1239" i="10" s="1"/>
  <c r="H1240" i="10" a="1"/>
  <c r="H1240" i="10" s="1"/>
  <c r="H1241" i="10" a="1"/>
  <c r="H1241" i="10" s="1"/>
  <c r="H1242" i="10" a="1"/>
  <c r="H1242" i="10" s="1"/>
  <c r="H1243" i="10" a="1"/>
  <c r="H1243" i="10" s="1"/>
  <c r="H1244" i="10" a="1"/>
  <c r="H1244" i="10" s="1"/>
  <c r="H1245" i="10" a="1"/>
  <c r="H1245" i="10" s="1"/>
  <c r="H1246" i="10" a="1"/>
  <c r="H1246" i="10" s="1"/>
  <c r="H1247" i="10" a="1"/>
  <c r="H1247" i="10" s="1"/>
  <c r="H1248" i="10" a="1"/>
  <c r="H1248" i="10" s="1"/>
  <c r="H1249" i="10" a="1"/>
  <c r="H1249" i="10" s="1"/>
  <c r="H1250" i="10" a="1"/>
  <c r="H1250" i="10" s="1"/>
  <c r="H1251" i="10" a="1"/>
  <c r="H1251" i="10" s="1"/>
  <c r="H1252" i="10" a="1"/>
  <c r="H1252" i="10" s="1"/>
  <c r="H1253" i="10" a="1"/>
  <c r="H1253" i="10" s="1"/>
  <c r="H1254" i="10" a="1"/>
  <c r="H1254" i="10" s="1"/>
  <c r="H1255" i="10" a="1"/>
  <c r="H1255" i="10" s="1"/>
  <c r="H1256" i="10" a="1"/>
  <c r="H1256" i="10" s="1"/>
  <c r="H1257" i="10" a="1"/>
  <c r="H1257" i="10" s="1"/>
  <c r="H1258" i="10" a="1"/>
  <c r="H1258" i="10" s="1"/>
  <c r="H1259" i="10" a="1"/>
  <c r="H1259" i="10" s="1"/>
  <c r="H1260" i="10" a="1"/>
  <c r="H1260" i="10" s="1"/>
  <c r="H1261" i="10" a="1"/>
  <c r="H1261" i="10" s="1"/>
  <c r="H1262" i="10" a="1"/>
  <c r="H1262" i="10" s="1"/>
  <c r="H1263" i="10" a="1"/>
  <c r="H1263" i="10" s="1"/>
  <c r="H1264" i="10" a="1"/>
  <c r="H1264" i="10" s="1"/>
  <c r="H1265" i="10" a="1"/>
  <c r="H1265" i="10" s="1"/>
  <c r="H1266" i="10" a="1"/>
  <c r="H1266" i="10" s="1"/>
  <c r="H1267" i="10" a="1"/>
  <c r="H1267" i="10" s="1"/>
  <c r="H1268" i="10" a="1"/>
  <c r="H1268" i="10" s="1"/>
  <c r="H1269" i="10" a="1"/>
  <c r="H1269" i="10" s="1"/>
  <c r="H1270" i="10" a="1"/>
  <c r="H1270" i="10" s="1"/>
  <c r="H1271" i="10" a="1"/>
  <c r="H1271" i="10" s="1"/>
  <c r="H1272" i="10" a="1"/>
  <c r="H1272" i="10" s="1"/>
  <c r="H1273" i="10" a="1"/>
  <c r="H1273" i="10" s="1"/>
  <c r="H1274" i="10" a="1"/>
  <c r="H1274" i="10" s="1"/>
  <c r="H1275" i="10" a="1"/>
  <c r="H1275" i="10" s="1"/>
  <c r="H1276" i="10" a="1"/>
  <c r="H1276" i="10" s="1"/>
  <c r="H1277" i="10" a="1"/>
  <c r="H1277" i="10" s="1"/>
  <c r="H1278" i="10" a="1"/>
  <c r="H1278" i="10" s="1"/>
  <c r="H1279" i="10" a="1"/>
  <c r="H1279" i="10" s="1"/>
  <c r="H1280" i="10" a="1"/>
  <c r="H1280" i="10" s="1"/>
  <c r="H1281" i="10" a="1"/>
  <c r="H1281" i="10" s="1"/>
  <c r="H1282" i="10" a="1"/>
  <c r="H1282" i="10" s="1"/>
  <c r="H1283" i="10" a="1"/>
  <c r="H1283" i="10" s="1"/>
  <c r="H1284" i="10" a="1"/>
  <c r="H1284" i="10" s="1"/>
  <c r="H1285" i="10" a="1"/>
  <c r="H1285" i="10" s="1"/>
  <c r="H1286" i="10" a="1"/>
  <c r="H1286" i="10" s="1"/>
  <c r="H1287" i="10" a="1"/>
  <c r="H1287" i="10" s="1"/>
  <c r="H1288" i="10" a="1"/>
  <c r="H1288" i="10" s="1"/>
  <c r="H1289" i="10" a="1"/>
  <c r="H1289" i="10" s="1"/>
  <c r="H1290" i="10" a="1"/>
  <c r="H1290" i="10" s="1"/>
  <c r="H1291" i="10" a="1"/>
  <c r="H1291" i="10" s="1"/>
  <c r="H1292" i="10" a="1"/>
  <c r="H1292" i="10" s="1"/>
  <c r="H1293" i="10" a="1"/>
  <c r="H1293" i="10" s="1"/>
  <c r="H1294" i="10" a="1"/>
  <c r="H1294" i="10" s="1"/>
  <c r="H1295" i="10" a="1"/>
  <c r="H1295" i="10" s="1"/>
  <c r="H1296" i="10" a="1"/>
  <c r="H1296" i="10" s="1"/>
  <c r="H1297" i="10" a="1"/>
  <c r="H1297" i="10" s="1"/>
  <c r="H1298" i="10" a="1"/>
  <c r="H1298" i="10" s="1"/>
  <c r="H1299" i="10" a="1"/>
  <c r="H1299" i="10" s="1"/>
  <c r="H1300" i="10" a="1"/>
  <c r="H1300" i="10" s="1"/>
  <c r="H1301" i="10" a="1"/>
  <c r="H1301" i="10" s="1"/>
  <c r="H1302" i="10" a="1"/>
  <c r="H1302" i="10" s="1"/>
  <c r="H1303" i="10" a="1"/>
  <c r="H1303" i="10" s="1"/>
  <c r="H1304" i="10" a="1"/>
  <c r="H1304" i="10" s="1"/>
  <c r="H1305" i="10" a="1"/>
  <c r="H1305" i="10" s="1"/>
  <c r="H1306" i="10" a="1"/>
  <c r="H1306" i="10" s="1"/>
  <c r="H1307" i="10" a="1"/>
  <c r="H1307" i="10" s="1"/>
  <c r="H1308" i="10" a="1"/>
  <c r="H1308" i="10" s="1"/>
  <c r="H1309" i="10" a="1"/>
  <c r="H1309" i="10" s="1"/>
  <c r="H1310" i="10" a="1"/>
  <c r="H1310" i="10" s="1"/>
  <c r="H1311" i="10" a="1"/>
  <c r="H1311" i="10" s="1"/>
  <c r="H1312" i="10" a="1"/>
  <c r="H1312" i="10" s="1"/>
  <c r="H1313" i="10" a="1"/>
  <c r="H1313" i="10" s="1"/>
  <c r="H1314" i="10" a="1"/>
  <c r="H1314" i="10" s="1"/>
  <c r="H1315" i="10" a="1"/>
  <c r="H1315" i="10" s="1"/>
  <c r="H1316" i="10" a="1"/>
  <c r="H1316" i="10" s="1"/>
  <c r="H1317" i="10" a="1"/>
  <c r="H1317" i="10" s="1"/>
  <c r="H1318" i="10" a="1"/>
  <c r="H1318" i="10" s="1"/>
  <c r="H1319" i="10" a="1"/>
  <c r="H1319" i="10" s="1"/>
  <c r="H1320" i="10" a="1"/>
  <c r="H1320" i="10" s="1"/>
  <c r="H1321" i="10" a="1"/>
  <c r="H1321" i="10" s="1"/>
  <c r="H1322" i="10" a="1"/>
  <c r="H1322" i="10" s="1"/>
  <c r="H1323" i="10" a="1"/>
  <c r="H1323" i="10" s="1"/>
  <c r="H1324" i="10" a="1"/>
  <c r="H1324" i="10" s="1"/>
  <c r="H1325" i="10" a="1"/>
  <c r="H1325" i="10" s="1"/>
  <c r="H1326" i="10" a="1"/>
  <c r="H1326" i="10" s="1"/>
  <c r="H1327" i="10" a="1"/>
  <c r="H1327" i="10" s="1"/>
  <c r="H1328" i="10" a="1"/>
  <c r="H1328" i="10" s="1"/>
  <c r="H1329" i="10" a="1"/>
  <c r="H1329" i="10" s="1"/>
  <c r="H1330" i="10" a="1"/>
  <c r="H1330" i="10" s="1"/>
  <c r="H1331" i="10" a="1"/>
  <c r="H1331" i="10" s="1"/>
  <c r="H1332" i="10" a="1"/>
  <c r="H1332" i="10" s="1"/>
  <c r="H1333" i="10" a="1"/>
  <c r="H1333" i="10" s="1"/>
  <c r="H1334" i="10" a="1"/>
  <c r="H1334" i="10" s="1"/>
  <c r="H1335" i="10" a="1"/>
  <c r="H1335" i="10" s="1"/>
  <c r="H1336" i="10" a="1"/>
  <c r="H1336" i="10" s="1"/>
  <c r="H1337" i="10" a="1"/>
  <c r="H1337" i="10" s="1"/>
  <c r="H1338" i="10" a="1"/>
  <c r="H1338" i="10" s="1"/>
  <c r="H1339" i="10" a="1"/>
  <c r="H1339" i="10" s="1"/>
  <c r="H1340" i="10" a="1"/>
  <c r="H1340" i="10" s="1"/>
  <c r="H1341" i="10" a="1"/>
  <c r="H1341" i="10" s="1"/>
  <c r="H1342" i="10" a="1"/>
  <c r="H1342" i="10" s="1"/>
  <c r="H1343" i="10" a="1"/>
  <c r="H1343" i="10" s="1"/>
  <c r="H1344" i="10" a="1"/>
  <c r="H1344" i="10" s="1"/>
  <c r="H1345" i="10" a="1"/>
  <c r="H1345" i="10" s="1"/>
  <c r="H1346" i="10" a="1"/>
  <c r="H1346" i="10" s="1"/>
  <c r="H1347" i="10" a="1"/>
  <c r="H1347" i="10" s="1"/>
  <c r="H1348" i="10" a="1"/>
  <c r="H1348" i="10" s="1"/>
  <c r="H1349" i="10" a="1"/>
  <c r="H1349" i="10" s="1"/>
  <c r="H1350" i="10" a="1"/>
  <c r="H1350" i="10" s="1"/>
  <c r="H1351" i="10" a="1"/>
  <c r="H1351" i="10" s="1"/>
  <c r="H1352" i="10" a="1"/>
  <c r="H1352" i="10" s="1"/>
  <c r="H1353" i="10" a="1"/>
  <c r="H1353" i="10" s="1"/>
  <c r="H1354" i="10" a="1"/>
  <c r="H1354" i="10" s="1"/>
  <c r="H1355" i="10" a="1"/>
  <c r="H1355" i="10" s="1"/>
  <c r="H1356" i="10" a="1"/>
  <c r="H1356" i="10" s="1"/>
  <c r="H1357" i="10" a="1"/>
  <c r="H1357" i="10" s="1"/>
  <c r="H1358" i="10" a="1"/>
  <c r="H1358" i="10" s="1"/>
  <c r="H1359" i="10" a="1"/>
  <c r="H1359" i="10" s="1"/>
  <c r="H1360" i="10" a="1"/>
  <c r="H1360" i="10" s="1"/>
  <c r="H1361" i="10" a="1"/>
  <c r="H1361" i="10" s="1"/>
  <c r="H1362" i="10" a="1"/>
  <c r="H1362" i="10" s="1"/>
  <c r="H1363" i="10" a="1"/>
  <c r="H1363" i="10" s="1"/>
  <c r="H1364" i="10" a="1"/>
  <c r="H1364" i="10" s="1"/>
  <c r="H1365" i="10" a="1"/>
  <c r="H1365" i="10" s="1"/>
  <c r="H1366" i="10" a="1"/>
  <c r="H1366" i="10" s="1"/>
  <c r="H1367" i="10" a="1"/>
  <c r="H1367" i="10" s="1"/>
  <c r="H1368" i="10" a="1"/>
  <c r="H1368" i="10" s="1"/>
  <c r="H1369" i="10" a="1"/>
  <c r="H1369" i="10" s="1"/>
  <c r="H1370" i="10" a="1"/>
  <c r="H1370" i="10" s="1"/>
  <c r="H1371" i="10" a="1"/>
  <c r="H1371" i="10" s="1"/>
  <c r="H1372" i="10" a="1"/>
  <c r="H1372" i="10" s="1"/>
  <c r="H1373" i="10" a="1"/>
  <c r="H1373" i="10" s="1"/>
  <c r="H1374" i="10" a="1"/>
  <c r="H1374" i="10" s="1"/>
  <c r="H1375" i="10" a="1"/>
  <c r="H1375" i="10" s="1"/>
  <c r="H1376" i="10" a="1"/>
  <c r="H1376" i="10" s="1"/>
  <c r="H1377" i="10" a="1"/>
  <c r="H1377" i="10" s="1"/>
  <c r="H1378" i="10" a="1"/>
  <c r="H1378" i="10" s="1"/>
  <c r="H1379" i="10" a="1"/>
  <c r="H1379" i="10" s="1"/>
  <c r="H1380" i="10" a="1"/>
  <c r="H1380" i="10" s="1"/>
  <c r="H1381" i="10" a="1"/>
  <c r="H1381" i="10" s="1"/>
  <c r="H1382" i="10" a="1"/>
  <c r="H1382" i="10" s="1"/>
  <c r="H1383" i="10" a="1"/>
  <c r="H1383" i="10" s="1"/>
  <c r="H1384" i="10" a="1"/>
  <c r="H1384" i="10" s="1"/>
  <c r="H1385" i="10" a="1"/>
  <c r="H1385" i="10" s="1"/>
  <c r="H1386" i="10" a="1"/>
  <c r="H1386" i="10" s="1"/>
  <c r="H1387" i="10" a="1"/>
  <c r="H1387" i="10" s="1"/>
  <c r="H1388" i="10" a="1"/>
  <c r="H1388" i="10" s="1"/>
  <c r="H1389" i="10" a="1"/>
  <c r="H1389" i="10" s="1"/>
  <c r="H1390" i="10" a="1"/>
  <c r="H1390" i="10" s="1"/>
  <c r="H1391" i="10" a="1"/>
  <c r="H1391" i="10" s="1"/>
  <c r="H1392" i="10" a="1"/>
  <c r="H1392" i="10" s="1"/>
  <c r="H1393" i="10" a="1"/>
  <c r="H1393" i="10" s="1"/>
  <c r="H1394" i="10" a="1"/>
  <c r="H1394" i="10" s="1"/>
  <c r="H1395" i="10" a="1"/>
  <c r="H1395" i="10" s="1"/>
  <c r="H1396" i="10" a="1"/>
  <c r="H1396" i="10" s="1"/>
  <c r="H1397" i="10" a="1"/>
  <c r="H1397" i="10" s="1"/>
  <c r="H1398" i="10" a="1"/>
  <c r="H1398" i="10" s="1"/>
  <c r="H1399" i="10" a="1"/>
  <c r="H1399" i="10" s="1"/>
  <c r="H1400" i="10" a="1"/>
  <c r="H1400" i="10" s="1"/>
  <c r="H1401" i="10" a="1"/>
  <c r="H1401" i="10" s="1"/>
  <c r="H1402" i="10" a="1"/>
  <c r="H1402" i="10" s="1"/>
  <c r="H1403" i="10" a="1"/>
  <c r="H1403" i="10" s="1"/>
  <c r="H1404" i="10" a="1"/>
  <c r="H1404" i="10" s="1"/>
  <c r="H1405" i="10" a="1"/>
  <c r="H1405" i="10" s="1"/>
  <c r="H1406" i="10" a="1"/>
  <c r="H1406" i="10" s="1"/>
  <c r="H1407" i="10" a="1"/>
  <c r="H1407" i="10" s="1"/>
  <c r="H1408" i="10" a="1"/>
  <c r="H1408" i="10" s="1"/>
  <c r="H1409" i="10" a="1"/>
  <c r="H1409" i="10" s="1"/>
  <c r="H1410" i="10" a="1"/>
  <c r="H1410" i="10" s="1"/>
  <c r="H1411" i="10" a="1"/>
  <c r="H1411" i="10" s="1"/>
  <c r="H1412" i="10" a="1"/>
  <c r="H1412" i="10" s="1"/>
  <c r="H1413" i="10" a="1"/>
  <c r="H1413" i="10" s="1"/>
  <c r="H1414" i="10" a="1"/>
  <c r="H1414" i="10" s="1"/>
  <c r="H1415" i="10" a="1"/>
  <c r="H1415" i="10" s="1"/>
  <c r="H1416" i="10" a="1"/>
  <c r="H1416" i="10" s="1"/>
  <c r="H1417" i="10" a="1"/>
  <c r="H1417" i="10" s="1"/>
  <c r="H1418" i="10" a="1"/>
  <c r="H1418" i="10" s="1"/>
  <c r="H1419" i="10" a="1"/>
  <c r="H1419" i="10" s="1"/>
  <c r="H1420" i="10" a="1"/>
  <c r="H1420" i="10" s="1"/>
  <c r="H1421" i="10" a="1"/>
  <c r="H1421" i="10" s="1"/>
  <c r="H1422" i="10" a="1"/>
  <c r="H1422" i="10" s="1"/>
  <c r="H1423" i="10" a="1"/>
  <c r="H1423" i="10" s="1"/>
  <c r="H1424" i="10" a="1"/>
  <c r="H1424" i="10" s="1"/>
  <c r="H1425" i="10" a="1"/>
  <c r="H1425" i="10" s="1"/>
  <c r="H1426" i="10" a="1"/>
  <c r="H1426" i="10" s="1"/>
  <c r="H1427" i="10" a="1"/>
  <c r="H1427" i="10" s="1"/>
  <c r="H1428" i="10" a="1"/>
  <c r="H1428" i="10" s="1"/>
  <c r="H1429" i="10" a="1"/>
  <c r="H1429" i="10" s="1"/>
  <c r="H1430" i="10" a="1"/>
  <c r="H1430" i="10" s="1"/>
  <c r="H1431" i="10" a="1"/>
  <c r="H1431" i="10" s="1"/>
  <c r="H1432" i="10" a="1"/>
  <c r="H1432" i="10" s="1"/>
  <c r="H1433" i="10" a="1"/>
  <c r="H1433" i="10" s="1"/>
  <c r="H1434" i="10" a="1"/>
  <c r="H1434" i="10" s="1"/>
  <c r="H1435" i="10" a="1"/>
  <c r="H1435" i="10" s="1"/>
  <c r="H1436" i="10" a="1"/>
  <c r="H1436" i="10" s="1"/>
  <c r="H1437" i="10" a="1"/>
  <c r="H1437" i="10" s="1"/>
  <c r="H1438" i="10" a="1"/>
  <c r="H1438" i="10" s="1"/>
  <c r="H1439" i="10" a="1"/>
  <c r="H1439" i="10" s="1"/>
  <c r="H1440" i="10" a="1"/>
  <c r="H1440" i="10" s="1"/>
  <c r="H1441" i="10" a="1"/>
  <c r="H1441" i="10" s="1"/>
  <c r="H1442" i="10" a="1"/>
  <c r="H1442" i="10" s="1"/>
  <c r="H1443" i="10" a="1"/>
  <c r="H1443" i="10" s="1"/>
  <c r="H1444" i="10" a="1"/>
  <c r="H1444" i="10" s="1"/>
  <c r="H1445" i="10" a="1"/>
  <c r="H1445" i="10" s="1"/>
  <c r="H1446" i="10" a="1"/>
  <c r="H1446" i="10" s="1"/>
  <c r="H1447" i="10" a="1"/>
  <c r="H1447" i="10" s="1"/>
  <c r="H1448" i="10" a="1"/>
  <c r="H1448" i="10" s="1"/>
  <c r="H1449" i="10" a="1"/>
  <c r="H1449" i="10" s="1"/>
  <c r="H1450" i="10" a="1"/>
  <c r="H1450" i="10" s="1"/>
  <c r="H1451" i="10" a="1"/>
  <c r="H1451" i="10" s="1"/>
  <c r="H1452" i="10" a="1"/>
  <c r="H1452" i="10" s="1"/>
  <c r="H1453" i="10" a="1"/>
  <c r="H1453" i="10" s="1"/>
  <c r="H1454" i="10" a="1"/>
  <c r="H1454" i="10" s="1"/>
  <c r="H1455" i="10" a="1"/>
  <c r="H1455" i="10" s="1"/>
  <c r="H1456" i="10" a="1"/>
  <c r="H1456" i="10" s="1"/>
  <c r="H1457" i="10" a="1"/>
  <c r="H1457" i="10" s="1"/>
  <c r="H1458" i="10" a="1"/>
  <c r="H1458" i="10" s="1"/>
  <c r="H1459" i="10" a="1"/>
  <c r="H1459" i="10" s="1"/>
  <c r="H1460" i="10" a="1"/>
  <c r="H1460" i="10" s="1"/>
  <c r="H1461" i="10" a="1"/>
  <c r="H1461" i="10" s="1"/>
  <c r="H1462" i="10" a="1"/>
  <c r="H1462" i="10" s="1"/>
  <c r="H1463" i="10" a="1"/>
  <c r="H1463" i="10" s="1"/>
  <c r="H1464" i="10" a="1"/>
  <c r="H1464" i="10" s="1"/>
  <c r="H1465" i="10" a="1"/>
  <c r="H1465" i="10" s="1"/>
  <c r="H1466" i="10" a="1"/>
  <c r="H1466" i="10" s="1"/>
  <c r="H1467" i="10" a="1"/>
  <c r="H1467" i="10" s="1"/>
  <c r="H1468" i="10" a="1"/>
  <c r="H1468" i="10" s="1"/>
  <c r="H1469" i="10" a="1"/>
  <c r="H1469" i="10" s="1"/>
  <c r="H1470" i="10" a="1"/>
  <c r="H1470" i="10" s="1"/>
  <c r="H1471" i="10" a="1"/>
  <c r="H1471" i="10" s="1"/>
  <c r="H1472" i="10" a="1"/>
  <c r="H1472" i="10" s="1"/>
  <c r="H1473" i="10" a="1"/>
  <c r="H1473" i="10" s="1"/>
  <c r="H1474" i="10" a="1"/>
  <c r="H1474" i="10" s="1"/>
  <c r="H1475" i="10" a="1"/>
  <c r="H1475" i="10" s="1"/>
  <c r="H1476" i="10" a="1"/>
  <c r="H1476" i="10" s="1"/>
  <c r="H1477" i="10" a="1"/>
  <c r="H1477" i="10" s="1"/>
  <c r="H1478" i="10" a="1"/>
  <c r="H1478" i="10" s="1"/>
  <c r="H1479" i="10" a="1"/>
  <c r="H1479" i="10" s="1"/>
  <c r="H1480" i="10" a="1"/>
  <c r="H1480" i="10" s="1"/>
  <c r="H1481" i="10" a="1"/>
  <c r="H1481" i="10" s="1"/>
  <c r="H1482" i="10" a="1"/>
  <c r="H1482" i="10" s="1"/>
  <c r="H1483" i="10" a="1"/>
  <c r="H1483" i="10" s="1"/>
  <c r="H1484" i="10" a="1"/>
  <c r="H1484" i="10" s="1"/>
  <c r="H1485" i="10" a="1"/>
  <c r="H1485" i="10" s="1"/>
  <c r="H1486" i="10" a="1"/>
  <c r="H1486" i="10" s="1"/>
  <c r="H1487" i="10" a="1"/>
  <c r="H1487" i="10" s="1"/>
  <c r="H1488" i="10" a="1"/>
  <c r="H1488" i="10" s="1"/>
  <c r="H1489" i="10" a="1"/>
  <c r="H1489" i="10" s="1"/>
  <c r="H1490" i="10" a="1"/>
  <c r="H1490" i="10" s="1"/>
  <c r="H1491" i="10" a="1"/>
  <c r="H1491" i="10" s="1"/>
  <c r="H1492" i="10" a="1"/>
  <c r="H1492" i="10" s="1"/>
  <c r="H1493" i="10" a="1"/>
  <c r="H1493" i="10" s="1"/>
  <c r="H1494" i="10" a="1"/>
  <c r="H1494" i="10" s="1"/>
  <c r="H1495" i="10" a="1"/>
  <c r="H1495" i="10" s="1"/>
  <c r="H1496" i="10" a="1"/>
  <c r="H1496" i="10" s="1"/>
  <c r="H1497" i="10" a="1"/>
  <c r="H1497" i="10" s="1"/>
  <c r="H1498" i="10" a="1"/>
  <c r="H1498" i="10" s="1"/>
  <c r="H1499" i="10" a="1"/>
  <c r="H1499" i="10" s="1"/>
  <c r="H1500" i="10" a="1"/>
  <c r="H1500" i="10" s="1"/>
  <c r="H1501" i="10" a="1"/>
  <c r="H1501" i="10" s="1"/>
  <c r="H1502" i="10" a="1"/>
  <c r="H1502" i="10" s="1"/>
  <c r="H1503" i="10" a="1"/>
  <c r="H1503" i="10" s="1"/>
  <c r="H1504" i="10" a="1"/>
  <c r="H1504" i="10" s="1"/>
  <c r="H1505" i="10" a="1"/>
  <c r="H1505" i="10" s="1"/>
  <c r="H1506" i="10" a="1"/>
  <c r="H1506" i="10" s="1"/>
  <c r="H1507" i="10" a="1"/>
  <c r="H1507" i="10" s="1"/>
  <c r="H1508" i="10" a="1"/>
  <c r="H1508" i="10" s="1"/>
  <c r="H1509" i="10" a="1"/>
  <c r="H1509" i="10" s="1"/>
  <c r="H1510" i="10" a="1"/>
  <c r="H1510" i="10" s="1"/>
  <c r="H1511" i="10" a="1"/>
  <c r="H1511" i="10" s="1"/>
  <c r="H1512" i="10" a="1"/>
  <c r="H1512" i="10" s="1"/>
  <c r="H1513" i="10" a="1"/>
  <c r="H1513" i="10" s="1"/>
  <c r="H1514" i="10" a="1"/>
  <c r="H1514" i="10" s="1"/>
  <c r="H1515" i="10" a="1"/>
  <c r="H1515" i="10" s="1"/>
  <c r="H1516" i="10" a="1"/>
  <c r="H1516" i="10" s="1"/>
  <c r="H1517" i="10" a="1"/>
  <c r="H1517" i="10" s="1"/>
  <c r="H1518" i="10" a="1"/>
  <c r="H1518" i="10" s="1"/>
  <c r="H1519" i="10" a="1"/>
  <c r="H1519" i="10" s="1"/>
  <c r="H1520" i="10" a="1"/>
  <c r="H1520" i="10" s="1"/>
  <c r="H1521" i="10" a="1"/>
  <c r="H1521" i="10" s="1"/>
  <c r="H1522" i="10" a="1"/>
  <c r="H1522" i="10" s="1"/>
  <c r="H1523" i="10" a="1"/>
  <c r="H1523" i="10" s="1"/>
  <c r="H1524" i="10" a="1"/>
  <c r="H1524" i="10" s="1"/>
  <c r="H1525" i="10" a="1"/>
  <c r="H1525" i="10" s="1"/>
  <c r="H1526" i="10" a="1"/>
  <c r="H1526" i="10" s="1"/>
  <c r="H1527" i="10" a="1"/>
  <c r="H1527" i="10" s="1"/>
  <c r="H1528" i="10" a="1"/>
  <c r="H1528" i="10" s="1"/>
  <c r="H1529" i="10" a="1"/>
  <c r="H1529" i="10" s="1"/>
  <c r="H1530" i="10" a="1"/>
  <c r="H1530" i="10" s="1"/>
  <c r="H1531" i="10" a="1"/>
  <c r="H1531" i="10" s="1"/>
  <c r="H1532" i="10" a="1"/>
  <c r="H1532" i="10" s="1"/>
  <c r="H1533" i="10" a="1"/>
  <c r="H1533" i="10" s="1"/>
  <c r="H1534" i="10" a="1"/>
  <c r="H1534" i="10" s="1"/>
  <c r="H1535" i="10" a="1"/>
  <c r="H1535" i="10" s="1"/>
  <c r="H1536" i="10" a="1"/>
  <c r="H1536" i="10" s="1"/>
  <c r="H1537" i="10" a="1"/>
  <c r="H1537" i="10" s="1"/>
  <c r="H1538" i="10" a="1"/>
  <c r="H1538" i="10" s="1"/>
  <c r="H1539" i="10" a="1"/>
  <c r="H1539" i="10" s="1"/>
  <c r="H1540" i="10" a="1"/>
  <c r="H1540" i="10" s="1"/>
  <c r="H1541" i="10" a="1"/>
  <c r="H1541" i="10" s="1"/>
  <c r="H1542" i="10" a="1"/>
  <c r="H1542" i="10" s="1"/>
  <c r="H1543" i="10" a="1"/>
  <c r="H1543" i="10" s="1"/>
  <c r="H1544" i="10" a="1"/>
  <c r="H1544" i="10" s="1"/>
  <c r="H1545" i="10" a="1"/>
  <c r="H1545" i="10" s="1"/>
  <c r="H1546" i="10" a="1"/>
  <c r="H1546" i="10" s="1"/>
  <c r="H1547" i="10" a="1"/>
  <c r="H1547" i="10" s="1"/>
  <c r="H1548" i="10" a="1"/>
  <c r="H1548" i="10" s="1"/>
  <c r="H1549" i="10" a="1"/>
  <c r="H1549" i="10" s="1"/>
  <c r="H1550" i="10" a="1"/>
  <c r="H1550" i="10" s="1"/>
  <c r="H1551" i="10" a="1"/>
  <c r="H1551" i="10" s="1"/>
  <c r="H1552" i="10" a="1"/>
  <c r="H1552" i="10" s="1"/>
  <c r="H1553" i="10" a="1"/>
  <c r="H1553" i="10" s="1"/>
  <c r="H1554" i="10" a="1"/>
  <c r="H1554" i="10" s="1"/>
  <c r="H1555" i="10" a="1"/>
  <c r="H1555" i="10" s="1"/>
  <c r="H1556" i="10" a="1"/>
  <c r="H1556" i="10" s="1"/>
  <c r="H1557" i="10" a="1"/>
  <c r="H1557" i="10" s="1"/>
  <c r="H1558" i="10" a="1"/>
  <c r="H1558" i="10" s="1"/>
  <c r="H1559" i="10" a="1"/>
  <c r="H1559" i="10" s="1"/>
  <c r="H1560" i="10" a="1"/>
  <c r="H1560" i="10" s="1"/>
  <c r="H1561" i="10" a="1"/>
  <c r="H1561" i="10" s="1"/>
  <c r="H1562" i="10" a="1"/>
  <c r="H1562" i="10" s="1"/>
  <c r="H1563" i="10" a="1"/>
  <c r="H1563" i="10" s="1"/>
  <c r="H1564" i="10" a="1"/>
  <c r="H1564" i="10" s="1"/>
  <c r="H1565" i="10" a="1"/>
  <c r="H1565" i="10" s="1"/>
  <c r="H1566" i="10" a="1"/>
  <c r="H1566" i="10" s="1"/>
  <c r="H1567" i="10" a="1"/>
  <c r="H1567" i="10" s="1"/>
  <c r="H1568" i="10" a="1"/>
  <c r="H1568" i="10" s="1"/>
  <c r="H1569" i="10" a="1"/>
  <c r="H1569" i="10" s="1"/>
  <c r="H1570" i="10" a="1"/>
  <c r="H1570" i="10" s="1"/>
  <c r="H1571" i="10" a="1"/>
  <c r="H1571" i="10" s="1"/>
  <c r="H1572" i="10" a="1"/>
  <c r="H1572" i="10" s="1"/>
  <c r="H1573" i="10" a="1"/>
  <c r="H1573" i="10" s="1"/>
  <c r="H1574" i="10" a="1"/>
  <c r="H1574" i="10" s="1"/>
  <c r="H1575" i="10" a="1"/>
  <c r="H1575" i="10" s="1"/>
  <c r="H1576" i="10" a="1"/>
  <c r="H1576" i="10" s="1"/>
  <c r="H1577" i="10" a="1"/>
  <c r="H1577" i="10" s="1"/>
  <c r="H1578" i="10" a="1"/>
  <c r="H1578" i="10" s="1"/>
  <c r="H1579" i="10" a="1"/>
  <c r="H1579" i="10" s="1"/>
  <c r="H1580" i="10" a="1"/>
  <c r="H1580" i="10" s="1"/>
  <c r="H1581" i="10" a="1"/>
  <c r="H1581" i="10" s="1"/>
  <c r="H1582" i="10" a="1"/>
  <c r="H1582" i="10" s="1"/>
  <c r="H1583" i="10" a="1"/>
  <c r="H1583" i="10" s="1"/>
  <c r="H1584" i="10" a="1"/>
  <c r="H1584" i="10" s="1"/>
  <c r="H1585" i="10" a="1"/>
  <c r="H1585" i="10" s="1"/>
  <c r="H1586" i="10" a="1"/>
  <c r="H1586" i="10" s="1"/>
  <c r="H1587" i="10" a="1"/>
  <c r="H1587" i="10" s="1"/>
  <c r="H1588" i="10" a="1"/>
  <c r="H1588" i="10" s="1"/>
  <c r="H1589" i="10" a="1"/>
  <c r="H1589" i="10" s="1"/>
  <c r="H1590" i="10" a="1"/>
  <c r="H1590" i="10" s="1"/>
  <c r="H1591" i="10" a="1"/>
  <c r="H1591" i="10" s="1"/>
  <c r="H1592" i="10" a="1"/>
  <c r="H1592" i="10" s="1"/>
  <c r="H1593" i="10" a="1"/>
  <c r="H1593" i="10" s="1"/>
  <c r="H1594" i="10" a="1"/>
  <c r="H1594" i="10" s="1"/>
  <c r="H1595" i="10" a="1"/>
  <c r="H1595" i="10" s="1"/>
  <c r="H1596" i="10" a="1"/>
  <c r="H1596" i="10" s="1"/>
  <c r="H1597" i="10" a="1"/>
  <c r="H1597" i="10" s="1"/>
  <c r="H1598" i="10" a="1"/>
  <c r="H1598" i="10" s="1"/>
  <c r="H1599" i="10" a="1"/>
  <c r="H1599" i="10" s="1"/>
  <c r="H1600" i="10" a="1"/>
  <c r="H1600" i="10" s="1"/>
  <c r="H1601" i="10" a="1"/>
  <c r="H1601" i="10" s="1"/>
  <c r="H1602" i="10" a="1"/>
  <c r="H1602" i="10" s="1"/>
  <c r="H1603" i="10" a="1"/>
  <c r="H1603" i="10" s="1"/>
  <c r="H1604" i="10" a="1"/>
  <c r="H1604" i="10" s="1"/>
  <c r="H1605" i="10" a="1"/>
  <c r="H1605" i="10" s="1"/>
  <c r="H1606" i="10" a="1"/>
  <c r="H1606" i="10" s="1"/>
  <c r="H1607" i="10" a="1"/>
  <c r="H1607" i="10" s="1"/>
  <c r="H1608" i="10" a="1"/>
  <c r="H1608" i="10" s="1"/>
  <c r="H1609" i="10" a="1"/>
  <c r="H1609" i="10" s="1"/>
  <c r="H1610" i="10" a="1"/>
  <c r="H1610" i="10" s="1"/>
  <c r="H1611" i="10" a="1"/>
  <c r="H1611" i="10" s="1"/>
  <c r="H1612" i="10" a="1"/>
  <c r="H1612" i="10" s="1"/>
  <c r="H1613" i="10" a="1"/>
  <c r="H1613" i="10" s="1"/>
  <c r="H1614" i="10" a="1"/>
  <c r="H1614" i="10" s="1"/>
  <c r="H1615" i="10" a="1"/>
  <c r="H1615" i="10" s="1"/>
  <c r="H1616" i="10" a="1"/>
  <c r="H1616" i="10" s="1"/>
  <c r="H1617" i="10" a="1"/>
  <c r="H1617" i="10" s="1"/>
  <c r="H1618" i="10" a="1"/>
  <c r="H1618" i="10" s="1"/>
  <c r="H1619" i="10" a="1"/>
  <c r="H1619" i="10" s="1"/>
  <c r="H1620" i="10" a="1"/>
  <c r="H1620" i="10" s="1"/>
  <c r="H1621" i="10" a="1"/>
  <c r="H1621" i="10" s="1"/>
  <c r="H1622" i="10" a="1"/>
  <c r="H1622" i="10" s="1"/>
  <c r="H1623" i="10" a="1"/>
  <c r="H1623" i="10" s="1"/>
  <c r="H1624" i="10" a="1"/>
  <c r="H1624" i="10" s="1"/>
  <c r="H1625" i="10" a="1"/>
  <c r="H1625" i="10" s="1"/>
  <c r="H1626" i="10" a="1"/>
  <c r="H1626" i="10" s="1"/>
  <c r="H1627" i="10" a="1"/>
  <c r="H1627" i="10" s="1"/>
  <c r="H1628" i="10" a="1"/>
  <c r="H1628" i="10" s="1"/>
  <c r="H1629" i="10" a="1"/>
  <c r="H1629" i="10" s="1"/>
  <c r="H1630" i="10" a="1"/>
  <c r="H1630" i="10" s="1"/>
  <c r="H1631" i="10" a="1"/>
  <c r="H1631" i="10" s="1"/>
  <c r="H1632" i="10" a="1"/>
  <c r="H1632" i="10" s="1"/>
  <c r="H1633" i="10" a="1"/>
  <c r="H1633" i="10" s="1"/>
  <c r="H1634" i="10" a="1"/>
  <c r="H1634" i="10" s="1"/>
  <c r="H1635" i="10" a="1"/>
  <c r="H1635" i="10" s="1"/>
  <c r="H1636" i="10" a="1"/>
  <c r="H1636" i="10" s="1"/>
  <c r="H1637" i="10" a="1"/>
  <c r="H1637" i="10" s="1"/>
  <c r="H1638" i="10" a="1"/>
  <c r="H1638" i="10" s="1"/>
  <c r="H1639" i="10" a="1"/>
  <c r="H1639" i="10" s="1"/>
  <c r="H1640" i="10" a="1"/>
  <c r="H1640" i="10" s="1"/>
  <c r="H1641" i="10" a="1"/>
  <c r="H1641" i="10" s="1"/>
  <c r="H1642" i="10" a="1"/>
  <c r="H1642" i="10" s="1"/>
  <c r="H1643" i="10" a="1"/>
  <c r="H1643" i="10" s="1"/>
  <c r="H1644" i="10" a="1"/>
  <c r="H1644" i="10" s="1"/>
  <c r="H1645" i="10" a="1"/>
  <c r="H1645" i="10" s="1"/>
  <c r="H1646" i="10" a="1"/>
  <c r="H1646" i="10" s="1"/>
  <c r="H1647" i="10" a="1"/>
  <c r="H1647" i="10" s="1"/>
  <c r="H1648" i="10" a="1"/>
  <c r="H1648" i="10" s="1"/>
  <c r="H1649" i="10" a="1"/>
  <c r="H1649" i="10" s="1"/>
  <c r="H1650" i="10" a="1"/>
  <c r="H1650" i="10" s="1"/>
  <c r="H1651" i="10" a="1"/>
  <c r="H1651" i="10" s="1"/>
  <c r="H1652" i="10" a="1"/>
  <c r="H1652" i="10" s="1"/>
  <c r="H1653" i="10" a="1"/>
  <c r="H1653" i="10" s="1"/>
  <c r="H1654" i="10" a="1"/>
  <c r="H1654" i="10" s="1"/>
  <c r="H1655" i="10" a="1"/>
  <c r="H1655" i="10" s="1"/>
  <c r="H1656" i="10" a="1"/>
  <c r="H1656" i="10" s="1"/>
  <c r="H1657" i="10" a="1"/>
  <c r="H1657" i="10" s="1"/>
  <c r="H1658" i="10" a="1"/>
  <c r="H1658" i="10" s="1"/>
  <c r="H1659" i="10" a="1"/>
  <c r="H1659" i="10" s="1"/>
  <c r="H1660" i="10" a="1"/>
  <c r="H1660" i="10" s="1"/>
  <c r="H1661" i="10" a="1"/>
  <c r="H1661" i="10" s="1"/>
  <c r="H1662" i="10" a="1"/>
  <c r="H1662" i="10" s="1"/>
  <c r="H1663" i="10" a="1"/>
  <c r="H1663" i="10" s="1"/>
  <c r="H1664" i="10" a="1"/>
  <c r="H1664" i="10" s="1"/>
  <c r="H1665" i="10" a="1"/>
  <c r="H1665" i="10" s="1"/>
  <c r="H1666" i="10" a="1"/>
  <c r="H1666" i="10" s="1"/>
  <c r="H1667" i="10" a="1"/>
  <c r="H1667" i="10" s="1"/>
  <c r="H1668" i="10" a="1"/>
  <c r="H1668" i="10" s="1"/>
  <c r="H1669" i="10" a="1"/>
  <c r="H1669" i="10" s="1"/>
  <c r="H1670" i="10" a="1"/>
  <c r="H1670" i="10" s="1"/>
  <c r="H1671" i="10" a="1"/>
  <c r="H1671" i="10" s="1"/>
  <c r="H1672" i="10" a="1"/>
  <c r="H1672" i="10" s="1"/>
  <c r="H1673" i="10" a="1"/>
  <c r="H1673" i="10" s="1"/>
  <c r="H1674" i="10" a="1"/>
  <c r="H1674" i="10" s="1"/>
  <c r="H1675" i="10" a="1"/>
  <c r="H1675" i="10" s="1"/>
  <c r="H1676" i="10" a="1"/>
  <c r="H1676" i="10" s="1"/>
  <c r="H1677" i="10" a="1"/>
  <c r="H1677" i="10" s="1"/>
  <c r="H1678" i="10" a="1"/>
  <c r="H1678" i="10" s="1"/>
  <c r="H1679" i="10" a="1"/>
  <c r="H1679" i="10" s="1"/>
  <c r="H1680" i="10" a="1"/>
  <c r="H1680" i="10" s="1"/>
  <c r="H1681" i="10" a="1"/>
  <c r="H1681" i="10" s="1"/>
  <c r="H1682" i="10" a="1"/>
  <c r="H1682" i="10" s="1"/>
  <c r="H1683" i="10" a="1"/>
  <c r="H1683" i="10" s="1"/>
  <c r="H1684" i="10" a="1"/>
  <c r="H1684" i="10" s="1"/>
  <c r="M16" i="10"/>
  <c r="M17" i="10"/>
  <c r="M18" i="10"/>
  <c r="M19" i="10"/>
  <c r="M20" i="10"/>
  <c r="M21" i="10"/>
  <c r="M22" i="10"/>
  <c r="M23" i="10"/>
  <c r="M24" i="10"/>
  <c r="M25" i="10"/>
  <c r="M26" i="10"/>
  <c r="M27" i="10"/>
  <c r="M28" i="10"/>
  <c r="M29" i="10"/>
  <c r="M30" i="10"/>
  <c r="M31" i="10"/>
  <c r="M32" i="10"/>
  <c r="M33" i="10"/>
  <c r="M34" i="10"/>
  <c r="M35" i="10"/>
  <c r="M36" i="10"/>
  <c r="M37" i="10"/>
  <c r="M38" i="10"/>
  <c r="M39" i="10"/>
  <c r="M40" i="10"/>
  <c r="M41" i="10"/>
  <c r="M42" i="10"/>
  <c r="M43" i="10"/>
  <c r="M44" i="10"/>
  <c r="M45" i="10"/>
  <c r="M46" i="10"/>
  <c r="M47" i="10"/>
  <c r="M48" i="10"/>
  <c r="M49" i="10"/>
  <c r="M50" i="10"/>
  <c r="M51" i="10"/>
  <c r="M52" i="10"/>
  <c r="M53" i="10"/>
  <c r="M54" i="10"/>
  <c r="M55" i="10"/>
  <c r="M56" i="10"/>
  <c r="M57" i="10"/>
  <c r="M58" i="10"/>
  <c r="M59" i="10"/>
  <c r="M60" i="10"/>
  <c r="M61" i="10"/>
  <c r="M62" i="10"/>
  <c r="M63" i="10"/>
  <c r="M64" i="10"/>
  <c r="M65" i="10"/>
  <c r="M66" i="10"/>
  <c r="M67" i="10"/>
  <c r="M68" i="10"/>
  <c r="M69" i="10"/>
  <c r="M70" i="10"/>
  <c r="M71" i="10"/>
  <c r="M72" i="10"/>
  <c r="M73" i="10"/>
  <c r="M74" i="10"/>
  <c r="M75" i="10"/>
  <c r="M76" i="10"/>
  <c r="M77" i="10"/>
  <c r="M78" i="10"/>
  <c r="M79" i="10"/>
  <c r="M80" i="10"/>
  <c r="M81" i="10"/>
  <c r="M82" i="10"/>
  <c r="M83" i="10"/>
  <c r="M84" i="10"/>
  <c r="M85" i="10"/>
  <c r="M86" i="10"/>
  <c r="M87" i="10"/>
  <c r="M88" i="10"/>
  <c r="M89" i="10"/>
  <c r="M90" i="10"/>
  <c r="M91" i="10"/>
  <c r="M92" i="10"/>
  <c r="M93" i="10"/>
  <c r="M94" i="10"/>
  <c r="M95" i="10"/>
  <c r="M96" i="10"/>
  <c r="M97" i="10"/>
  <c r="M98" i="10"/>
  <c r="M99" i="10"/>
  <c r="M100" i="10"/>
  <c r="M101" i="10"/>
  <c r="M102" i="10"/>
  <c r="M103" i="10"/>
  <c r="M104" i="10"/>
  <c r="M105" i="10"/>
  <c r="M106" i="10"/>
  <c r="M107" i="10"/>
  <c r="M108" i="10"/>
  <c r="M109" i="10"/>
  <c r="M110" i="10"/>
  <c r="M111" i="10"/>
  <c r="M112" i="10"/>
  <c r="M113" i="10"/>
  <c r="M114" i="10"/>
  <c r="M115" i="10"/>
  <c r="M116" i="10"/>
  <c r="M117" i="10"/>
  <c r="M118" i="10"/>
  <c r="M119" i="10"/>
  <c r="M120" i="10"/>
  <c r="M121" i="10"/>
  <c r="M122" i="10"/>
  <c r="M123" i="10"/>
  <c r="M124" i="10"/>
  <c r="M125" i="10"/>
  <c r="M126" i="10"/>
  <c r="M127" i="10"/>
  <c r="M128" i="10"/>
  <c r="M129" i="10"/>
  <c r="M130" i="10"/>
  <c r="M131" i="10"/>
  <c r="M132" i="10"/>
  <c r="M133" i="10"/>
  <c r="M134" i="10"/>
  <c r="M135" i="10"/>
  <c r="M136" i="10"/>
  <c r="M137" i="10"/>
  <c r="M138" i="10"/>
  <c r="M139" i="10"/>
  <c r="M140" i="10"/>
  <c r="M141" i="10"/>
  <c r="M142" i="10"/>
  <c r="M143" i="10"/>
  <c r="M144" i="10"/>
  <c r="M145" i="10"/>
  <c r="M146" i="10"/>
  <c r="M147" i="10"/>
  <c r="M148" i="10"/>
  <c r="M149" i="10"/>
  <c r="M150" i="10"/>
  <c r="M151" i="10"/>
  <c r="M152" i="10"/>
  <c r="M153" i="10"/>
  <c r="M154" i="10"/>
  <c r="M155" i="10"/>
  <c r="M156" i="10"/>
  <c r="M157" i="10"/>
  <c r="M158" i="10"/>
  <c r="M159" i="10"/>
  <c r="M160" i="10"/>
  <c r="M161" i="10"/>
  <c r="M162" i="10"/>
  <c r="M163" i="10"/>
  <c r="M164" i="10"/>
  <c r="M165" i="10"/>
  <c r="M166" i="10"/>
  <c r="M167" i="10"/>
  <c r="M168" i="10"/>
  <c r="M169" i="10"/>
  <c r="M170" i="10"/>
  <c r="M171" i="10"/>
  <c r="M172" i="10"/>
  <c r="M173" i="10"/>
  <c r="M174" i="10"/>
  <c r="M175" i="10"/>
  <c r="M176" i="10"/>
  <c r="M177" i="10"/>
  <c r="M178" i="10"/>
  <c r="M179" i="10"/>
  <c r="M180" i="10"/>
  <c r="M181" i="10"/>
  <c r="M182" i="10"/>
  <c r="M183" i="10"/>
  <c r="M184" i="10"/>
  <c r="M185" i="10"/>
  <c r="M186" i="10"/>
  <c r="M187" i="10"/>
  <c r="M188" i="10"/>
  <c r="M189" i="10"/>
  <c r="M190" i="10"/>
  <c r="M191" i="10"/>
  <c r="M192" i="10"/>
  <c r="M193" i="10"/>
  <c r="M194" i="10"/>
  <c r="M195" i="10"/>
  <c r="M196" i="10"/>
  <c r="M197" i="10"/>
  <c r="M198" i="10"/>
  <c r="M199" i="10"/>
  <c r="M200" i="10"/>
  <c r="M201" i="10"/>
  <c r="M202" i="10"/>
  <c r="M203" i="10"/>
  <c r="M204" i="10"/>
  <c r="M205" i="10"/>
  <c r="M206" i="10"/>
  <c r="M207" i="10"/>
  <c r="M208" i="10"/>
  <c r="M209" i="10"/>
  <c r="M210" i="10"/>
  <c r="M211" i="10"/>
  <c r="M212" i="10"/>
  <c r="M213" i="10"/>
  <c r="M214" i="10"/>
  <c r="M215" i="10"/>
  <c r="M216" i="10"/>
  <c r="M217" i="10"/>
  <c r="M218" i="10"/>
  <c r="M219" i="10"/>
  <c r="M220" i="10"/>
  <c r="M221" i="10"/>
  <c r="M222" i="10"/>
  <c r="M223" i="10"/>
  <c r="M224" i="10"/>
  <c r="M225" i="10"/>
  <c r="M226" i="10"/>
  <c r="M227" i="10"/>
  <c r="M228" i="10"/>
  <c r="M229" i="10"/>
  <c r="M230" i="10"/>
  <c r="M231" i="10"/>
  <c r="M232" i="10"/>
  <c r="M233" i="10"/>
  <c r="M234" i="10"/>
  <c r="M235" i="10"/>
  <c r="M236" i="10"/>
  <c r="M237" i="10"/>
  <c r="M238" i="10"/>
  <c r="M239" i="10"/>
  <c r="M240" i="10"/>
  <c r="M241" i="10"/>
  <c r="M242" i="10"/>
  <c r="M243" i="10"/>
  <c r="M244" i="10"/>
  <c r="M245" i="10"/>
  <c r="M246" i="10"/>
  <c r="M247" i="10"/>
  <c r="M248" i="10"/>
  <c r="M249" i="10"/>
  <c r="M250" i="10"/>
  <c r="M251" i="10"/>
  <c r="M252" i="10"/>
  <c r="M253" i="10"/>
  <c r="M254" i="10"/>
  <c r="M255" i="10"/>
  <c r="M256" i="10"/>
  <c r="M257" i="10"/>
  <c r="M258" i="10"/>
  <c r="M259" i="10"/>
  <c r="M260" i="10"/>
  <c r="M261" i="10"/>
  <c r="M262" i="10"/>
  <c r="M263" i="10"/>
  <c r="M264" i="10"/>
  <c r="M265" i="10"/>
  <c r="M266" i="10"/>
  <c r="M267" i="10"/>
  <c r="M268" i="10"/>
  <c r="M269" i="10"/>
  <c r="M270" i="10"/>
  <c r="M271" i="10"/>
  <c r="M272" i="10"/>
  <c r="M273" i="10"/>
  <c r="M274" i="10"/>
  <c r="M275" i="10"/>
  <c r="M276" i="10"/>
  <c r="M277" i="10"/>
  <c r="M278" i="10"/>
  <c r="M279" i="10"/>
  <c r="M280" i="10"/>
  <c r="M281" i="10"/>
  <c r="M282" i="10"/>
  <c r="M283" i="10"/>
  <c r="M284" i="10"/>
  <c r="M285" i="10"/>
  <c r="M286" i="10"/>
  <c r="M287" i="10"/>
  <c r="M288" i="10"/>
  <c r="M289" i="10"/>
  <c r="M290" i="10"/>
  <c r="M291" i="10"/>
  <c r="M292" i="10"/>
  <c r="M293" i="10"/>
  <c r="M294" i="10"/>
  <c r="M295" i="10"/>
  <c r="M296" i="10"/>
  <c r="M297" i="10"/>
  <c r="M298" i="10"/>
  <c r="M299" i="10"/>
  <c r="M300" i="10"/>
  <c r="M301" i="10"/>
  <c r="M302" i="10"/>
  <c r="M303" i="10"/>
  <c r="M304" i="10"/>
  <c r="M305" i="10"/>
  <c r="M306" i="10"/>
  <c r="M307" i="10"/>
  <c r="M308" i="10"/>
  <c r="M309" i="10"/>
  <c r="M310" i="10"/>
  <c r="M311" i="10"/>
  <c r="M312" i="10"/>
  <c r="M313" i="10"/>
  <c r="M314" i="10"/>
  <c r="M315" i="10"/>
  <c r="M316" i="10"/>
  <c r="M317" i="10"/>
  <c r="M318" i="10"/>
  <c r="M319" i="10"/>
  <c r="M320" i="10"/>
  <c r="M321" i="10"/>
  <c r="M322" i="10"/>
  <c r="M323" i="10"/>
  <c r="M324" i="10"/>
  <c r="M325" i="10"/>
  <c r="M326" i="10"/>
  <c r="M327" i="10"/>
  <c r="M328" i="10"/>
  <c r="M329" i="10"/>
  <c r="M330" i="10"/>
  <c r="M331" i="10"/>
  <c r="M332" i="10"/>
  <c r="M333" i="10"/>
  <c r="M334" i="10"/>
  <c r="M335" i="10"/>
  <c r="M336" i="10"/>
  <c r="M337" i="10"/>
  <c r="M338" i="10"/>
  <c r="M339" i="10"/>
  <c r="M340" i="10"/>
  <c r="M341" i="10"/>
  <c r="M342" i="10"/>
  <c r="M343" i="10"/>
  <c r="M344" i="10"/>
  <c r="M345" i="10"/>
  <c r="M346" i="10"/>
  <c r="M347" i="10"/>
  <c r="M348" i="10"/>
  <c r="M349" i="10"/>
  <c r="M350" i="10"/>
  <c r="M351" i="10"/>
  <c r="M352" i="10"/>
  <c r="M353" i="10"/>
  <c r="M354" i="10"/>
  <c r="M355" i="10"/>
  <c r="M356" i="10"/>
  <c r="M357" i="10"/>
  <c r="M358" i="10"/>
  <c r="M359" i="10"/>
  <c r="M360" i="10"/>
  <c r="M361" i="10"/>
  <c r="M362" i="10"/>
  <c r="M363" i="10"/>
  <c r="M364" i="10"/>
  <c r="M365" i="10"/>
  <c r="M366" i="10"/>
  <c r="M367" i="10"/>
  <c r="M368" i="10"/>
  <c r="M369" i="10"/>
  <c r="M370" i="10"/>
  <c r="M371" i="10"/>
  <c r="M372" i="10"/>
  <c r="M373" i="10"/>
  <c r="M374" i="10"/>
  <c r="M375" i="10"/>
  <c r="M376" i="10"/>
  <c r="M377" i="10"/>
  <c r="M378" i="10"/>
  <c r="M379" i="10"/>
  <c r="M380" i="10"/>
  <c r="M381" i="10"/>
  <c r="M382" i="10"/>
  <c r="M383" i="10"/>
  <c r="M384" i="10"/>
  <c r="M385" i="10"/>
  <c r="M386" i="10"/>
  <c r="M387" i="10"/>
  <c r="M388" i="10"/>
  <c r="M389" i="10"/>
  <c r="M390" i="10"/>
  <c r="M391" i="10"/>
  <c r="M392" i="10"/>
  <c r="M393" i="10"/>
  <c r="M394" i="10"/>
  <c r="M395" i="10"/>
  <c r="M396" i="10"/>
  <c r="M397" i="10"/>
  <c r="M398" i="10"/>
  <c r="M399" i="10"/>
  <c r="M400" i="10"/>
  <c r="M401" i="10"/>
  <c r="M402" i="10"/>
  <c r="M403" i="10"/>
  <c r="M404" i="10"/>
  <c r="M405" i="10"/>
  <c r="M406" i="10"/>
  <c r="M407" i="10"/>
  <c r="M408" i="10"/>
  <c r="M409" i="10"/>
  <c r="M410" i="10"/>
  <c r="M411" i="10"/>
  <c r="M412" i="10"/>
  <c r="M413" i="10"/>
  <c r="M414" i="10"/>
  <c r="M415" i="10"/>
  <c r="M416" i="10"/>
  <c r="M417" i="10"/>
  <c r="M418" i="10"/>
  <c r="M419" i="10"/>
  <c r="M420" i="10"/>
  <c r="M421" i="10"/>
  <c r="M422" i="10"/>
  <c r="M423" i="10"/>
  <c r="M424" i="10"/>
  <c r="M425" i="10"/>
  <c r="M426" i="10"/>
  <c r="M427" i="10"/>
  <c r="M428" i="10"/>
  <c r="M429" i="10"/>
  <c r="M430" i="10"/>
  <c r="M431" i="10"/>
  <c r="M432" i="10"/>
  <c r="M433" i="10"/>
  <c r="M434" i="10"/>
  <c r="M435" i="10"/>
  <c r="M436" i="10"/>
  <c r="M437" i="10"/>
  <c r="M438" i="10"/>
  <c r="M439" i="10"/>
  <c r="M440" i="10"/>
  <c r="M441" i="10"/>
  <c r="M442" i="10"/>
  <c r="M443" i="10"/>
  <c r="M444" i="10"/>
  <c r="M445" i="10"/>
  <c r="M446" i="10"/>
  <c r="M447" i="10"/>
  <c r="M448" i="10"/>
  <c r="M449" i="10"/>
  <c r="M450" i="10"/>
  <c r="M451" i="10"/>
  <c r="M452" i="10"/>
  <c r="M453" i="10"/>
  <c r="M454" i="10"/>
  <c r="M455" i="10"/>
  <c r="M456" i="10"/>
  <c r="M457" i="10"/>
  <c r="M458" i="10"/>
  <c r="M459" i="10"/>
  <c r="M460" i="10"/>
  <c r="M461" i="10"/>
  <c r="M462" i="10"/>
  <c r="M463" i="10"/>
  <c r="M464" i="10"/>
  <c r="M465" i="10"/>
  <c r="M466" i="10"/>
  <c r="M467" i="10"/>
  <c r="M468" i="10"/>
  <c r="M469" i="10"/>
  <c r="M470" i="10"/>
  <c r="M471" i="10"/>
  <c r="M472" i="10"/>
  <c r="M473" i="10"/>
  <c r="M474" i="10"/>
  <c r="M475" i="10"/>
  <c r="M476" i="10"/>
  <c r="M477" i="10"/>
  <c r="M478" i="10"/>
  <c r="M479" i="10"/>
  <c r="M480" i="10"/>
  <c r="M481" i="10"/>
  <c r="M482" i="10"/>
  <c r="M483" i="10"/>
  <c r="M484" i="10"/>
  <c r="M485" i="10"/>
  <c r="M486" i="10"/>
  <c r="M487" i="10"/>
  <c r="M488" i="10"/>
  <c r="M489" i="10"/>
  <c r="M490" i="10"/>
  <c r="M491" i="10"/>
  <c r="M492" i="10"/>
  <c r="M493" i="10"/>
  <c r="M494" i="10"/>
  <c r="M495" i="10"/>
  <c r="M496" i="10"/>
  <c r="M497" i="10"/>
  <c r="M498" i="10"/>
  <c r="M499" i="10"/>
  <c r="M500" i="10"/>
  <c r="M501" i="10"/>
  <c r="M502" i="10"/>
  <c r="M503" i="10"/>
  <c r="M504" i="10"/>
  <c r="M505" i="10"/>
  <c r="M506" i="10"/>
  <c r="M507" i="10"/>
  <c r="M508" i="10"/>
  <c r="M509" i="10"/>
  <c r="M510" i="10"/>
  <c r="M511" i="10"/>
  <c r="M512" i="10"/>
  <c r="M513" i="10"/>
  <c r="M514" i="10"/>
  <c r="M515" i="10"/>
  <c r="M516" i="10"/>
  <c r="M517" i="10"/>
  <c r="M518" i="10"/>
  <c r="M519" i="10"/>
  <c r="M520" i="10"/>
  <c r="M521" i="10"/>
  <c r="M522" i="10"/>
  <c r="M523" i="10"/>
  <c r="M524" i="10"/>
  <c r="M525" i="10"/>
  <c r="M526" i="10"/>
  <c r="M527" i="10"/>
  <c r="M528" i="10"/>
  <c r="M529" i="10"/>
  <c r="M530" i="10"/>
  <c r="M531" i="10"/>
  <c r="M532" i="10"/>
  <c r="M533" i="10"/>
  <c r="M534" i="10"/>
  <c r="M535" i="10"/>
  <c r="M536" i="10"/>
  <c r="M537" i="10"/>
  <c r="M538" i="10"/>
  <c r="M539" i="10"/>
  <c r="M540" i="10"/>
  <c r="M541" i="10"/>
  <c r="M542" i="10"/>
  <c r="M543" i="10"/>
  <c r="M544" i="10"/>
  <c r="M545" i="10"/>
  <c r="M546" i="10"/>
  <c r="M547" i="10"/>
  <c r="M548" i="10"/>
  <c r="M549" i="10"/>
  <c r="M550" i="10"/>
  <c r="M551" i="10"/>
  <c r="M552" i="10"/>
  <c r="M553" i="10"/>
  <c r="M554" i="10"/>
  <c r="M555" i="10"/>
  <c r="M556" i="10"/>
  <c r="M557" i="10"/>
  <c r="M558" i="10"/>
  <c r="M559" i="10"/>
  <c r="M560" i="10"/>
  <c r="M561" i="10"/>
  <c r="M562" i="10"/>
  <c r="M563" i="10"/>
  <c r="M564" i="10"/>
  <c r="M565" i="10"/>
  <c r="M566" i="10"/>
  <c r="M567" i="10"/>
  <c r="M568" i="10"/>
  <c r="M569" i="10"/>
  <c r="M570" i="10"/>
  <c r="M571" i="10"/>
  <c r="M572" i="10"/>
  <c r="M573" i="10"/>
  <c r="M574" i="10"/>
  <c r="M575" i="10"/>
  <c r="M576" i="10"/>
  <c r="M577" i="10"/>
  <c r="M578" i="10"/>
  <c r="M579" i="10"/>
  <c r="M580" i="10"/>
  <c r="M581" i="10"/>
  <c r="M582" i="10"/>
  <c r="M583" i="10"/>
  <c r="M584" i="10"/>
  <c r="M585" i="10"/>
  <c r="M586" i="10"/>
  <c r="M587" i="10"/>
  <c r="M588" i="10"/>
  <c r="M589" i="10"/>
  <c r="M590" i="10"/>
  <c r="M591" i="10"/>
  <c r="M592" i="10"/>
  <c r="M593" i="10"/>
  <c r="M594" i="10"/>
  <c r="M595" i="10"/>
  <c r="M596" i="10"/>
  <c r="M597" i="10"/>
  <c r="M598" i="10"/>
  <c r="M599" i="10"/>
  <c r="M600" i="10"/>
  <c r="M601" i="10"/>
  <c r="M602" i="10"/>
  <c r="M603" i="10"/>
  <c r="M604" i="10"/>
  <c r="M605" i="10"/>
  <c r="M606" i="10"/>
  <c r="M607" i="10"/>
  <c r="M608" i="10"/>
  <c r="M609" i="10"/>
  <c r="M610" i="10"/>
  <c r="M611" i="10"/>
  <c r="M612" i="10"/>
  <c r="M613" i="10"/>
  <c r="M614" i="10"/>
  <c r="M615" i="10"/>
  <c r="M616" i="10"/>
  <c r="M617" i="10"/>
  <c r="M618" i="10"/>
  <c r="M619" i="10"/>
  <c r="M620" i="10"/>
  <c r="M621" i="10"/>
  <c r="M622" i="10"/>
  <c r="M623" i="10"/>
  <c r="M624" i="10"/>
  <c r="M625" i="10"/>
  <c r="M626" i="10"/>
  <c r="M627" i="10"/>
  <c r="M628" i="10"/>
  <c r="M629" i="10"/>
  <c r="M630" i="10"/>
  <c r="M631" i="10"/>
  <c r="M632" i="10"/>
  <c r="M633" i="10"/>
  <c r="M634" i="10"/>
  <c r="M635" i="10"/>
  <c r="M636" i="10"/>
  <c r="M637" i="10"/>
  <c r="M638" i="10"/>
  <c r="M639" i="10"/>
  <c r="M640" i="10"/>
  <c r="M641" i="10"/>
  <c r="M642" i="10"/>
  <c r="M643" i="10"/>
  <c r="M644" i="10"/>
  <c r="M645" i="10"/>
  <c r="M646" i="10"/>
  <c r="M647" i="10"/>
  <c r="M648" i="10"/>
  <c r="M649" i="10"/>
  <c r="M650" i="10"/>
  <c r="M651" i="10"/>
  <c r="M652" i="10"/>
  <c r="M653" i="10"/>
  <c r="M654" i="10"/>
  <c r="M655" i="10"/>
  <c r="M656" i="10"/>
  <c r="M657" i="10"/>
  <c r="M658" i="10"/>
  <c r="M659" i="10"/>
  <c r="M660" i="10"/>
  <c r="M661" i="10"/>
  <c r="M662" i="10"/>
  <c r="M663" i="10"/>
  <c r="M664" i="10"/>
  <c r="M665" i="10"/>
  <c r="M666" i="10"/>
  <c r="M667" i="10"/>
  <c r="M668" i="10"/>
  <c r="M669" i="10"/>
  <c r="M670" i="10"/>
  <c r="M671" i="10"/>
  <c r="M672" i="10"/>
  <c r="M673" i="10"/>
  <c r="M674" i="10"/>
  <c r="M675" i="10"/>
  <c r="M676" i="10"/>
  <c r="M677" i="10"/>
  <c r="M678" i="10"/>
  <c r="M679" i="10"/>
  <c r="M680" i="10"/>
  <c r="M681" i="10"/>
  <c r="M682" i="10"/>
  <c r="M683" i="10"/>
  <c r="M684" i="10"/>
  <c r="M685" i="10"/>
  <c r="M686" i="10"/>
  <c r="M687" i="10"/>
  <c r="M688" i="10"/>
  <c r="M689" i="10"/>
  <c r="M690" i="10"/>
  <c r="M691" i="10"/>
  <c r="M692" i="10"/>
  <c r="M693" i="10"/>
  <c r="M694" i="10"/>
  <c r="M695" i="10"/>
  <c r="M696" i="10"/>
  <c r="M697" i="10"/>
  <c r="M698" i="10"/>
  <c r="M699" i="10"/>
  <c r="M700" i="10"/>
  <c r="M701" i="10"/>
  <c r="M702" i="10"/>
  <c r="M703" i="10"/>
  <c r="M704" i="10"/>
  <c r="M705" i="10"/>
  <c r="M706" i="10"/>
  <c r="M707" i="10"/>
  <c r="M708" i="10"/>
  <c r="M709" i="10"/>
  <c r="M710" i="10"/>
  <c r="M711" i="10"/>
  <c r="M712" i="10"/>
  <c r="M713" i="10"/>
  <c r="M714" i="10"/>
  <c r="M715" i="10"/>
  <c r="M716" i="10"/>
  <c r="M717" i="10"/>
  <c r="M718" i="10"/>
  <c r="M719" i="10"/>
  <c r="M720" i="10"/>
  <c r="M721" i="10"/>
  <c r="M722" i="10"/>
  <c r="M723" i="10"/>
  <c r="M724" i="10"/>
  <c r="M725" i="10"/>
  <c r="M726" i="10"/>
  <c r="M727" i="10"/>
  <c r="M728" i="10"/>
  <c r="M729" i="10"/>
  <c r="M730" i="10"/>
  <c r="M731" i="10"/>
  <c r="M732" i="10"/>
  <c r="M733" i="10"/>
  <c r="M734" i="10"/>
  <c r="M735" i="10"/>
  <c r="M736" i="10"/>
  <c r="M737" i="10"/>
  <c r="M738" i="10"/>
  <c r="M739" i="10"/>
  <c r="M740" i="10"/>
  <c r="M741" i="10"/>
  <c r="M742" i="10"/>
  <c r="M743" i="10"/>
  <c r="M744" i="10"/>
  <c r="M745" i="10"/>
  <c r="M746" i="10"/>
  <c r="M747" i="10"/>
  <c r="M748" i="10"/>
  <c r="M749" i="10"/>
  <c r="M750" i="10"/>
  <c r="M751" i="10"/>
  <c r="M752" i="10"/>
  <c r="M753" i="10"/>
  <c r="M754" i="10"/>
  <c r="M755" i="10"/>
  <c r="M756" i="10"/>
  <c r="M757" i="10"/>
  <c r="M758" i="10"/>
  <c r="M759" i="10"/>
  <c r="M760" i="10"/>
  <c r="M761" i="10"/>
  <c r="M762" i="10"/>
  <c r="M763" i="10"/>
  <c r="M764" i="10"/>
  <c r="M765" i="10"/>
  <c r="M766" i="10"/>
  <c r="M767" i="10"/>
  <c r="M768" i="10"/>
  <c r="M769" i="10"/>
  <c r="M770" i="10"/>
  <c r="M771" i="10"/>
  <c r="M772" i="10"/>
  <c r="M773" i="10"/>
  <c r="M774" i="10"/>
  <c r="M775" i="10"/>
  <c r="M776" i="10"/>
  <c r="M777" i="10"/>
  <c r="M778" i="10"/>
  <c r="M779" i="10"/>
  <c r="M780" i="10"/>
  <c r="M781" i="10"/>
  <c r="M782" i="10"/>
  <c r="M783" i="10"/>
  <c r="M784" i="10"/>
  <c r="M785" i="10"/>
  <c r="M786" i="10"/>
  <c r="M787" i="10"/>
  <c r="M788" i="10"/>
  <c r="M789" i="10"/>
  <c r="M790" i="10"/>
  <c r="M791" i="10"/>
  <c r="M792" i="10"/>
  <c r="M793" i="10"/>
  <c r="M794" i="10"/>
  <c r="M795" i="10"/>
  <c r="M796" i="10"/>
  <c r="M797" i="10"/>
  <c r="M798" i="10"/>
  <c r="M799" i="10"/>
  <c r="M800" i="10"/>
  <c r="M801" i="10"/>
  <c r="M802" i="10"/>
  <c r="M803" i="10"/>
  <c r="M804" i="10"/>
  <c r="M805" i="10"/>
  <c r="M806" i="10"/>
  <c r="M807" i="10"/>
  <c r="M808" i="10"/>
  <c r="M809" i="10"/>
  <c r="M810" i="10"/>
  <c r="M811" i="10"/>
  <c r="M812" i="10"/>
  <c r="M813" i="10"/>
  <c r="M814" i="10"/>
  <c r="M815" i="10"/>
  <c r="M816" i="10"/>
  <c r="M817" i="10"/>
  <c r="M818" i="10"/>
  <c r="M819" i="10"/>
  <c r="M820" i="10"/>
  <c r="M821" i="10"/>
  <c r="M822" i="10"/>
  <c r="M823" i="10"/>
  <c r="M824" i="10"/>
  <c r="M825" i="10"/>
  <c r="M826" i="10"/>
  <c r="M827" i="10"/>
  <c r="M828" i="10"/>
  <c r="M829" i="10"/>
  <c r="M830" i="10"/>
  <c r="M831" i="10"/>
  <c r="M832" i="10"/>
  <c r="M833" i="10"/>
  <c r="M834" i="10"/>
  <c r="M835" i="10"/>
  <c r="M836" i="10"/>
  <c r="M837" i="10"/>
  <c r="M838" i="10"/>
  <c r="M839" i="10"/>
  <c r="M840" i="10"/>
  <c r="M841" i="10"/>
  <c r="M842" i="10"/>
  <c r="M843" i="10"/>
  <c r="M844" i="10"/>
  <c r="M845" i="10"/>
  <c r="M846" i="10"/>
  <c r="M847" i="10"/>
  <c r="M848" i="10"/>
  <c r="M849" i="10"/>
  <c r="M850" i="10"/>
  <c r="M851" i="10"/>
  <c r="M852" i="10"/>
  <c r="M853" i="10"/>
  <c r="M854" i="10"/>
  <c r="M855" i="10"/>
  <c r="M856" i="10"/>
  <c r="M857" i="10"/>
  <c r="M858" i="10"/>
  <c r="M859" i="10"/>
  <c r="M860" i="10"/>
  <c r="M861" i="10"/>
  <c r="M862" i="10"/>
  <c r="M863" i="10"/>
  <c r="M864" i="10"/>
  <c r="M865" i="10"/>
  <c r="M866" i="10"/>
  <c r="M867" i="10"/>
  <c r="M868" i="10"/>
  <c r="M869" i="10"/>
  <c r="M870" i="10"/>
  <c r="M871" i="10"/>
  <c r="M872" i="10"/>
  <c r="M873" i="10"/>
  <c r="M874" i="10"/>
  <c r="M875" i="10"/>
  <c r="M876" i="10"/>
  <c r="M877" i="10"/>
  <c r="M878" i="10"/>
  <c r="M879" i="10"/>
  <c r="M880" i="10"/>
  <c r="M881" i="10"/>
  <c r="M882" i="10"/>
  <c r="M883" i="10"/>
  <c r="M884" i="10"/>
  <c r="M885" i="10"/>
  <c r="M886" i="10"/>
  <c r="M887" i="10"/>
  <c r="M888" i="10"/>
  <c r="M889" i="10"/>
  <c r="M890" i="10"/>
  <c r="M891" i="10"/>
  <c r="M892" i="10"/>
  <c r="M893" i="10"/>
  <c r="M894" i="10"/>
  <c r="M895" i="10"/>
  <c r="M896" i="10"/>
  <c r="M897" i="10"/>
  <c r="M898" i="10"/>
  <c r="M899" i="10"/>
  <c r="M900" i="10"/>
  <c r="M901" i="10"/>
  <c r="M902" i="10"/>
  <c r="M903" i="10"/>
  <c r="M904" i="10"/>
  <c r="M905" i="10"/>
  <c r="M906" i="10"/>
  <c r="M907" i="10"/>
  <c r="M908" i="10"/>
  <c r="M909" i="10"/>
  <c r="M910" i="10"/>
  <c r="M911" i="10"/>
  <c r="M912" i="10"/>
  <c r="M913" i="10"/>
  <c r="M914" i="10"/>
  <c r="M915" i="10"/>
  <c r="M916" i="10"/>
  <c r="M917" i="10"/>
  <c r="M918" i="10"/>
  <c r="M919" i="10"/>
  <c r="M920" i="10"/>
  <c r="M921" i="10"/>
  <c r="M922" i="10"/>
  <c r="M923" i="10"/>
  <c r="M924" i="10"/>
  <c r="M925" i="10"/>
  <c r="M926" i="10"/>
  <c r="M927" i="10"/>
  <c r="M928" i="10"/>
  <c r="M929" i="10"/>
  <c r="M930" i="10"/>
  <c r="M931" i="10"/>
  <c r="M932" i="10"/>
  <c r="M933" i="10"/>
  <c r="M934" i="10"/>
  <c r="M935" i="10"/>
  <c r="M936" i="10"/>
  <c r="M937" i="10"/>
  <c r="M938" i="10"/>
  <c r="M939" i="10"/>
  <c r="M940" i="10"/>
  <c r="M941" i="10"/>
  <c r="M942" i="10"/>
  <c r="M943" i="10"/>
  <c r="M944" i="10"/>
  <c r="M945" i="10"/>
  <c r="M946" i="10"/>
  <c r="M947" i="10"/>
  <c r="M948" i="10"/>
  <c r="M949" i="10"/>
  <c r="M950" i="10"/>
  <c r="M951" i="10"/>
  <c r="M952" i="10"/>
  <c r="M953" i="10"/>
  <c r="M954" i="10"/>
  <c r="M955" i="10"/>
  <c r="M956" i="10"/>
  <c r="M957" i="10"/>
  <c r="M958" i="10"/>
  <c r="M959" i="10"/>
  <c r="M960" i="10"/>
  <c r="M961" i="10"/>
  <c r="M962" i="10"/>
  <c r="M963" i="10"/>
  <c r="M964" i="10"/>
  <c r="M965" i="10"/>
  <c r="M966" i="10"/>
  <c r="M967" i="10"/>
  <c r="M968" i="10"/>
  <c r="M969" i="10"/>
  <c r="M970" i="10"/>
  <c r="M971" i="10"/>
  <c r="M972" i="10"/>
  <c r="M973" i="10"/>
  <c r="M974" i="10"/>
  <c r="M975" i="10"/>
  <c r="M976" i="10"/>
  <c r="M977" i="10"/>
  <c r="M978" i="10"/>
  <c r="M979" i="10"/>
  <c r="M980" i="10"/>
  <c r="M981" i="10"/>
  <c r="M982" i="10"/>
  <c r="M983" i="10"/>
  <c r="M984" i="10"/>
  <c r="M985" i="10"/>
  <c r="M986" i="10"/>
  <c r="M987" i="10"/>
  <c r="M988" i="10"/>
  <c r="M989" i="10"/>
  <c r="M990" i="10"/>
  <c r="M991" i="10"/>
  <c r="M992" i="10"/>
  <c r="M993" i="10"/>
  <c r="M994" i="10"/>
  <c r="M995" i="10"/>
  <c r="M996" i="10"/>
  <c r="M997" i="10"/>
  <c r="M998" i="10"/>
  <c r="M999" i="10"/>
  <c r="M1000" i="10"/>
  <c r="M1001" i="10"/>
  <c r="M1002" i="10"/>
  <c r="M1003" i="10"/>
  <c r="M1004" i="10"/>
  <c r="M1005" i="10"/>
  <c r="M1006" i="10"/>
  <c r="M1007" i="10"/>
  <c r="M1008" i="10"/>
  <c r="M1009" i="10"/>
  <c r="M1010" i="10"/>
  <c r="M1011" i="10"/>
  <c r="M1012" i="10"/>
  <c r="M1013" i="10"/>
  <c r="M1014" i="10"/>
  <c r="M1015" i="10"/>
  <c r="M1016" i="10"/>
  <c r="M1017" i="10"/>
  <c r="M1018" i="10"/>
  <c r="M1019" i="10"/>
  <c r="M1020" i="10"/>
  <c r="M1021" i="10"/>
  <c r="M1022" i="10"/>
  <c r="M1023" i="10"/>
  <c r="M1024" i="10"/>
  <c r="M1025" i="10"/>
  <c r="M1026" i="10"/>
  <c r="M1027" i="10"/>
  <c r="M1028" i="10"/>
  <c r="M1029" i="10"/>
  <c r="M1030" i="10"/>
  <c r="M1031" i="10"/>
  <c r="M1032" i="10"/>
  <c r="M1033" i="10"/>
  <c r="M1034" i="10"/>
  <c r="M1035" i="10"/>
  <c r="M1036" i="10"/>
  <c r="M1037" i="10"/>
  <c r="M1038" i="10"/>
  <c r="M1039" i="10"/>
  <c r="M1040" i="10"/>
  <c r="M1041" i="10"/>
  <c r="M1042" i="10"/>
  <c r="M1043" i="10"/>
  <c r="M1044" i="10"/>
  <c r="M1045" i="10"/>
  <c r="M1046" i="10"/>
  <c r="M1047" i="10"/>
  <c r="M1048" i="10"/>
  <c r="M1049" i="10"/>
  <c r="M1050" i="10"/>
  <c r="M1051" i="10"/>
  <c r="M1052" i="10"/>
  <c r="M1053" i="10"/>
  <c r="M1054" i="10"/>
  <c r="M1055" i="10"/>
  <c r="M1056" i="10"/>
  <c r="M1057" i="10"/>
  <c r="M1058" i="10"/>
  <c r="M1059" i="10"/>
  <c r="M1060" i="10"/>
  <c r="M1061" i="10"/>
  <c r="M1062" i="10"/>
  <c r="M1063" i="10"/>
  <c r="M1064" i="10"/>
  <c r="M1065" i="10"/>
  <c r="M1066" i="10"/>
  <c r="M1067" i="10"/>
  <c r="M1068" i="10"/>
  <c r="M1069" i="10"/>
  <c r="M1070" i="10"/>
  <c r="M1071" i="10"/>
  <c r="M1072" i="10"/>
  <c r="M1073" i="10"/>
  <c r="M1074" i="10"/>
  <c r="M1075" i="10"/>
  <c r="M1076" i="10"/>
  <c r="M1077" i="10"/>
  <c r="M1078" i="10"/>
  <c r="M1079" i="10"/>
  <c r="M1080" i="10"/>
  <c r="M1081" i="10"/>
  <c r="M1082" i="10"/>
  <c r="M1083" i="10"/>
  <c r="M1084" i="10"/>
  <c r="M1085" i="10"/>
  <c r="M1086" i="10"/>
  <c r="M1087" i="10"/>
  <c r="M1088" i="10"/>
  <c r="M1089" i="10"/>
  <c r="M1090" i="10"/>
  <c r="M1091" i="10"/>
  <c r="M1092" i="10"/>
  <c r="M1093" i="10"/>
  <c r="M1094" i="10"/>
  <c r="M1095" i="10"/>
  <c r="M1096" i="10"/>
  <c r="M1097" i="10"/>
  <c r="M1098" i="10"/>
  <c r="M1099" i="10"/>
  <c r="M1100" i="10"/>
  <c r="M1101" i="10"/>
  <c r="M1102" i="10"/>
  <c r="M1103" i="10"/>
  <c r="M1104" i="10"/>
  <c r="M1105" i="10"/>
  <c r="M1106" i="10"/>
  <c r="M1107" i="10"/>
  <c r="M1108" i="10"/>
  <c r="M1109" i="10"/>
  <c r="M1110" i="10"/>
  <c r="M1111" i="10"/>
  <c r="M1112" i="10"/>
  <c r="M1113" i="10"/>
  <c r="M1114" i="10"/>
  <c r="M1115" i="10"/>
  <c r="M1116" i="10"/>
  <c r="M1117" i="10"/>
  <c r="M1118" i="10"/>
  <c r="M1119" i="10"/>
  <c r="M1120" i="10"/>
  <c r="M1121" i="10"/>
  <c r="M1122" i="10"/>
  <c r="M1123" i="10"/>
  <c r="M1124" i="10"/>
  <c r="M1125" i="10"/>
  <c r="M1126" i="10"/>
  <c r="M1127" i="10"/>
  <c r="M1128" i="10"/>
  <c r="M1129" i="10"/>
  <c r="M1130" i="10"/>
  <c r="M1131" i="10"/>
  <c r="M1132" i="10"/>
  <c r="M1133" i="10"/>
  <c r="M1134" i="10"/>
  <c r="M1135" i="10"/>
  <c r="M1136" i="10"/>
  <c r="M1137" i="10"/>
  <c r="M1138" i="10"/>
  <c r="M1139" i="10"/>
  <c r="M1140" i="10"/>
  <c r="M1141" i="10"/>
  <c r="M1142" i="10"/>
  <c r="M1143" i="10"/>
  <c r="M1144" i="10"/>
  <c r="M1145" i="10"/>
  <c r="M1146" i="10"/>
  <c r="M1147" i="10"/>
  <c r="M1148" i="10"/>
  <c r="M1149" i="10"/>
  <c r="M1150" i="10"/>
  <c r="M1151" i="10"/>
  <c r="M1152" i="10"/>
  <c r="M1153" i="10"/>
  <c r="M1154" i="10"/>
  <c r="M1155" i="10"/>
  <c r="M1156" i="10"/>
  <c r="M1157" i="10"/>
  <c r="M1158" i="10"/>
  <c r="M1159" i="10"/>
  <c r="M1160" i="10"/>
  <c r="M1161" i="10"/>
  <c r="M1162" i="10"/>
  <c r="M1163" i="10"/>
  <c r="M1164" i="10"/>
  <c r="M1165" i="10"/>
  <c r="M1166" i="10"/>
  <c r="M1167" i="10"/>
  <c r="M1168" i="10"/>
  <c r="M1169" i="10"/>
  <c r="M1170" i="10"/>
  <c r="M1171" i="10"/>
  <c r="M1172" i="10"/>
  <c r="M1173" i="10"/>
  <c r="M1174" i="10"/>
  <c r="M1175" i="10"/>
  <c r="M1176" i="10"/>
  <c r="M1177" i="10"/>
  <c r="M1178" i="10"/>
  <c r="M1179" i="10"/>
  <c r="M1180" i="10"/>
  <c r="M1181" i="10"/>
  <c r="M1182" i="10"/>
  <c r="M1183" i="10"/>
  <c r="M1184" i="10"/>
  <c r="M1185" i="10"/>
  <c r="M1186" i="10"/>
  <c r="M1187" i="10"/>
  <c r="M1188" i="10"/>
  <c r="M1189" i="10"/>
  <c r="M1190" i="10"/>
  <c r="M1191" i="10"/>
  <c r="M1192" i="10"/>
  <c r="M1193" i="10"/>
  <c r="M1194" i="10"/>
  <c r="M1195" i="10"/>
  <c r="M1196" i="10"/>
  <c r="M1197" i="10"/>
  <c r="M1198" i="10"/>
  <c r="M1199" i="10"/>
  <c r="M1200" i="10"/>
  <c r="M1201" i="10"/>
  <c r="M1202" i="10"/>
  <c r="M1203" i="10"/>
  <c r="M1204" i="10"/>
  <c r="M1205" i="10"/>
  <c r="M1206" i="10"/>
  <c r="M1207" i="10"/>
  <c r="M1208" i="10"/>
  <c r="M1209" i="10"/>
  <c r="M1210" i="10"/>
  <c r="M1211" i="10"/>
  <c r="M1212" i="10"/>
  <c r="M1213" i="10"/>
  <c r="M1214" i="10"/>
  <c r="M1215" i="10"/>
  <c r="M1216" i="10"/>
  <c r="M1217" i="10"/>
  <c r="M1218" i="10"/>
  <c r="M1219" i="10"/>
  <c r="M1220" i="10"/>
  <c r="M1221" i="10"/>
  <c r="M1222" i="10"/>
  <c r="M1223" i="10"/>
  <c r="M1224" i="10"/>
  <c r="M1225" i="10"/>
  <c r="M1226" i="10"/>
  <c r="M1227" i="10"/>
  <c r="M1228" i="10"/>
  <c r="M1229" i="10"/>
  <c r="M1230" i="10"/>
  <c r="M1231" i="10"/>
  <c r="M1232" i="10"/>
  <c r="M1233" i="10"/>
  <c r="M1234" i="10"/>
  <c r="M1235" i="10"/>
  <c r="M1236" i="10"/>
  <c r="M1237" i="10"/>
  <c r="M1238" i="10"/>
  <c r="M1239" i="10"/>
  <c r="M1240" i="10"/>
  <c r="M1241" i="10"/>
  <c r="M1242" i="10"/>
  <c r="M1243" i="10"/>
  <c r="M1244" i="10"/>
  <c r="M1245" i="10"/>
  <c r="M1246" i="10"/>
  <c r="M1247" i="10"/>
  <c r="M1248" i="10"/>
  <c r="M1249" i="10"/>
  <c r="M1250" i="10"/>
  <c r="M1251" i="10"/>
  <c r="M1252" i="10"/>
  <c r="M1253" i="10"/>
  <c r="M1254" i="10"/>
  <c r="M1255" i="10"/>
  <c r="M1256" i="10"/>
  <c r="M1257" i="10"/>
  <c r="M1258" i="10"/>
  <c r="M1259" i="10"/>
  <c r="M1260" i="10"/>
  <c r="M1261" i="10"/>
  <c r="M1262" i="10"/>
  <c r="M1263" i="10"/>
  <c r="M1264" i="10"/>
  <c r="M1265" i="10"/>
  <c r="M1266" i="10"/>
  <c r="M1267" i="10"/>
  <c r="M1268" i="10"/>
  <c r="M1269" i="10"/>
  <c r="M1270" i="10"/>
  <c r="M1271" i="10"/>
  <c r="M1272" i="10"/>
  <c r="M1273" i="10"/>
  <c r="M1274" i="10"/>
  <c r="M1275" i="10"/>
  <c r="M1276" i="10"/>
  <c r="M1277" i="10"/>
  <c r="M1278" i="10"/>
  <c r="M1279" i="10"/>
  <c r="M1280" i="10"/>
  <c r="M1281" i="10"/>
  <c r="M1282" i="10"/>
  <c r="M1283" i="10"/>
  <c r="M1284" i="10"/>
  <c r="M1285" i="10"/>
  <c r="M1286" i="10"/>
  <c r="M1287" i="10"/>
  <c r="M1288" i="10"/>
  <c r="M1289" i="10"/>
  <c r="M1290" i="10"/>
  <c r="M1291" i="10"/>
  <c r="M1292" i="10"/>
  <c r="M1293" i="10"/>
  <c r="M1294" i="10"/>
  <c r="M1295" i="10"/>
  <c r="M1296" i="10"/>
  <c r="M1297" i="10"/>
  <c r="M1298" i="10"/>
  <c r="M1299" i="10"/>
  <c r="M1300" i="10"/>
  <c r="M1301" i="10"/>
  <c r="M1302" i="10"/>
  <c r="M1303" i="10"/>
  <c r="M1304" i="10"/>
  <c r="M1305" i="10"/>
  <c r="M1306" i="10"/>
  <c r="M1307" i="10"/>
  <c r="M1308" i="10"/>
  <c r="M1309" i="10"/>
  <c r="M1310" i="10"/>
  <c r="M1311" i="10"/>
  <c r="M1312" i="10"/>
  <c r="M1313" i="10"/>
  <c r="M1314" i="10"/>
  <c r="M1315" i="10"/>
  <c r="M1316" i="10"/>
  <c r="M1317" i="10"/>
  <c r="M1318" i="10"/>
  <c r="M1319" i="10"/>
  <c r="M1320" i="10"/>
  <c r="M1321" i="10"/>
  <c r="M1322" i="10"/>
  <c r="M1323" i="10"/>
  <c r="M1324" i="10"/>
  <c r="M1325" i="10"/>
  <c r="M1326" i="10"/>
  <c r="M1327" i="10"/>
  <c r="M1328" i="10"/>
  <c r="M1329" i="10"/>
  <c r="M1330" i="10"/>
  <c r="M1331" i="10"/>
  <c r="M1332" i="10"/>
  <c r="M1333" i="10"/>
  <c r="M1334" i="10"/>
  <c r="M1335" i="10"/>
  <c r="M1336" i="10"/>
  <c r="M1337" i="10"/>
  <c r="M1338" i="10"/>
  <c r="M1339" i="10"/>
  <c r="M1340" i="10"/>
  <c r="M1341" i="10"/>
  <c r="M1342" i="10"/>
  <c r="M1343" i="10"/>
  <c r="M1344" i="10"/>
  <c r="M1345" i="10"/>
  <c r="M1346" i="10"/>
  <c r="M1347" i="10"/>
  <c r="M1348" i="10"/>
  <c r="M1349" i="10"/>
  <c r="M1350" i="10"/>
  <c r="M1351" i="10"/>
  <c r="M1352" i="10"/>
  <c r="M1353" i="10"/>
  <c r="M1354" i="10"/>
  <c r="M1355" i="10"/>
  <c r="M1356" i="10"/>
  <c r="M1357" i="10"/>
  <c r="M1358" i="10"/>
  <c r="M1359" i="10"/>
  <c r="M1360" i="10"/>
  <c r="M1361" i="10"/>
  <c r="M1362" i="10"/>
  <c r="M1363" i="10"/>
  <c r="M1364" i="10"/>
  <c r="M1365" i="10"/>
  <c r="M1366" i="10"/>
  <c r="M1367" i="10"/>
  <c r="M1368" i="10"/>
  <c r="M1369" i="10"/>
  <c r="M1370" i="10"/>
  <c r="M1371" i="10"/>
  <c r="M1372" i="10"/>
  <c r="M1373" i="10"/>
  <c r="M1374" i="10"/>
  <c r="M1375" i="10"/>
  <c r="M1376" i="10"/>
  <c r="M1377" i="10"/>
  <c r="M1378" i="10"/>
  <c r="M1379" i="10"/>
  <c r="M1380" i="10"/>
  <c r="M1381" i="10"/>
  <c r="M1382" i="10"/>
  <c r="M1383" i="10"/>
  <c r="M1384" i="10"/>
  <c r="M1385" i="10"/>
  <c r="M1386" i="10"/>
  <c r="M1387" i="10"/>
  <c r="M1388" i="10"/>
  <c r="M1389" i="10"/>
  <c r="M1390" i="10"/>
  <c r="M1391" i="10"/>
  <c r="M1392" i="10"/>
  <c r="M1393" i="10"/>
  <c r="M1394" i="10"/>
  <c r="M1395" i="10"/>
  <c r="M1396" i="10"/>
  <c r="M1397" i="10"/>
  <c r="M1398" i="10"/>
  <c r="M1399" i="10"/>
  <c r="M1400" i="10"/>
  <c r="M1401" i="10"/>
  <c r="M1402" i="10"/>
  <c r="M1403" i="10"/>
  <c r="M1404" i="10"/>
  <c r="M1405" i="10"/>
  <c r="M1406" i="10"/>
  <c r="M1407" i="10"/>
  <c r="M1408" i="10"/>
  <c r="M1409" i="10"/>
  <c r="M1410" i="10"/>
  <c r="M1411" i="10"/>
  <c r="M1412" i="10"/>
  <c r="M1413" i="10"/>
  <c r="M1414" i="10"/>
  <c r="M1415" i="10"/>
  <c r="M1416" i="10"/>
  <c r="M1417" i="10"/>
  <c r="M1418" i="10"/>
  <c r="M1419" i="10"/>
  <c r="M1420" i="10"/>
  <c r="M1421" i="10"/>
  <c r="M1422" i="10"/>
  <c r="M1423" i="10"/>
  <c r="M1424" i="10"/>
  <c r="M1425" i="10"/>
  <c r="M1426" i="10"/>
  <c r="M1427" i="10"/>
  <c r="M1428" i="10"/>
  <c r="M1429" i="10"/>
  <c r="M1430" i="10"/>
  <c r="M1431" i="10"/>
  <c r="M1432" i="10"/>
  <c r="M1433" i="10"/>
  <c r="M1434" i="10"/>
  <c r="M1435" i="10"/>
  <c r="M1436" i="10"/>
  <c r="M1437" i="10"/>
  <c r="M1438" i="10"/>
  <c r="M1439" i="10"/>
  <c r="M1440" i="10"/>
  <c r="M1441" i="10"/>
  <c r="M1442" i="10"/>
  <c r="M1443" i="10"/>
  <c r="M1444" i="10"/>
  <c r="M1445" i="10"/>
  <c r="M1446" i="10"/>
  <c r="M1447" i="10"/>
  <c r="M1448" i="10"/>
  <c r="M1449" i="10"/>
  <c r="M1450" i="10"/>
  <c r="M1451" i="10"/>
  <c r="M1452" i="10"/>
  <c r="M1453" i="10"/>
  <c r="M1454" i="10"/>
  <c r="M1455" i="10"/>
  <c r="M1456" i="10"/>
  <c r="M1457" i="10"/>
  <c r="M1458" i="10"/>
  <c r="M1459" i="10"/>
  <c r="M1460" i="10"/>
  <c r="M1461" i="10"/>
  <c r="M1462" i="10"/>
  <c r="M1463" i="10"/>
  <c r="M1464" i="10"/>
  <c r="M1465" i="10"/>
  <c r="M1466" i="10"/>
  <c r="M1467" i="10"/>
  <c r="M1468" i="10"/>
  <c r="M1469" i="10"/>
  <c r="M1470" i="10"/>
  <c r="M1471" i="10"/>
  <c r="M1472" i="10"/>
  <c r="M1473" i="10"/>
  <c r="M1474" i="10"/>
  <c r="M1475" i="10"/>
  <c r="M1476" i="10"/>
  <c r="M1477" i="10"/>
  <c r="M1478" i="10"/>
  <c r="M1479" i="10"/>
  <c r="M1480" i="10"/>
  <c r="M1481" i="10"/>
  <c r="M1482" i="10"/>
  <c r="M1483" i="10"/>
  <c r="M1484" i="10"/>
  <c r="M1485" i="10"/>
  <c r="M1486" i="10"/>
  <c r="M1487" i="10"/>
  <c r="M1488" i="10"/>
  <c r="M1489" i="10"/>
  <c r="M1490" i="10"/>
  <c r="M1491" i="10"/>
  <c r="M1492" i="10"/>
  <c r="M1493" i="10"/>
  <c r="M1494" i="10"/>
  <c r="M1495" i="10"/>
  <c r="M1496" i="10"/>
  <c r="M1497" i="10"/>
  <c r="M1498" i="10"/>
  <c r="M1499" i="10"/>
  <c r="M1500" i="10"/>
  <c r="M1501" i="10"/>
  <c r="M1502" i="10"/>
  <c r="M1503" i="10"/>
  <c r="M1504" i="10"/>
  <c r="M1505" i="10"/>
  <c r="M1506" i="10"/>
  <c r="M1507" i="10"/>
  <c r="M1508" i="10"/>
  <c r="M1509" i="10"/>
  <c r="M1510" i="10"/>
  <c r="M1511" i="10"/>
  <c r="M1512" i="10"/>
  <c r="M1513" i="10"/>
  <c r="M1514" i="10"/>
  <c r="M1515" i="10"/>
  <c r="M1516" i="10"/>
  <c r="M1517" i="10"/>
  <c r="M1518" i="10"/>
  <c r="M1519" i="10"/>
  <c r="M1520" i="10"/>
  <c r="M1521" i="10"/>
  <c r="M1522" i="10"/>
  <c r="M1523" i="10"/>
  <c r="M1524" i="10"/>
  <c r="M1525" i="10"/>
  <c r="M1526" i="10"/>
  <c r="M1527" i="10"/>
  <c r="M1528" i="10"/>
  <c r="M1529" i="10"/>
  <c r="M1530" i="10"/>
  <c r="M1531" i="10"/>
  <c r="M1532" i="10"/>
  <c r="M1533" i="10"/>
  <c r="M1534" i="10"/>
  <c r="M1535" i="10"/>
  <c r="M1536" i="10"/>
  <c r="M1537" i="10"/>
  <c r="M1538" i="10"/>
  <c r="M1539" i="10"/>
  <c r="M1540" i="10"/>
  <c r="M1541" i="10"/>
  <c r="M1542" i="10"/>
  <c r="M1543" i="10"/>
  <c r="M1544" i="10"/>
  <c r="M1545" i="10"/>
  <c r="M1546" i="10"/>
  <c r="M1547" i="10"/>
  <c r="M1548" i="10"/>
  <c r="M1549" i="10"/>
  <c r="M1550" i="10"/>
  <c r="M1551" i="10"/>
  <c r="M1552" i="10"/>
  <c r="M1553" i="10"/>
  <c r="M1554" i="10"/>
  <c r="M1555" i="10"/>
  <c r="M1556" i="10"/>
  <c r="M1557" i="10"/>
  <c r="M1558" i="10"/>
  <c r="M1559" i="10"/>
  <c r="M1560" i="10"/>
  <c r="M1561" i="10"/>
  <c r="M1562" i="10"/>
  <c r="M1563" i="10"/>
  <c r="M1564" i="10"/>
  <c r="M1565" i="10"/>
  <c r="M1566" i="10"/>
  <c r="M1567" i="10"/>
  <c r="M1568" i="10"/>
  <c r="M1569" i="10"/>
  <c r="M1570" i="10"/>
  <c r="M1571" i="10"/>
  <c r="M1572" i="10"/>
  <c r="M1573" i="10"/>
  <c r="M1574" i="10"/>
  <c r="M1575" i="10"/>
  <c r="M1576" i="10"/>
  <c r="M1577" i="10"/>
  <c r="M1578" i="10"/>
  <c r="M1579" i="10"/>
  <c r="M1580" i="10"/>
  <c r="M1581" i="10"/>
  <c r="M1582" i="10"/>
  <c r="M1583" i="10"/>
  <c r="M1584" i="10"/>
  <c r="M1585" i="10"/>
  <c r="M1586" i="10"/>
  <c r="M1587" i="10"/>
  <c r="M1588" i="10"/>
  <c r="M1589" i="10"/>
  <c r="M1590" i="10"/>
  <c r="M1591" i="10"/>
  <c r="M1592" i="10"/>
  <c r="M1593" i="10"/>
  <c r="M1594" i="10"/>
  <c r="M1595" i="10"/>
  <c r="M1596" i="10"/>
  <c r="M1597" i="10"/>
  <c r="M1598" i="10"/>
  <c r="M1599" i="10"/>
  <c r="M1600" i="10"/>
  <c r="M1601" i="10"/>
  <c r="M1602" i="10"/>
  <c r="M1603" i="10"/>
  <c r="M1604" i="10"/>
  <c r="M1605" i="10"/>
  <c r="M1606" i="10"/>
  <c r="M1607" i="10"/>
  <c r="M1608" i="10"/>
  <c r="M1609" i="10"/>
  <c r="M1610" i="10"/>
  <c r="M1611" i="10"/>
  <c r="M1612" i="10"/>
  <c r="M1613" i="10"/>
  <c r="M1614" i="10"/>
  <c r="M1615" i="10"/>
  <c r="M1616" i="10"/>
  <c r="M1617" i="10"/>
  <c r="M1618" i="10"/>
  <c r="M1619" i="10"/>
  <c r="M1620" i="10"/>
  <c r="M1621" i="10"/>
  <c r="M1622" i="10"/>
  <c r="M1623" i="10"/>
  <c r="M1624" i="10"/>
  <c r="M1625" i="10"/>
  <c r="M1626" i="10"/>
  <c r="M1627" i="10"/>
  <c r="M1628" i="10"/>
  <c r="M1629" i="10"/>
  <c r="M1630" i="10"/>
  <c r="M1631" i="10"/>
  <c r="M1632" i="10"/>
  <c r="M1633" i="10"/>
  <c r="M1634" i="10"/>
  <c r="M1635" i="10"/>
  <c r="M1636" i="10"/>
  <c r="M1637" i="10"/>
  <c r="M1638" i="10"/>
  <c r="M1639" i="10"/>
  <c r="M1640" i="10"/>
  <c r="M1641" i="10"/>
  <c r="M1642" i="10"/>
  <c r="M1643" i="10"/>
  <c r="M1644" i="10"/>
  <c r="M1645" i="10"/>
  <c r="M1646" i="10"/>
  <c r="M1647" i="10"/>
  <c r="M1648" i="10"/>
  <c r="M1649" i="10"/>
  <c r="M1650" i="10"/>
  <c r="M1651" i="10"/>
  <c r="M1652" i="10"/>
  <c r="M1653" i="10"/>
  <c r="M1654" i="10"/>
  <c r="M1655" i="10"/>
  <c r="M1656" i="10"/>
  <c r="M1657" i="10"/>
  <c r="M1658" i="10"/>
  <c r="M1659" i="10"/>
  <c r="M1660" i="10"/>
  <c r="M1661" i="10"/>
  <c r="M1662" i="10"/>
  <c r="M1663" i="10"/>
  <c r="M1664" i="10"/>
  <c r="M1665" i="10"/>
  <c r="M1666" i="10"/>
  <c r="M1667" i="10"/>
  <c r="M1668" i="10"/>
  <c r="M1669" i="10"/>
  <c r="M1670" i="10"/>
  <c r="M1671" i="10"/>
  <c r="M1672" i="10"/>
  <c r="M1673" i="10"/>
  <c r="M1674" i="10"/>
  <c r="M1675" i="10"/>
  <c r="M1676" i="10"/>
  <c r="M1677" i="10"/>
  <c r="M1678" i="10"/>
  <c r="M1679" i="10"/>
  <c r="M1680" i="10"/>
  <c r="M1681" i="10"/>
  <c r="M1682" i="10"/>
  <c r="M1683" i="10"/>
  <c r="M1684" i="10"/>
  <c r="K10" i="10"/>
  <c r="K11" i="10"/>
  <c r="K12" i="10"/>
  <c r="K13" i="10"/>
  <c r="K14" i="10"/>
  <c r="K15" i="10"/>
  <c r="K16" i="10"/>
  <c r="K17" i="10"/>
  <c r="K18" i="10"/>
  <c r="K19" i="10"/>
  <c r="K20" i="10"/>
  <c r="K21" i="10"/>
  <c r="K22" i="10"/>
  <c r="K23" i="10"/>
  <c r="K24" i="10"/>
  <c r="K25" i="10"/>
  <c r="K26" i="10"/>
  <c r="K27" i="10"/>
  <c r="K28" i="10"/>
  <c r="K29" i="10"/>
  <c r="K30" i="10"/>
  <c r="K31" i="10"/>
  <c r="K32" i="10"/>
  <c r="K33" i="10"/>
  <c r="K34" i="10"/>
  <c r="K35" i="10"/>
  <c r="K36" i="10"/>
  <c r="K37" i="10"/>
  <c r="K38" i="10"/>
  <c r="K39" i="10"/>
  <c r="K40" i="10"/>
  <c r="K41" i="10"/>
  <c r="K42" i="10"/>
  <c r="K43" i="10"/>
  <c r="K44" i="10"/>
  <c r="K45" i="10"/>
  <c r="K46" i="10"/>
  <c r="K47" i="10"/>
  <c r="K48" i="10"/>
  <c r="K49" i="10"/>
  <c r="K50" i="10"/>
  <c r="K51" i="10"/>
  <c r="K52" i="10"/>
  <c r="K53" i="10"/>
  <c r="K54" i="10"/>
  <c r="K55" i="10"/>
  <c r="K56" i="10"/>
  <c r="K57" i="10"/>
  <c r="K58" i="10"/>
  <c r="K59" i="10"/>
  <c r="K60" i="10"/>
  <c r="K61" i="10"/>
  <c r="K62" i="10"/>
  <c r="K63" i="10"/>
  <c r="K64" i="10"/>
  <c r="K65" i="10"/>
  <c r="K66" i="10"/>
  <c r="K67" i="10"/>
  <c r="K68" i="10"/>
  <c r="K69" i="10"/>
  <c r="K70" i="10"/>
  <c r="K71" i="10"/>
  <c r="K72" i="10"/>
  <c r="K73" i="10"/>
  <c r="K74" i="10"/>
  <c r="K75" i="10"/>
  <c r="K76" i="10"/>
  <c r="K77" i="10"/>
  <c r="K78" i="10"/>
  <c r="K79" i="10"/>
  <c r="K80" i="10"/>
  <c r="K81" i="10"/>
  <c r="K82" i="10"/>
  <c r="K83" i="10"/>
  <c r="K84" i="10"/>
  <c r="K85" i="10"/>
  <c r="K86" i="10"/>
  <c r="K87" i="10"/>
  <c r="K88" i="10"/>
  <c r="K89" i="10"/>
  <c r="K90" i="10"/>
  <c r="K91" i="10"/>
  <c r="K92" i="10"/>
  <c r="K93" i="10"/>
  <c r="K94" i="10"/>
  <c r="K95" i="10"/>
  <c r="K96" i="10"/>
  <c r="K97" i="10"/>
  <c r="K98" i="10"/>
  <c r="K99" i="10"/>
  <c r="K100" i="10"/>
  <c r="K101" i="10"/>
  <c r="K102" i="10"/>
  <c r="K103" i="10"/>
  <c r="K104" i="10"/>
  <c r="K105" i="10"/>
  <c r="K106" i="10"/>
  <c r="K107" i="10"/>
  <c r="K108" i="10"/>
  <c r="K109" i="10"/>
  <c r="K110" i="10"/>
  <c r="K111" i="10"/>
  <c r="K112" i="10"/>
  <c r="K113" i="10"/>
  <c r="K114" i="10"/>
  <c r="K115" i="10"/>
  <c r="K116" i="10"/>
  <c r="K117" i="10"/>
  <c r="K118" i="10"/>
  <c r="K119" i="10"/>
  <c r="K120" i="10"/>
  <c r="K121" i="10"/>
  <c r="K122" i="10"/>
  <c r="K123" i="10"/>
  <c r="K124" i="10"/>
  <c r="K125" i="10"/>
  <c r="K126" i="10"/>
  <c r="K127" i="10"/>
  <c r="K128" i="10"/>
  <c r="K129" i="10"/>
  <c r="K130" i="10"/>
  <c r="K131" i="10"/>
  <c r="K132" i="10"/>
  <c r="K133" i="10"/>
  <c r="K134" i="10"/>
  <c r="K135" i="10"/>
  <c r="K136" i="10"/>
  <c r="K137" i="10"/>
  <c r="K138" i="10"/>
  <c r="K139" i="10"/>
  <c r="K140" i="10"/>
  <c r="K141" i="10"/>
  <c r="K142" i="10"/>
  <c r="K143" i="10"/>
  <c r="K144" i="10"/>
  <c r="K145" i="10"/>
  <c r="K146" i="10"/>
  <c r="K147" i="10"/>
  <c r="K148" i="10"/>
  <c r="K149" i="10"/>
  <c r="K150" i="10"/>
  <c r="K151" i="10"/>
  <c r="K152" i="10"/>
  <c r="K153" i="10"/>
  <c r="K154" i="10"/>
  <c r="K155" i="10"/>
  <c r="K156" i="10"/>
  <c r="K157" i="10"/>
  <c r="K158" i="10"/>
  <c r="K159" i="10"/>
  <c r="K160" i="10"/>
  <c r="K161" i="10"/>
  <c r="K162" i="10"/>
  <c r="K163" i="10"/>
  <c r="K164" i="10"/>
  <c r="K165" i="10"/>
  <c r="K166" i="10"/>
  <c r="K167" i="10"/>
  <c r="K168" i="10"/>
  <c r="K169" i="10"/>
  <c r="K170" i="10"/>
  <c r="K171" i="10"/>
  <c r="K172" i="10"/>
  <c r="K173" i="10"/>
  <c r="K174" i="10"/>
  <c r="K175" i="10"/>
  <c r="K176" i="10"/>
  <c r="K177" i="10"/>
  <c r="K178" i="10"/>
  <c r="K179" i="10"/>
  <c r="K180" i="10"/>
  <c r="K181" i="10"/>
  <c r="K182" i="10"/>
  <c r="K183" i="10"/>
  <c r="K184" i="10"/>
  <c r="K185" i="10"/>
  <c r="K186" i="10"/>
  <c r="K187" i="10"/>
  <c r="K188" i="10"/>
  <c r="K189" i="10"/>
  <c r="K190" i="10"/>
  <c r="K191" i="10"/>
  <c r="K192" i="10"/>
  <c r="K193" i="10"/>
  <c r="K194" i="10"/>
  <c r="K195" i="10"/>
  <c r="K196" i="10"/>
  <c r="K197" i="10"/>
  <c r="K198" i="10"/>
  <c r="K199" i="10"/>
  <c r="K200" i="10"/>
  <c r="K201" i="10"/>
  <c r="K202" i="10"/>
  <c r="K203" i="10"/>
  <c r="K204" i="10"/>
  <c r="K205" i="10"/>
  <c r="K206" i="10"/>
  <c r="K207" i="10"/>
  <c r="K208" i="10"/>
  <c r="K209" i="10"/>
  <c r="K210" i="10"/>
  <c r="K211" i="10"/>
  <c r="K212" i="10"/>
  <c r="K213" i="10"/>
  <c r="K214" i="10"/>
  <c r="K215" i="10"/>
  <c r="K216" i="10"/>
  <c r="K217" i="10"/>
  <c r="K218" i="10"/>
  <c r="K219" i="10"/>
  <c r="K220" i="10"/>
  <c r="K221" i="10"/>
  <c r="K222" i="10"/>
  <c r="K223" i="10"/>
  <c r="K224" i="10"/>
  <c r="K225" i="10"/>
  <c r="K226" i="10"/>
  <c r="K227" i="10"/>
  <c r="K228" i="10"/>
  <c r="K229" i="10"/>
  <c r="K230" i="10"/>
  <c r="K231" i="10"/>
  <c r="K232" i="10"/>
  <c r="K233" i="10"/>
  <c r="K234" i="10"/>
  <c r="K235" i="10"/>
  <c r="K236" i="10"/>
  <c r="K237" i="10"/>
  <c r="K238" i="10"/>
  <c r="K239" i="10"/>
  <c r="K240" i="10"/>
  <c r="K241" i="10"/>
  <c r="K242" i="10"/>
  <c r="K243" i="10"/>
  <c r="K244" i="10"/>
  <c r="K245" i="10"/>
  <c r="K246" i="10"/>
  <c r="K247" i="10"/>
  <c r="K248" i="10"/>
  <c r="K249" i="10"/>
  <c r="K250" i="10"/>
  <c r="K251" i="10"/>
  <c r="K252" i="10"/>
  <c r="K253" i="10"/>
  <c r="K254" i="10"/>
  <c r="K255" i="10"/>
  <c r="K256" i="10"/>
  <c r="K257" i="10"/>
  <c r="K258" i="10"/>
  <c r="K259" i="10"/>
  <c r="K260" i="10"/>
  <c r="K261" i="10"/>
  <c r="K262" i="10"/>
  <c r="K263" i="10"/>
  <c r="K264" i="10"/>
  <c r="K265" i="10"/>
  <c r="K266" i="10"/>
  <c r="K267" i="10"/>
  <c r="K268" i="10"/>
  <c r="K269" i="10"/>
  <c r="K270" i="10"/>
  <c r="K271" i="10"/>
  <c r="K272" i="10"/>
  <c r="K273" i="10"/>
  <c r="K274" i="10"/>
  <c r="K275" i="10"/>
  <c r="K276" i="10"/>
  <c r="K277" i="10"/>
  <c r="K278" i="10"/>
  <c r="K279" i="10"/>
  <c r="K280" i="10"/>
  <c r="K281" i="10"/>
  <c r="K282" i="10"/>
  <c r="K283" i="10"/>
  <c r="K284" i="10"/>
  <c r="K285" i="10"/>
  <c r="K286" i="10"/>
  <c r="K287" i="10"/>
  <c r="K288" i="10"/>
  <c r="K289" i="10"/>
  <c r="K290" i="10"/>
  <c r="K291" i="10"/>
  <c r="K292" i="10"/>
  <c r="K293" i="10"/>
  <c r="K294" i="10"/>
  <c r="K295" i="10"/>
  <c r="K296" i="10"/>
  <c r="K297" i="10"/>
  <c r="K298" i="10"/>
  <c r="K299" i="10"/>
  <c r="K300" i="10"/>
  <c r="K301" i="10"/>
  <c r="K302" i="10"/>
  <c r="K303" i="10"/>
  <c r="K304" i="10"/>
  <c r="K305" i="10"/>
  <c r="K306" i="10"/>
  <c r="K307" i="10"/>
  <c r="K308" i="10"/>
  <c r="K309" i="10"/>
  <c r="K310" i="10"/>
  <c r="K311" i="10"/>
  <c r="K312" i="10"/>
  <c r="K313" i="10"/>
  <c r="K314" i="10"/>
  <c r="K315" i="10"/>
  <c r="K316" i="10"/>
  <c r="K317" i="10"/>
  <c r="K318" i="10"/>
  <c r="K319" i="10"/>
  <c r="K320" i="10"/>
  <c r="K321" i="10"/>
  <c r="K322" i="10"/>
  <c r="K323" i="10"/>
  <c r="K324" i="10"/>
  <c r="K325" i="10"/>
  <c r="K326" i="10"/>
  <c r="K327" i="10"/>
  <c r="K328" i="10"/>
  <c r="K329" i="10"/>
  <c r="K330" i="10"/>
  <c r="K331" i="10"/>
  <c r="K332" i="10"/>
  <c r="K333" i="10"/>
  <c r="K334" i="10"/>
  <c r="K335" i="10"/>
  <c r="K336" i="10"/>
  <c r="K337" i="10"/>
  <c r="K338" i="10"/>
  <c r="K339" i="10"/>
  <c r="K340" i="10"/>
  <c r="K341" i="10"/>
  <c r="K342" i="10"/>
  <c r="K343" i="10"/>
  <c r="K344" i="10"/>
  <c r="K345" i="10"/>
  <c r="K346" i="10"/>
  <c r="K347" i="10"/>
  <c r="K348" i="10"/>
  <c r="K349" i="10"/>
  <c r="K350" i="10"/>
  <c r="K351" i="10"/>
  <c r="K352" i="10"/>
  <c r="K353" i="10"/>
  <c r="K354" i="10"/>
  <c r="K355" i="10"/>
  <c r="K356" i="10"/>
  <c r="K357" i="10"/>
  <c r="K358" i="10"/>
  <c r="K359" i="10"/>
  <c r="K360" i="10"/>
  <c r="K361" i="10"/>
  <c r="K362" i="10"/>
  <c r="K363" i="10"/>
  <c r="K364" i="10"/>
  <c r="K365" i="10"/>
  <c r="K366" i="10"/>
  <c r="K367" i="10"/>
  <c r="K368" i="10"/>
  <c r="K369" i="10"/>
  <c r="K370" i="10"/>
  <c r="K371" i="10"/>
  <c r="K372" i="10"/>
  <c r="K373" i="10"/>
  <c r="K374" i="10"/>
  <c r="K375" i="10"/>
  <c r="K376" i="10"/>
  <c r="K377" i="10"/>
  <c r="K378" i="10"/>
  <c r="K379" i="10"/>
  <c r="K380" i="10"/>
  <c r="K381" i="10"/>
  <c r="K382" i="10"/>
  <c r="K383" i="10"/>
  <c r="K384" i="10"/>
  <c r="K385" i="10"/>
  <c r="K386" i="10"/>
  <c r="K387" i="10"/>
  <c r="K388" i="10"/>
  <c r="K389" i="10"/>
  <c r="K390" i="10"/>
  <c r="K391" i="10"/>
  <c r="K392" i="10"/>
  <c r="K393" i="10"/>
  <c r="K394" i="10"/>
  <c r="K395" i="10"/>
  <c r="K396" i="10"/>
  <c r="K397" i="10"/>
  <c r="K398" i="10"/>
  <c r="K399" i="10"/>
  <c r="K400" i="10"/>
  <c r="K401" i="10"/>
  <c r="K402" i="10"/>
  <c r="K403" i="10"/>
  <c r="K404" i="10"/>
  <c r="K405" i="10"/>
  <c r="K406" i="10"/>
  <c r="K407" i="10"/>
  <c r="K408" i="10"/>
  <c r="K409" i="10"/>
  <c r="K410" i="10"/>
  <c r="K411" i="10"/>
  <c r="K412" i="10"/>
  <c r="K413" i="10"/>
  <c r="K414" i="10"/>
  <c r="K415" i="10"/>
  <c r="K416" i="10"/>
  <c r="K417" i="10"/>
  <c r="K418" i="10"/>
  <c r="K419" i="10"/>
  <c r="K420" i="10"/>
  <c r="K421" i="10"/>
  <c r="K422" i="10"/>
  <c r="K423" i="10"/>
  <c r="K424" i="10"/>
  <c r="K425" i="10"/>
  <c r="K426" i="10"/>
  <c r="K427" i="10"/>
  <c r="K428" i="10"/>
  <c r="K429" i="10"/>
  <c r="K430" i="10"/>
  <c r="K431" i="10"/>
  <c r="K432" i="10"/>
  <c r="K433" i="10"/>
  <c r="K434" i="10"/>
  <c r="K435" i="10"/>
  <c r="K436" i="10"/>
  <c r="K437" i="10"/>
  <c r="K438" i="10"/>
  <c r="K439" i="10"/>
  <c r="K440" i="10"/>
  <c r="K441" i="10"/>
  <c r="K442" i="10"/>
  <c r="K443" i="10"/>
  <c r="K444" i="10"/>
  <c r="K445" i="10"/>
  <c r="K446" i="10"/>
  <c r="K447" i="10"/>
  <c r="K448" i="10"/>
  <c r="K449" i="10"/>
  <c r="K450" i="10"/>
  <c r="K451" i="10"/>
  <c r="K452" i="10"/>
  <c r="K453" i="10"/>
  <c r="K454" i="10"/>
  <c r="K455" i="10"/>
  <c r="K456" i="10"/>
  <c r="K457" i="10"/>
  <c r="K458" i="10"/>
  <c r="K459" i="10"/>
  <c r="K460" i="10"/>
  <c r="K461" i="10"/>
  <c r="K462" i="10"/>
  <c r="K463" i="10"/>
  <c r="K464" i="10"/>
  <c r="K465" i="10"/>
  <c r="K466" i="10"/>
  <c r="K467" i="10"/>
  <c r="K468" i="10"/>
  <c r="K469" i="10"/>
  <c r="K470" i="10"/>
  <c r="K471" i="10"/>
  <c r="K472" i="10"/>
  <c r="K473" i="10"/>
  <c r="K474" i="10"/>
  <c r="K475" i="10"/>
  <c r="K476" i="10"/>
  <c r="K477" i="10"/>
  <c r="K478" i="10"/>
  <c r="K479" i="10"/>
  <c r="K480" i="10"/>
  <c r="K481" i="10"/>
  <c r="K482" i="10"/>
  <c r="K483" i="10"/>
  <c r="K484" i="10"/>
  <c r="K485" i="10"/>
  <c r="K486" i="10"/>
  <c r="K487" i="10"/>
  <c r="K488" i="10"/>
  <c r="K489" i="10"/>
  <c r="K490" i="10"/>
  <c r="K491" i="10"/>
  <c r="K492" i="10"/>
  <c r="K493" i="10"/>
  <c r="K494" i="10"/>
  <c r="K495" i="10"/>
  <c r="K496" i="10"/>
  <c r="K497" i="10"/>
  <c r="K498" i="10"/>
  <c r="K499" i="10"/>
  <c r="K500" i="10"/>
  <c r="K501" i="10"/>
  <c r="K502" i="10"/>
  <c r="K503" i="10"/>
  <c r="K504" i="10"/>
  <c r="K505" i="10"/>
  <c r="K506" i="10"/>
  <c r="K507" i="10"/>
  <c r="K508" i="10"/>
  <c r="K509" i="10"/>
  <c r="K510" i="10"/>
  <c r="K511" i="10"/>
  <c r="K512" i="10"/>
  <c r="K513" i="10"/>
  <c r="K514" i="10"/>
  <c r="K515" i="10"/>
  <c r="K516" i="10"/>
  <c r="K517" i="10"/>
  <c r="K518" i="10"/>
  <c r="K519" i="10"/>
  <c r="K520" i="10"/>
  <c r="K521" i="10"/>
  <c r="K522" i="10"/>
  <c r="K523" i="10"/>
  <c r="K524" i="10"/>
  <c r="K525" i="10"/>
  <c r="K526" i="10"/>
  <c r="K527" i="10"/>
  <c r="K528" i="10"/>
  <c r="K529" i="10"/>
  <c r="K530" i="10"/>
  <c r="K531" i="10"/>
  <c r="K532" i="10"/>
  <c r="K533" i="10"/>
  <c r="K534" i="10"/>
  <c r="K535" i="10"/>
  <c r="K536" i="10"/>
  <c r="K537" i="10"/>
  <c r="K538" i="10"/>
  <c r="K539" i="10"/>
  <c r="K540" i="10"/>
  <c r="K541" i="10"/>
  <c r="K542" i="10"/>
  <c r="K543" i="10"/>
  <c r="K544" i="10"/>
  <c r="K545" i="10"/>
  <c r="K546" i="10"/>
  <c r="K547" i="10"/>
  <c r="K548" i="10"/>
  <c r="K549" i="10"/>
  <c r="K550" i="10"/>
  <c r="K551" i="10"/>
  <c r="K552" i="10"/>
  <c r="K553" i="10"/>
  <c r="K554" i="10"/>
  <c r="K555" i="10"/>
  <c r="K556" i="10"/>
  <c r="K557" i="10"/>
  <c r="K558" i="10"/>
  <c r="K559" i="10"/>
  <c r="K560" i="10"/>
  <c r="K561" i="10"/>
  <c r="K562" i="10"/>
  <c r="K563" i="10"/>
  <c r="K564" i="10"/>
  <c r="K565" i="10"/>
  <c r="K566" i="10"/>
  <c r="K567" i="10"/>
  <c r="K568" i="10"/>
  <c r="K569" i="10"/>
  <c r="K570" i="10"/>
  <c r="K571" i="10"/>
  <c r="K572" i="10"/>
  <c r="K573" i="10"/>
  <c r="K574" i="10"/>
  <c r="K575" i="10"/>
  <c r="K576" i="10"/>
  <c r="K577" i="10"/>
  <c r="K578" i="10"/>
  <c r="K579" i="10"/>
  <c r="K580" i="10"/>
  <c r="K581" i="10"/>
  <c r="K582" i="10"/>
  <c r="K583" i="10"/>
  <c r="K584" i="10"/>
  <c r="K585" i="10"/>
  <c r="K586" i="10"/>
  <c r="K587" i="10"/>
  <c r="K588" i="10"/>
  <c r="K589" i="10"/>
  <c r="K590" i="10"/>
  <c r="K591" i="10"/>
  <c r="K592" i="10"/>
  <c r="K593" i="10"/>
  <c r="K594" i="10"/>
  <c r="K595" i="10"/>
  <c r="K596" i="10"/>
  <c r="K597" i="10"/>
  <c r="K598" i="10"/>
  <c r="K599" i="10"/>
  <c r="K600" i="10"/>
  <c r="K601" i="10"/>
  <c r="K602" i="10"/>
  <c r="K603" i="10"/>
  <c r="K604" i="10"/>
  <c r="K605" i="10"/>
  <c r="K606" i="10"/>
  <c r="K607" i="10"/>
  <c r="K608" i="10"/>
  <c r="K609" i="10"/>
  <c r="K610" i="10"/>
  <c r="K611" i="10"/>
  <c r="K612" i="10"/>
  <c r="K613" i="10"/>
  <c r="K614" i="10"/>
  <c r="K615" i="10"/>
  <c r="K616" i="10"/>
  <c r="K617" i="10"/>
  <c r="K618" i="10"/>
  <c r="K619" i="10"/>
  <c r="K620" i="10"/>
  <c r="K621" i="10"/>
  <c r="K622" i="10"/>
  <c r="K623" i="10"/>
  <c r="K624" i="10"/>
  <c r="K625" i="10"/>
  <c r="K626" i="10"/>
  <c r="K627" i="10"/>
  <c r="K628" i="10"/>
  <c r="K629" i="10"/>
  <c r="K630" i="10"/>
  <c r="K631" i="10"/>
  <c r="K632" i="10"/>
  <c r="K633" i="10"/>
  <c r="K634" i="10"/>
  <c r="K635" i="10"/>
  <c r="K636" i="10"/>
  <c r="K637" i="10"/>
  <c r="K638" i="10"/>
  <c r="K639" i="10"/>
  <c r="K640" i="10"/>
  <c r="K641" i="10"/>
  <c r="K642" i="10"/>
  <c r="K643" i="10"/>
  <c r="K644" i="10"/>
  <c r="K645" i="10"/>
  <c r="K646" i="10"/>
  <c r="K647" i="10"/>
  <c r="K648" i="10"/>
  <c r="K649" i="10"/>
  <c r="K650" i="10"/>
  <c r="K651" i="10"/>
  <c r="K652" i="10"/>
  <c r="K653" i="10"/>
  <c r="K654" i="10"/>
  <c r="K655" i="10"/>
  <c r="K656" i="10"/>
  <c r="K657" i="10"/>
  <c r="K658" i="10"/>
  <c r="K659" i="10"/>
  <c r="K660" i="10"/>
  <c r="K661" i="10"/>
  <c r="K662" i="10"/>
  <c r="K663" i="10"/>
  <c r="K664" i="10"/>
  <c r="K665" i="10"/>
  <c r="K666" i="10"/>
  <c r="K667" i="10"/>
  <c r="K668" i="10"/>
  <c r="K669" i="10"/>
  <c r="K670" i="10"/>
  <c r="K671" i="10"/>
  <c r="K672" i="10"/>
  <c r="K673" i="10"/>
  <c r="K674" i="10"/>
  <c r="K675" i="10"/>
  <c r="K676" i="10"/>
  <c r="K677" i="10"/>
  <c r="K678" i="10"/>
  <c r="K679" i="10"/>
  <c r="K680" i="10"/>
  <c r="K681" i="10"/>
  <c r="K682" i="10"/>
  <c r="K683" i="10"/>
  <c r="K684" i="10"/>
  <c r="K685" i="10"/>
  <c r="K686" i="10"/>
  <c r="K687" i="10"/>
  <c r="K688" i="10"/>
  <c r="K689" i="10"/>
  <c r="K690" i="10"/>
  <c r="K691" i="10"/>
  <c r="K692" i="10"/>
  <c r="K693" i="10"/>
  <c r="K694" i="10"/>
  <c r="K695" i="10"/>
  <c r="K696" i="10"/>
  <c r="K697" i="10"/>
  <c r="K698" i="10"/>
  <c r="K699" i="10"/>
  <c r="K700" i="10"/>
  <c r="K701" i="10"/>
  <c r="K702" i="10"/>
  <c r="K703" i="10"/>
  <c r="K704" i="10"/>
  <c r="K705" i="10"/>
  <c r="K706" i="10"/>
  <c r="K707" i="10"/>
  <c r="K708" i="10"/>
  <c r="K709" i="10"/>
  <c r="K710" i="10"/>
  <c r="K711" i="10"/>
  <c r="K712" i="10"/>
  <c r="K713" i="10"/>
  <c r="K714" i="10"/>
  <c r="K715" i="10"/>
  <c r="K716" i="10"/>
  <c r="K717" i="10"/>
  <c r="K718" i="10"/>
  <c r="K719" i="10"/>
  <c r="K720" i="10"/>
  <c r="K721" i="10"/>
  <c r="K722" i="10"/>
  <c r="K723" i="10"/>
  <c r="K724" i="10"/>
  <c r="K725" i="10"/>
  <c r="K726" i="10"/>
  <c r="K727" i="10"/>
  <c r="K728" i="10"/>
  <c r="K729" i="10"/>
  <c r="K730" i="10"/>
  <c r="K731" i="10"/>
  <c r="K732" i="10"/>
  <c r="K733" i="10"/>
  <c r="K734" i="10"/>
  <c r="K735" i="10"/>
  <c r="K736" i="10"/>
  <c r="K737" i="10"/>
  <c r="K738" i="10"/>
  <c r="K739" i="10"/>
  <c r="K740" i="10"/>
  <c r="K741" i="10"/>
  <c r="K742" i="10"/>
  <c r="K743" i="10"/>
  <c r="K744" i="10"/>
  <c r="K745" i="10"/>
  <c r="K746" i="10"/>
  <c r="K747" i="10"/>
  <c r="K748" i="10"/>
  <c r="K749" i="10"/>
  <c r="K750" i="10"/>
  <c r="K751" i="10"/>
  <c r="K752" i="10"/>
  <c r="K753" i="10"/>
  <c r="K754" i="10"/>
  <c r="K755" i="10"/>
  <c r="K756" i="10"/>
  <c r="K757" i="10"/>
  <c r="K758" i="10"/>
  <c r="K759" i="10"/>
  <c r="K760" i="10"/>
  <c r="K761" i="10"/>
  <c r="K762" i="10"/>
  <c r="K763" i="10"/>
  <c r="K764" i="10"/>
  <c r="K765" i="10"/>
  <c r="K766" i="10"/>
  <c r="K767" i="10"/>
  <c r="K768" i="10"/>
  <c r="K769" i="10"/>
  <c r="K770" i="10"/>
  <c r="K771" i="10"/>
  <c r="K772" i="10"/>
  <c r="K773" i="10"/>
  <c r="K774" i="10"/>
  <c r="K775" i="10"/>
  <c r="K776" i="10"/>
  <c r="K777" i="10"/>
  <c r="K778" i="10"/>
  <c r="K779" i="10"/>
  <c r="K780" i="10"/>
  <c r="K781" i="10"/>
  <c r="K782" i="10"/>
  <c r="K783" i="10"/>
  <c r="K784" i="10"/>
  <c r="K785" i="10"/>
  <c r="K786" i="10"/>
  <c r="K787" i="10"/>
  <c r="K788" i="10"/>
  <c r="K789" i="10"/>
  <c r="K790" i="10"/>
  <c r="K791" i="10"/>
  <c r="K792" i="10"/>
  <c r="K793" i="10"/>
  <c r="K794" i="10"/>
  <c r="K795" i="10"/>
  <c r="K796" i="10"/>
  <c r="K797" i="10"/>
  <c r="K798" i="10"/>
  <c r="K799" i="10"/>
  <c r="K800" i="10"/>
  <c r="K801" i="10"/>
  <c r="K802" i="10"/>
  <c r="K803" i="10"/>
  <c r="K804" i="10"/>
  <c r="K805" i="10"/>
  <c r="K806" i="10"/>
  <c r="K807" i="10"/>
  <c r="K808" i="10"/>
  <c r="K809" i="10"/>
  <c r="K810" i="10"/>
  <c r="K811" i="10"/>
  <c r="K812" i="10"/>
  <c r="K813" i="10"/>
  <c r="K814" i="10"/>
  <c r="K815" i="10"/>
  <c r="K816" i="10"/>
  <c r="K817" i="10"/>
  <c r="K818" i="10"/>
  <c r="K819" i="10"/>
  <c r="K820" i="10"/>
  <c r="K821" i="10"/>
  <c r="K822" i="10"/>
  <c r="K823" i="10"/>
  <c r="K824" i="10"/>
  <c r="K825" i="10"/>
  <c r="K826" i="10"/>
  <c r="K827" i="10"/>
  <c r="K828" i="10"/>
  <c r="K829" i="10"/>
  <c r="K830" i="10"/>
  <c r="K831" i="10"/>
  <c r="K832" i="10"/>
  <c r="K833" i="10"/>
  <c r="K834" i="10"/>
  <c r="K835" i="10"/>
  <c r="K836" i="10"/>
  <c r="K837" i="10"/>
  <c r="K838" i="10"/>
  <c r="K839" i="10"/>
  <c r="K840" i="10"/>
  <c r="K841" i="10"/>
  <c r="K842" i="10"/>
  <c r="K843" i="10"/>
  <c r="K844" i="10"/>
  <c r="K845" i="10"/>
  <c r="K846" i="10"/>
  <c r="K847" i="10"/>
  <c r="K848" i="10"/>
  <c r="K849" i="10"/>
  <c r="K850" i="10"/>
  <c r="K851" i="10"/>
  <c r="K852" i="10"/>
  <c r="K853" i="10"/>
  <c r="K854" i="10"/>
  <c r="K855" i="10"/>
  <c r="K856" i="10"/>
  <c r="K857" i="10"/>
  <c r="K858" i="10"/>
  <c r="K859" i="10"/>
  <c r="K860" i="10"/>
  <c r="K861" i="10"/>
  <c r="K862" i="10"/>
  <c r="K863" i="10"/>
  <c r="K864" i="10"/>
  <c r="K865" i="10"/>
  <c r="K866" i="10"/>
  <c r="K867" i="10"/>
  <c r="K868" i="10"/>
  <c r="K869" i="10"/>
  <c r="K870" i="10"/>
  <c r="K871" i="10"/>
  <c r="K872" i="10"/>
  <c r="K873" i="10"/>
  <c r="K874" i="10"/>
  <c r="K875" i="10"/>
  <c r="K876" i="10"/>
  <c r="K877" i="10"/>
  <c r="K878" i="10"/>
  <c r="K879" i="10"/>
  <c r="K880" i="10"/>
  <c r="K881" i="10"/>
  <c r="K882" i="10"/>
  <c r="K883" i="10"/>
  <c r="K884" i="10"/>
  <c r="K885" i="10"/>
  <c r="K886" i="10"/>
  <c r="K887" i="10"/>
  <c r="K888" i="10"/>
  <c r="K889" i="10"/>
  <c r="K890" i="10"/>
  <c r="K891" i="10"/>
  <c r="K892" i="10"/>
  <c r="K893" i="10"/>
  <c r="K894" i="10"/>
  <c r="K895" i="10"/>
  <c r="K896" i="10"/>
  <c r="K897" i="10"/>
  <c r="K898" i="10"/>
  <c r="K899" i="10"/>
  <c r="K900" i="10"/>
  <c r="K901" i="10"/>
  <c r="K902" i="10"/>
  <c r="K903" i="10"/>
  <c r="K904" i="10"/>
  <c r="K905" i="10"/>
  <c r="K906" i="10"/>
  <c r="K907" i="10"/>
  <c r="K908" i="10"/>
  <c r="K909" i="10"/>
  <c r="K910" i="10"/>
  <c r="K911" i="10"/>
  <c r="K912" i="10"/>
  <c r="K913" i="10"/>
  <c r="K914" i="10"/>
  <c r="K915" i="10"/>
  <c r="K916" i="10"/>
  <c r="K917" i="10"/>
  <c r="K918" i="10"/>
  <c r="K919" i="10"/>
  <c r="K920" i="10"/>
  <c r="K921" i="10"/>
  <c r="K922" i="10"/>
  <c r="K923" i="10"/>
  <c r="K924" i="10"/>
  <c r="K925" i="10"/>
  <c r="K926" i="10"/>
  <c r="K927" i="10"/>
  <c r="K928" i="10"/>
  <c r="K929" i="10"/>
  <c r="K930" i="10"/>
  <c r="K931" i="10"/>
  <c r="K932" i="10"/>
  <c r="K933" i="10"/>
  <c r="K934" i="10"/>
  <c r="K935" i="10"/>
  <c r="K936" i="10"/>
  <c r="K937" i="10"/>
  <c r="K938" i="10"/>
  <c r="K939" i="10"/>
  <c r="K940" i="10"/>
  <c r="K941" i="10"/>
  <c r="K942" i="10"/>
  <c r="K943" i="10"/>
  <c r="K944" i="10"/>
  <c r="K945" i="10"/>
  <c r="K946" i="10"/>
  <c r="K947" i="10"/>
  <c r="K948" i="10"/>
  <c r="K949" i="10"/>
  <c r="K950" i="10"/>
  <c r="K951" i="10"/>
  <c r="K952" i="10"/>
  <c r="K953" i="10"/>
  <c r="K954" i="10"/>
  <c r="K955" i="10"/>
  <c r="K956" i="10"/>
  <c r="K957" i="10"/>
  <c r="K958" i="10"/>
  <c r="K959" i="10"/>
  <c r="K960" i="10"/>
  <c r="K961" i="10"/>
  <c r="K962" i="10"/>
  <c r="K963" i="10"/>
  <c r="K964" i="10"/>
  <c r="K965" i="10"/>
  <c r="K966" i="10"/>
  <c r="K967" i="10"/>
  <c r="K968" i="10"/>
  <c r="K969" i="10"/>
  <c r="K970" i="10"/>
  <c r="K971" i="10"/>
  <c r="K972" i="10"/>
  <c r="K973" i="10"/>
  <c r="K974" i="10"/>
  <c r="K975" i="10"/>
  <c r="K976" i="10"/>
  <c r="K977" i="10"/>
  <c r="K978" i="10"/>
  <c r="K979" i="10"/>
  <c r="K980" i="10"/>
  <c r="K981" i="10"/>
  <c r="K982" i="10"/>
  <c r="K983" i="10"/>
  <c r="K984" i="10"/>
  <c r="K985" i="10"/>
  <c r="K986" i="10"/>
  <c r="K987" i="10"/>
  <c r="K988" i="10"/>
  <c r="K989" i="10"/>
  <c r="K990" i="10"/>
  <c r="K991" i="10"/>
  <c r="K992" i="10"/>
  <c r="K993" i="10"/>
  <c r="K994" i="10"/>
  <c r="K995" i="10"/>
  <c r="K996" i="10"/>
  <c r="K997" i="10"/>
  <c r="K998" i="10"/>
  <c r="K999" i="10"/>
  <c r="K1000" i="10"/>
  <c r="K1001" i="10"/>
  <c r="K1002" i="10"/>
  <c r="K1003" i="10"/>
  <c r="K1004" i="10"/>
  <c r="K1005" i="10"/>
  <c r="K1006" i="10"/>
  <c r="K1007" i="10"/>
  <c r="K1008" i="10"/>
  <c r="K1009" i="10"/>
  <c r="K1010" i="10"/>
  <c r="K1011" i="10"/>
  <c r="K1012" i="10"/>
  <c r="K1013" i="10"/>
  <c r="K1014" i="10"/>
  <c r="K1015" i="10"/>
  <c r="K1016" i="10"/>
  <c r="K1017" i="10"/>
  <c r="K1018" i="10"/>
  <c r="K1019" i="10"/>
  <c r="K1020" i="10"/>
  <c r="K1021" i="10"/>
  <c r="K1022" i="10"/>
  <c r="K1023" i="10"/>
  <c r="K1024" i="10"/>
  <c r="K1025" i="10"/>
  <c r="K1026" i="10"/>
  <c r="K1027" i="10"/>
  <c r="K1028" i="10"/>
  <c r="K1029" i="10"/>
  <c r="K1030" i="10"/>
  <c r="K1031" i="10"/>
  <c r="K1032" i="10"/>
  <c r="K1033" i="10"/>
  <c r="K1034" i="10"/>
  <c r="K1035" i="10"/>
  <c r="K1036" i="10"/>
  <c r="K1037" i="10"/>
  <c r="K1038" i="10"/>
  <c r="K1039" i="10"/>
  <c r="K1040" i="10"/>
  <c r="K1041" i="10"/>
  <c r="K1042" i="10"/>
  <c r="K1043" i="10"/>
  <c r="K1044" i="10"/>
  <c r="K1045" i="10"/>
  <c r="K1046" i="10"/>
  <c r="K1047" i="10"/>
  <c r="K1048" i="10"/>
  <c r="K1049" i="10"/>
  <c r="K1050" i="10"/>
  <c r="K1051" i="10"/>
  <c r="K1052" i="10"/>
  <c r="K1053" i="10"/>
  <c r="K1054" i="10"/>
  <c r="K1055" i="10"/>
  <c r="K1056" i="10"/>
  <c r="K1057" i="10"/>
  <c r="K1058" i="10"/>
  <c r="K1059" i="10"/>
  <c r="K1060" i="10"/>
  <c r="K1061" i="10"/>
  <c r="K1062" i="10"/>
  <c r="K1063" i="10"/>
  <c r="K1064" i="10"/>
  <c r="K1065" i="10"/>
  <c r="K1066" i="10"/>
  <c r="K1067" i="10"/>
  <c r="K1068" i="10"/>
  <c r="K1069" i="10"/>
  <c r="K1070" i="10"/>
  <c r="K1071" i="10"/>
  <c r="K1072" i="10"/>
  <c r="K1073" i="10"/>
  <c r="K1074" i="10"/>
  <c r="K1075" i="10"/>
  <c r="K1076" i="10"/>
  <c r="K1077" i="10"/>
  <c r="K1078" i="10"/>
  <c r="K1079" i="10"/>
  <c r="K1080" i="10"/>
  <c r="K1081" i="10"/>
  <c r="K1082" i="10"/>
  <c r="K1083" i="10"/>
  <c r="K1084" i="10"/>
  <c r="K1085" i="10"/>
  <c r="K1086" i="10"/>
  <c r="K1087" i="10"/>
  <c r="K1088" i="10"/>
  <c r="K1089" i="10"/>
  <c r="K1090" i="10"/>
  <c r="K1091" i="10"/>
  <c r="K1092" i="10"/>
  <c r="K1093" i="10"/>
  <c r="K1094" i="10"/>
  <c r="K1095" i="10"/>
  <c r="K1096" i="10"/>
  <c r="K1097" i="10"/>
  <c r="K1098" i="10"/>
  <c r="K1099" i="10"/>
  <c r="K1100" i="10"/>
  <c r="K1101" i="10"/>
  <c r="K1102" i="10"/>
  <c r="K1103" i="10"/>
  <c r="K1104" i="10"/>
  <c r="K1105" i="10"/>
  <c r="K1106" i="10"/>
  <c r="K1107" i="10"/>
  <c r="K1108" i="10"/>
  <c r="K1109" i="10"/>
  <c r="K1110" i="10"/>
  <c r="K1111" i="10"/>
  <c r="K1112" i="10"/>
  <c r="K1113" i="10"/>
  <c r="K1114" i="10"/>
  <c r="K1115" i="10"/>
  <c r="K1116" i="10"/>
  <c r="K1117" i="10"/>
  <c r="K1118" i="10"/>
  <c r="K1119" i="10"/>
  <c r="K1120" i="10"/>
  <c r="K1121" i="10"/>
  <c r="K1122" i="10"/>
  <c r="K1123" i="10"/>
  <c r="K1124" i="10"/>
  <c r="K1125" i="10"/>
  <c r="K1126" i="10"/>
  <c r="K1127" i="10"/>
  <c r="K1128" i="10"/>
  <c r="K1129" i="10"/>
  <c r="K1130" i="10"/>
  <c r="K1131" i="10"/>
  <c r="K1132" i="10"/>
  <c r="K1133" i="10"/>
  <c r="K1134" i="10"/>
  <c r="K1135" i="10"/>
  <c r="K1136" i="10"/>
  <c r="K1137" i="10"/>
  <c r="K1138" i="10"/>
  <c r="K1139" i="10"/>
  <c r="K1140" i="10"/>
  <c r="K1141" i="10"/>
  <c r="K1142" i="10"/>
  <c r="K1143" i="10"/>
  <c r="K1144" i="10"/>
  <c r="K1145" i="10"/>
  <c r="K1146" i="10"/>
  <c r="K1147" i="10"/>
  <c r="K1148" i="10"/>
  <c r="K1149" i="10"/>
  <c r="K1150" i="10"/>
  <c r="K1151" i="10"/>
  <c r="K1152" i="10"/>
  <c r="K1153" i="10"/>
  <c r="K1154" i="10"/>
  <c r="K1155" i="10"/>
  <c r="K1156" i="10"/>
  <c r="K1157" i="10"/>
  <c r="K1158" i="10"/>
  <c r="K1159" i="10"/>
  <c r="K1160" i="10"/>
  <c r="K1161" i="10"/>
  <c r="K1162" i="10"/>
  <c r="K1163" i="10"/>
  <c r="K1164" i="10"/>
  <c r="K1165" i="10"/>
  <c r="K1166" i="10"/>
  <c r="K1167" i="10"/>
  <c r="K1168" i="10"/>
  <c r="K1169" i="10"/>
  <c r="K1170" i="10"/>
  <c r="K1171" i="10"/>
  <c r="K1172" i="10"/>
  <c r="K1173" i="10"/>
  <c r="K1174" i="10"/>
  <c r="K1175" i="10"/>
  <c r="K1176" i="10"/>
  <c r="K1177" i="10"/>
  <c r="K1178" i="10"/>
  <c r="K1179" i="10"/>
  <c r="K1180" i="10"/>
  <c r="K1181" i="10"/>
  <c r="K1182" i="10"/>
  <c r="K1183" i="10"/>
  <c r="K1184" i="10"/>
  <c r="K1185" i="10"/>
  <c r="K1186" i="10"/>
  <c r="K1187" i="10"/>
  <c r="K1188" i="10"/>
  <c r="K1189" i="10"/>
  <c r="K1190" i="10"/>
  <c r="K1191" i="10"/>
  <c r="K1192" i="10"/>
  <c r="K1193" i="10"/>
  <c r="K1194" i="10"/>
  <c r="K1195" i="10"/>
  <c r="K1196" i="10"/>
  <c r="K1197" i="10"/>
  <c r="K1198" i="10"/>
  <c r="K1199" i="10"/>
  <c r="K1200" i="10"/>
  <c r="K1201" i="10"/>
  <c r="K1202" i="10"/>
  <c r="K1203" i="10"/>
  <c r="K1204" i="10"/>
  <c r="K1205" i="10"/>
  <c r="K1206" i="10"/>
  <c r="K1207" i="10"/>
  <c r="K1208" i="10"/>
  <c r="K1209" i="10"/>
  <c r="K1210" i="10"/>
  <c r="K1211" i="10"/>
  <c r="K1212" i="10"/>
  <c r="K1213" i="10"/>
  <c r="K1214" i="10"/>
  <c r="K1215" i="10"/>
  <c r="K1216" i="10"/>
  <c r="K1217" i="10"/>
  <c r="K1218" i="10"/>
  <c r="K1219" i="10"/>
  <c r="K1220" i="10"/>
  <c r="K1221" i="10"/>
  <c r="K1222" i="10"/>
  <c r="K1223" i="10"/>
  <c r="K1224" i="10"/>
  <c r="K1225" i="10"/>
  <c r="K1226" i="10"/>
  <c r="K1227" i="10"/>
  <c r="K1228" i="10"/>
  <c r="K1229" i="10"/>
  <c r="K1230" i="10"/>
  <c r="K1231" i="10"/>
  <c r="K1232" i="10"/>
  <c r="K1233" i="10"/>
  <c r="K1234" i="10"/>
  <c r="K1235" i="10"/>
  <c r="K1236" i="10"/>
  <c r="K1237" i="10"/>
  <c r="K1238" i="10"/>
  <c r="K1239" i="10"/>
  <c r="K1240" i="10"/>
  <c r="K1241" i="10"/>
  <c r="K1242" i="10"/>
  <c r="K1243" i="10"/>
  <c r="K1244" i="10"/>
  <c r="K1245" i="10"/>
  <c r="K1246" i="10"/>
  <c r="K1247" i="10"/>
  <c r="K1248" i="10"/>
  <c r="K1249" i="10"/>
  <c r="K1250" i="10"/>
  <c r="K1251" i="10"/>
  <c r="K1252" i="10"/>
  <c r="K1253" i="10"/>
  <c r="K1254" i="10"/>
  <c r="K1255" i="10"/>
  <c r="K1256" i="10"/>
  <c r="K1257" i="10"/>
  <c r="K1258" i="10"/>
  <c r="K1259" i="10"/>
  <c r="K1260" i="10"/>
  <c r="K1261" i="10"/>
  <c r="K1262" i="10"/>
  <c r="K1263" i="10"/>
  <c r="K1264" i="10"/>
  <c r="K1265" i="10"/>
  <c r="K1266" i="10"/>
  <c r="K1267" i="10"/>
  <c r="K1268" i="10"/>
  <c r="K1269" i="10"/>
  <c r="K1270" i="10"/>
  <c r="K1271" i="10"/>
  <c r="K1272" i="10"/>
  <c r="K1273" i="10"/>
  <c r="K1274" i="10"/>
  <c r="K1275" i="10"/>
  <c r="K1276" i="10"/>
  <c r="K1277" i="10"/>
  <c r="K1278" i="10"/>
  <c r="K1279" i="10"/>
  <c r="K1280" i="10"/>
  <c r="K1281" i="10"/>
  <c r="K1282" i="10"/>
  <c r="K1283" i="10"/>
  <c r="K1284" i="10"/>
  <c r="K1285" i="10"/>
  <c r="K1286" i="10"/>
  <c r="K1287" i="10"/>
  <c r="K1288" i="10"/>
  <c r="K1289" i="10"/>
  <c r="K1290" i="10"/>
  <c r="K1291" i="10"/>
  <c r="K1292" i="10"/>
  <c r="K1293" i="10"/>
  <c r="K1294" i="10"/>
  <c r="K1295" i="10"/>
  <c r="K1296" i="10"/>
  <c r="K1297" i="10"/>
  <c r="K1298" i="10"/>
  <c r="K1299" i="10"/>
  <c r="K1300" i="10"/>
  <c r="K1301" i="10"/>
  <c r="K1302" i="10"/>
  <c r="K1303" i="10"/>
  <c r="K1304" i="10"/>
  <c r="K1305" i="10"/>
  <c r="K1306" i="10"/>
  <c r="K1307" i="10"/>
  <c r="K1308" i="10"/>
  <c r="K1309" i="10"/>
  <c r="K1310" i="10"/>
  <c r="K1311" i="10"/>
  <c r="K1312" i="10"/>
  <c r="K1313" i="10"/>
  <c r="K1314" i="10"/>
  <c r="K1315" i="10"/>
  <c r="K1316" i="10"/>
  <c r="K1317" i="10"/>
  <c r="K1318" i="10"/>
  <c r="K1319" i="10"/>
  <c r="K1320" i="10"/>
  <c r="K1321" i="10"/>
  <c r="K1322" i="10"/>
  <c r="K1323" i="10"/>
  <c r="K1324" i="10"/>
  <c r="K1325" i="10"/>
  <c r="K1326" i="10"/>
  <c r="K1327" i="10"/>
  <c r="K1328" i="10"/>
  <c r="K1329" i="10"/>
  <c r="K1330" i="10"/>
  <c r="K1331" i="10"/>
  <c r="K1332" i="10"/>
  <c r="K1333" i="10"/>
  <c r="K1334" i="10"/>
  <c r="K1335" i="10"/>
  <c r="K1336" i="10"/>
  <c r="K1337" i="10"/>
  <c r="K1338" i="10"/>
  <c r="K1339" i="10"/>
  <c r="K1340" i="10"/>
  <c r="K1341" i="10"/>
  <c r="K1342" i="10"/>
  <c r="K1343" i="10"/>
  <c r="K1344" i="10"/>
  <c r="K1345" i="10"/>
  <c r="K1346" i="10"/>
  <c r="K1347" i="10"/>
  <c r="K1348" i="10"/>
  <c r="K1349" i="10"/>
  <c r="K1350" i="10"/>
  <c r="K1351" i="10"/>
  <c r="K1352" i="10"/>
  <c r="K1353" i="10"/>
  <c r="K1354" i="10"/>
  <c r="K1355" i="10"/>
  <c r="K1356" i="10"/>
  <c r="K1357" i="10"/>
  <c r="K1358" i="10"/>
  <c r="K1359" i="10"/>
  <c r="K1360" i="10"/>
  <c r="K1361" i="10"/>
  <c r="K1362" i="10"/>
  <c r="K1363" i="10"/>
  <c r="K1364" i="10"/>
  <c r="K1365" i="10"/>
  <c r="K1366" i="10"/>
  <c r="K1367" i="10"/>
  <c r="K1368" i="10"/>
  <c r="K1369" i="10"/>
  <c r="K1370" i="10"/>
  <c r="K1371" i="10"/>
  <c r="K1372" i="10"/>
  <c r="K1373" i="10"/>
  <c r="K1374" i="10"/>
  <c r="K1375" i="10"/>
  <c r="K1376" i="10"/>
  <c r="K1377" i="10"/>
  <c r="K1378" i="10"/>
  <c r="K1379" i="10"/>
  <c r="K1380" i="10"/>
  <c r="K1381" i="10"/>
  <c r="K1382" i="10"/>
  <c r="K1383" i="10"/>
  <c r="K1384" i="10"/>
  <c r="K1385" i="10"/>
  <c r="K1386" i="10"/>
  <c r="K1387" i="10"/>
  <c r="K1388" i="10"/>
  <c r="K1389" i="10"/>
  <c r="K1390" i="10"/>
  <c r="K1391" i="10"/>
  <c r="K1392" i="10"/>
  <c r="K1393" i="10"/>
  <c r="K1394" i="10"/>
  <c r="K1395" i="10"/>
  <c r="K1396" i="10"/>
  <c r="K1397" i="10"/>
  <c r="K1398" i="10"/>
  <c r="K1399" i="10"/>
  <c r="K1400" i="10"/>
  <c r="K1401" i="10"/>
  <c r="K1402" i="10"/>
  <c r="K1403" i="10"/>
  <c r="K1404" i="10"/>
  <c r="K1405" i="10"/>
  <c r="K1406" i="10"/>
  <c r="K1407" i="10"/>
  <c r="K1408" i="10"/>
  <c r="K1409" i="10"/>
  <c r="K1410" i="10"/>
  <c r="K1411" i="10"/>
  <c r="K1412" i="10"/>
  <c r="K1413" i="10"/>
  <c r="K1414" i="10"/>
  <c r="K1415" i="10"/>
  <c r="K1416" i="10"/>
  <c r="K1417" i="10"/>
  <c r="K1418" i="10"/>
  <c r="K1419" i="10"/>
  <c r="K1420" i="10"/>
  <c r="K1421" i="10"/>
  <c r="K1422" i="10"/>
  <c r="K1423" i="10"/>
  <c r="K1424" i="10"/>
  <c r="K1425" i="10"/>
  <c r="K1426" i="10"/>
  <c r="K1427" i="10"/>
  <c r="K1428" i="10"/>
  <c r="K1429" i="10"/>
  <c r="K1430" i="10"/>
  <c r="K1431" i="10"/>
  <c r="K1432" i="10"/>
  <c r="K1433" i="10"/>
  <c r="K1434" i="10"/>
  <c r="K1435" i="10"/>
  <c r="K1436" i="10"/>
  <c r="K1437" i="10"/>
  <c r="K1438" i="10"/>
  <c r="K1439" i="10"/>
  <c r="K1440" i="10"/>
  <c r="K1441" i="10"/>
  <c r="K1442" i="10"/>
  <c r="K1443" i="10"/>
  <c r="K1444" i="10"/>
  <c r="K1445" i="10"/>
  <c r="K1446" i="10"/>
  <c r="K1447" i="10"/>
  <c r="K1448" i="10"/>
  <c r="K1449" i="10"/>
  <c r="K1450" i="10"/>
  <c r="K1451" i="10"/>
  <c r="K1452" i="10"/>
  <c r="K1453" i="10"/>
  <c r="K1454" i="10"/>
  <c r="K1455" i="10"/>
  <c r="K1456" i="10"/>
  <c r="K1457" i="10"/>
  <c r="K1458" i="10"/>
  <c r="K1459" i="10"/>
  <c r="K1460" i="10"/>
  <c r="K1461" i="10"/>
  <c r="K1462" i="10"/>
  <c r="K1463" i="10"/>
  <c r="K1464" i="10"/>
  <c r="K1465" i="10"/>
  <c r="K1466" i="10"/>
  <c r="K1467" i="10"/>
  <c r="K1468" i="10"/>
  <c r="K1469" i="10"/>
  <c r="K1470" i="10"/>
  <c r="K1471" i="10"/>
  <c r="K1472" i="10"/>
  <c r="K1473" i="10"/>
  <c r="K1474" i="10"/>
  <c r="K1475" i="10"/>
  <c r="K1476" i="10"/>
  <c r="K1477" i="10"/>
  <c r="K1478" i="10"/>
  <c r="K1479" i="10"/>
  <c r="K1480" i="10"/>
  <c r="K1481" i="10"/>
  <c r="K1482" i="10"/>
  <c r="K1483" i="10"/>
  <c r="K1484" i="10"/>
  <c r="K1485" i="10"/>
  <c r="K1486" i="10"/>
  <c r="K1487" i="10"/>
  <c r="K1488" i="10"/>
  <c r="K1489" i="10"/>
  <c r="K1490" i="10"/>
  <c r="K1491" i="10"/>
  <c r="K1492" i="10"/>
  <c r="K1493" i="10"/>
  <c r="K1494" i="10"/>
  <c r="K1495" i="10"/>
  <c r="K1496" i="10"/>
  <c r="K1497" i="10"/>
  <c r="K1498" i="10"/>
  <c r="K1499" i="10"/>
  <c r="K1500" i="10"/>
  <c r="K1501" i="10"/>
  <c r="K1502" i="10"/>
  <c r="K1503" i="10"/>
  <c r="K1504" i="10"/>
  <c r="K1505" i="10"/>
  <c r="K1506" i="10"/>
  <c r="K1507" i="10"/>
  <c r="K1508" i="10"/>
  <c r="K1509" i="10"/>
  <c r="K1510" i="10"/>
  <c r="K1511" i="10"/>
  <c r="K1512" i="10"/>
  <c r="K1513" i="10"/>
  <c r="K1514" i="10"/>
  <c r="K1515" i="10"/>
  <c r="K1516" i="10"/>
  <c r="K1517" i="10"/>
  <c r="K1518" i="10"/>
  <c r="K1519" i="10"/>
  <c r="K1520" i="10"/>
  <c r="K1521" i="10"/>
  <c r="K1522" i="10"/>
  <c r="K1523" i="10"/>
  <c r="K1524" i="10"/>
  <c r="K1525" i="10"/>
  <c r="K1526" i="10"/>
  <c r="K1527" i="10"/>
  <c r="K1528" i="10"/>
  <c r="K1529" i="10"/>
  <c r="K1530" i="10"/>
  <c r="K1531" i="10"/>
  <c r="K1532" i="10"/>
  <c r="K1533" i="10"/>
  <c r="K1534" i="10"/>
  <c r="K1535" i="10"/>
  <c r="K1536" i="10"/>
  <c r="K1537" i="10"/>
  <c r="K1538" i="10"/>
  <c r="K1539" i="10"/>
  <c r="K1540" i="10"/>
  <c r="K1541" i="10"/>
  <c r="K1542" i="10"/>
  <c r="K1543" i="10"/>
  <c r="K1544" i="10"/>
  <c r="K1545" i="10"/>
  <c r="K1546" i="10"/>
  <c r="K1547" i="10"/>
  <c r="K1548" i="10"/>
  <c r="K1549" i="10"/>
  <c r="K1550" i="10"/>
  <c r="K1551" i="10"/>
  <c r="K1552" i="10"/>
  <c r="K1553" i="10"/>
  <c r="K1554" i="10"/>
  <c r="K1555" i="10"/>
  <c r="K1556" i="10"/>
  <c r="K1557" i="10"/>
  <c r="K1558" i="10"/>
  <c r="K1559" i="10"/>
  <c r="K1560" i="10"/>
  <c r="K1561" i="10"/>
  <c r="K1562" i="10"/>
  <c r="K1563" i="10"/>
  <c r="K1564" i="10"/>
  <c r="K1565" i="10"/>
  <c r="K1566" i="10"/>
  <c r="K1567" i="10"/>
  <c r="K1568" i="10"/>
  <c r="K1569" i="10"/>
  <c r="K1570" i="10"/>
  <c r="K1571" i="10"/>
  <c r="K1572" i="10"/>
  <c r="K1573" i="10"/>
  <c r="K1574" i="10"/>
  <c r="K1575" i="10"/>
  <c r="K1576" i="10"/>
  <c r="K1577" i="10"/>
  <c r="K1578" i="10"/>
  <c r="K1579" i="10"/>
  <c r="K1580" i="10"/>
  <c r="K1581" i="10"/>
  <c r="K1582" i="10"/>
  <c r="K1583" i="10"/>
  <c r="K1584" i="10"/>
  <c r="K1585" i="10"/>
  <c r="K1586" i="10"/>
  <c r="K1587" i="10"/>
  <c r="K1588" i="10"/>
  <c r="K1589" i="10"/>
  <c r="K1590" i="10"/>
  <c r="K1591" i="10"/>
  <c r="K1592" i="10"/>
  <c r="K1593" i="10"/>
  <c r="K1594" i="10"/>
  <c r="K1595" i="10"/>
  <c r="K1596" i="10"/>
  <c r="K1597" i="10"/>
  <c r="K1598" i="10"/>
  <c r="K1599" i="10"/>
  <c r="K1600" i="10"/>
  <c r="K1601" i="10"/>
  <c r="K1602" i="10"/>
  <c r="K1603" i="10"/>
  <c r="K1604" i="10"/>
  <c r="K1605" i="10"/>
  <c r="K1606" i="10"/>
  <c r="K1607" i="10"/>
  <c r="K1608" i="10"/>
  <c r="K1609" i="10"/>
  <c r="K1610" i="10"/>
  <c r="K1611" i="10"/>
  <c r="K1612" i="10"/>
  <c r="K1613" i="10"/>
  <c r="K1614" i="10"/>
  <c r="K1615" i="10"/>
  <c r="K1616" i="10"/>
  <c r="K1617" i="10"/>
  <c r="K1618" i="10"/>
  <c r="K1619" i="10"/>
  <c r="K1620" i="10"/>
  <c r="K1621" i="10"/>
  <c r="K1622" i="10"/>
  <c r="K1623" i="10"/>
  <c r="K1624" i="10"/>
  <c r="K1625" i="10"/>
  <c r="K1626" i="10"/>
  <c r="K1627" i="10"/>
  <c r="K1628" i="10"/>
  <c r="K1629" i="10"/>
  <c r="K1630" i="10"/>
  <c r="K1631" i="10"/>
  <c r="K1632" i="10"/>
  <c r="K1633" i="10"/>
  <c r="K1634" i="10"/>
  <c r="K1635" i="10"/>
  <c r="K1636" i="10"/>
  <c r="K1637" i="10"/>
  <c r="K1638" i="10"/>
  <c r="K1639" i="10"/>
  <c r="K1640" i="10"/>
  <c r="K1641" i="10"/>
  <c r="K1642" i="10"/>
  <c r="K1643" i="10"/>
  <c r="K1644" i="10"/>
  <c r="K1645" i="10"/>
  <c r="K1646" i="10"/>
  <c r="K1647" i="10"/>
  <c r="K1648" i="10"/>
  <c r="K1649" i="10"/>
  <c r="K1650" i="10"/>
  <c r="K1651" i="10"/>
  <c r="K1652" i="10"/>
  <c r="K1653" i="10"/>
  <c r="K1654" i="10"/>
  <c r="K1655" i="10"/>
  <c r="K1656" i="10"/>
  <c r="K1657" i="10"/>
  <c r="K1658" i="10"/>
  <c r="K1659" i="10"/>
  <c r="K1660" i="10"/>
  <c r="K1661" i="10"/>
  <c r="K1662" i="10"/>
  <c r="K1663" i="10"/>
  <c r="K1664" i="10"/>
  <c r="K1665" i="10"/>
  <c r="K1666" i="10"/>
  <c r="K1667" i="10"/>
  <c r="K1668" i="10"/>
  <c r="K1669" i="10"/>
  <c r="K1670" i="10"/>
  <c r="K1671" i="10"/>
  <c r="K1672" i="10"/>
  <c r="K1673" i="10"/>
  <c r="K1674" i="10"/>
  <c r="K1675" i="10"/>
  <c r="K1676" i="10"/>
  <c r="K1677" i="10"/>
  <c r="K1678" i="10"/>
  <c r="K1679" i="10"/>
  <c r="K1680" i="10"/>
  <c r="K1681" i="10"/>
  <c r="K1682" i="10"/>
  <c r="K1683" i="10"/>
  <c r="K1684" i="10"/>
  <c r="Q9" i="10"/>
  <c r="Q10" i="10"/>
  <c r="Q11" i="10"/>
  <c r="Q12" i="10"/>
  <c r="Q13" i="10"/>
  <c r="Q14" i="10"/>
  <c r="Q15" i="10"/>
  <c r="Q16" i="10"/>
  <c r="Q17" i="10"/>
  <c r="Q18" i="10"/>
  <c r="Q19" i="10"/>
  <c r="Q20" i="10"/>
  <c r="Q21" i="10"/>
  <c r="Q22" i="10"/>
  <c r="Q23" i="10"/>
  <c r="Q24" i="10"/>
  <c r="Q25" i="10"/>
  <c r="Q26" i="10"/>
  <c r="Q27" i="10"/>
  <c r="Q28" i="10"/>
  <c r="Q29" i="10"/>
  <c r="Q30" i="10"/>
  <c r="Q31" i="10"/>
  <c r="Q32" i="10"/>
  <c r="Q33" i="10"/>
  <c r="Q34" i="10"/>
  <c r="Q35" i="10"/>
  <c r="Q36" i="10"/>
  <c r="Q37" i="10"/>
  <c r="Q38" i="10"/>
  <c r="Q39" i="10"/>
  <c r="Q40" i="10"/>
  <c r="Q41" i="10"/>
  <c r="Q42" i="10"/>
  <c r="Q43" i="10"/>
  <c r="Q44" i="10"/>
  <c r="Q45" i="10"/>
  <c r="Q46" i="10"/>
  <c r="Q47" i="10"/>
  <c r="Q48" i="10"/>
  <c r="Q49" i="10"/>
  <c r="Q50" i="10"/>
  <c r="Q51" i="10"/>
  <c r="Q52" i="10"/>
  <c r="Q53" i="10"/>
  <c r="Q54" i="10"/>
  <c r="Q55" i="10"/>
  <c r="Q56" i="10"/>
  <c r="Q57" i="10"/>
  <c r="Q58" i="10"/>
  <c r="Q59" i="10"/>
  <c r="Q60" i="10"/>
  <c r="Q61" i="10"/>
  <c r="Q62" i="10"/>
  <c r="Q63" i="10"/>
  <c r="Q64" i="10"/>
  <c r="Q65" i="10"/>
  <c r="Q66" i="10"/>
  <c r="Q67" i="10"/>
  <c r="Q68" i="10"/>
  <c r="Q69" i="10"/>
  <c r="Q70" i="10"/>
  <c r="Q71" i="10"/>
  <c r="Q72" i="10"/>
  <c r="Q73" i="10"/>
  <c r="Q74" i="10"/>
  <c r="Q75" i="10"/>
  <c r="Q76" i="10"/>
  <c r="Q77" i="10"/>
  <c r="Q78" i="10"/>
  <c r="Q79" i="10"/>
  <c r="Q80" i="10"/>
  <c r="Q81" i="10"/>
  <c r="Q82" i="10"/>
  <c r="Q83" i="10"/>
  <c r="Q84" i="10"/>
  <c r="Q85" i="10"/>
  <c r="Q86" i="10"/>
  <c r="Q87" i="10"/>
  <c r="Q88" i="10"/>
  <c r="Q89" i="10"/>
  <c r="Q90" i="10"/>
  <c r="Q91" i="10"/>
  <c r="Q92" i="10"/>
  <c r="Q93" i="10"/>
  <c r="Q94" i="10"/>
  <c r="Q95" i="10"/>
  <c r="Q96" i="10"/>
  <c r="Q97" i="10"/>
  <c r="Q98" i="10"/>
  <c r="Q99" i="10"/>
  <c r="Q100" i="10"/>
  <c r="Q101" i="10"/>
  <c r="Q102" i="10"/>
  <c r="Q103" i="10"/>
  <c r="Q104" i="10"/>
  <c r="Q105" i="10"/>
  <c r="Q106" i="10"/>
  <c r="Q107" i="10"/>
  <c r="Q108" i="10"/>
  <c r="Q109" i="10"/>
  <c r="Q110" i="10"/>
  <c r="Q111" i="10"/>
  <c r="Q112" i="10"/>
  <c r="Q113" i="10"/>
  <c r="Q114" i="10"/>
  <c r="Q115" i="10"/>
  <c r="Q116" i="10"/>
  <c r="Q117" i="10"/>
  <c r="Q118" i="10"/>
  <c r="Q119" i="10"/>
  <c r="Q120" i="10"/>
  <c r="Q121" i="10"/>
  <c r="Q122" i="10"/>
  <c r="Q123" i="10"/>
  <c r="Q124" i="10"/>
  <c r="Q125" i="10"/>
  <c r="Q126" i="10"/>
  <c r="Q127" i="10"/>
  <c r="Q128" i="10"/>
  <c r="Q129" i="10"/>
  <c r="Q130" i="10"/>
  <c r="Q131" i="10"/>
  <c r="Q132" i="10"/>
  <c r="Q133" i="10"/>
  <c r="Q134" i="10"/>
  <c r="Q135" i="10"/>
  <c r="Q136" i="10"/>
  <c r="Q137" i="10"/>
  <c r="Q138" i="10"/>
  <c r="Q139" i="10"/>
  <c r="Q140" i="10"/>
  <c r="Q141" i="10"/>
  <c r="Q142" i="10"/>
  <c r="Q143" i="10"/>
  <c r="Q144" i="10"/>
  <c r="Q145" i="10"/>
  <c r="Q146" i="10"/>
  <c r="Q147" i="10"/>
  <c r="Q148" i="10"/>
  <c r="Q149" i="10"/>
  <c r="Q150" i="10"/>
  <c r="Q151" i="10"/>
  <c r="Q152" i="10"/>
  <c r="Q153" i="10"/>
  <c r="Q154" i="10"/>
  <c r="Q155" i="10"/>
  <c r="Q156" i="10"/>
  <c r="Q157" i="10"/>
  <c r="Q158" i="10"/>
  <c r="Q159" i="10"/>
  <c r="Q160" i="10"/>
  <c r="Q161" i="10"/>
  <c r="Q162" i="10"/>
  <c r="Q163" i="10"/>
  <c r="Q164" i="10"/>
  <c r="Q165" i="10"/>
  <c r="Q166" i="10"/>
  <c r="Q167" i="10"/>
  <c r="Q168" i="10"/>
  <c r="Q169" i="10"/>
  <c r="Q170" i="10"/>
  <c r="Q171" i="10"/>
  <c r="Q172" i="10"/>
  <c r="Q173" i="10"/>
  <c r="Q174" i="10"/>
  <c r="Q175" i="10"/>
  <c r="Q176" i="10"/>
  <c r="Q177" i="10"/>
  <c r="Q178" i="10"/>
  <c r="Q179" i="10"/>
  <c r="Q180" i="10"/>
  <c r="Q181" i="10"/>
  <c r="Q182" i="10"/>
  <c r="Q183" i="10"/>
  <c r="Q184" i="10"/>
  <c r="Q185" i="10"/>
  <c r="Q186" i="10"/>
  <c r="Q187" i="10"/>
  <c r="Q188" i="10"/>
  <c r="Q189" i="10"/>
  <c r="Q190" i="10"/>
  <c r="Q191" i="10"/>
  <c r="Q192" i="10"/>
  <c r="Q193" i="10"/>
  <c r="Q194" i="10"/>
  <c r="Q195" i="10"/>
  <c r="Q196" i="10"/>
  <c r="Q197" i="10"/>
  <c r="Q198" i="10"/>
  <c r="Q199" i="10"/>
  <c r="Q200" i="10"/>
  <c r="Q201" i="10"/>
  <c r="Q202" i="10"/>
  <c r="Q203" i="10"/>
  <c r="Q204" i="10"/>
  <c r="Q205" i="10"/>
  <c r="Q206" i="10"/>
  <c r="Q207" i="10"/>
  <c r="Q208" i="10"/>
  <c r="Q209" i="10"/>
  <c r="Q210" i="10"/>
  <c r="Q211" i="10"/>
  <c r="Q212" i="10"/>
  <c r="Q213" i="10"/>
  <c r="Q214" i="10"/>
  <c r="Q215" i="10"/>
  <c r="Q216" i="10"/>
  <c r="Q217" i="10"/>
  <c r="Q218" i="10"/>
  <c r="Q219" i="10"/>
  <c r="Q220" i="10"/>
  <c r="Q221" i="10"/>
  <c r="Q222" i="10"/>
  <c r="Q223" i="10"/>
  <c r="Q224" i="10"/>
  <c r="Q225" i="10"/>
  <c r="Q226" i="10"/>
  <c r="Q227" i="10"/>
  <c r="Q228" i="10"/>
  <c r="Q229" i="10"/>
  <c r="Q230" i="10"/>
  <c r="Q231" i="10"/>
  <c r="Q232" i="10"/>
  <c r="Q233" i="10"/>
  <c r="Q234" i="10"/>
  <c r="Q235" i="10"/>
  <c r="Q236" i="10"/>
  <c r="Q237" i="10"/>
  <c r="Q238" i="10"/>
  <c r="Q239" i="10"/>
  <c r="Q240" i="10"/>
  <c r="Q241" i="10"/>
  <c r="Q242" i="10"/>
  <c r="Q243" i="10"/>
  <c r="Q244" i="10"/>
  <c r="Q245" i="10"/>
  <c r="Q246" i="10"/>
  <c r="Q247" i="10"/>
  <c r="Q248" i="10"/>
  <c r="Q249" i="10"/>
  <c r="Q250" i="10"/>
  <c r="Q251" i="10"/>
  <c r="Q252" i="10"/>
  <c r="Q253" i="10"/>
  <c r="Q254" i="10"/>
  <c r="Q255" i="10"/>
  <c r="Q256" i="10"/>
  <c r="Q257" i="10"/>
  <c r="Q258" i="10"/>
  <c r="Q259" i="10"/>
  <c r="Q260" i="10"/>
  <c r="Q261" i="10"/>
  <c r="Q262" i="10"/>
  <c r="Q263" i="10"/>
  <c r="Q264" i="10"/>
  <c r="Q265" i="10"/>
  <c r="Q266" i="10"/>
  <c r="Q267" i="10"/>
  <c r="Q268" i="10"/>
  <c r="Q269" i="10"/>
  <c r="Q270" i="10"/>
  <c r="Q271" i="10"/>
  <c r="Q272" i="10"/>
  <c r="Q273" i="10"/>
  <c r="Q274" i="10"/>
  <c r="Q275" i="10"/>
  <c r="Q276" i="10"/>
  <c r="Q277" i="10"/>
  <c r="Q278" i="10"/>
  <c r="Q279" i="10"/>
  <c r="Q280" i="10"/>
  <c r="Q281" i="10"/>
  <c r="Q282" i="10"/>
  <c r="Q283" i="10"/>
  <c r="Q284" i="10"/>
  <c r="Q285" i="10"/>
  <c r="Q286" i="10"/>
  <c r="Q287" i="10"/>
  <c r="Q288" i="10"/>
  <c r="Q289" i="10"/>
  <c r="Q290" i="10"/>
  <c r="Q291" i="10"/>
  <c r="Q292" i="10"/>
  <c r="Q293" i="10"/>
  <c r="Q294" i="10"/>
  <c r="Q295" i="10"/>
  <c r="Q296" i="10"/>
  <c r="Q297" i="10"/>
  <c r="Q298" i="10"/>
  <c r="Q299" i="10"/>
  <c r="Q300" i="10"/>
  <c r="Q301" i="10"/>
  <c r="Q302" i="10"/>
  <c r="Q303" i="10"/>
  <c r="Q304" i="10"/>
  <c r="Q305" i="10"/>
  <c r="Q306" i="10"/>
  <c r="Q307" i="10"/>
  <c r="Q308" i="10"/>
  <c r="Q309" i="10"/>
  <c r="Q310" i="10"/>
  <c r="Q311" i="10"/>
  <c r="Q312" i="10"/>
  <c r="Q313" i="10"/>
  <c r="Q314" i="10"/>
  <c r="Q315" i="10"/>
  <c r="Q316" i="10"/>
  <c r="Q317" i="10"/>
  <c r="Q318" i="10"/>
  <c r="Q319" i="10"/>
  <c r="Q320" i="10"/>
  <c r="Q321" i="10"/>
  <c r="Q322" i="10"/>
  <c r="Q323" i="10"/>
  <c r="Q324" i="10"/>
  <c r="Q325" i="10"/>
  <c r="Q326" i="10"/>
  <c r="Q327" i="10"/>
  <c r="Q328" i="10"/>
  <c r="Q329" i="10"/>
  <c r="Q330" i="10"/>
  <c r="Q331" i="10"/>
  <c r="Q332" i="10"/>
  <c r="Q333" i="10"/>
  <c r="Q334" i="10"/>
  <c r="Q335" i="10"/>
  <c r="Q336" i="10"/>
  <c r="Q337" i="10"/>
  <c r="Q338" i="10"/>
  <c r="Q339" i="10"/>
  <c r="Q340" i="10"/>
  <c r="Q341" i="10"/>
  <c r="Q342" i="10"/>
  <c r="Q343" i="10"/>
  <c r="Q344" i="10"/>
  <c r="Q345" i="10"/>
  <c r="Q346" i="10"/>
  <c r="Q347" i="10"/>
  <c r="Q348" i="10"/>
  <c r="Q349" i="10"/>
  <c r="Q350" i="10"/>
  <c r="Q351" i="10"/>
  <c r="Q352" i="10"/>
  <c r="Q353" i="10"/>
  <c r="Q354" i="10"/>
  <c r="Q355" i="10"/>
  <c r="Q356" i="10"/>
  <c r="Q357" i="10"/>
  <c r="Q358" i="10"/>
  <c r="Q359" i="10"/>
  <c r="Q360" i="10"/>
  <c r="Q361" i="10"/>
  <c r="Q362" i="10"/>
  <c r="Q363" i="10"/>
  <c r="Q364" i="10"/>
  <c r="Q365" i="10"/>
  <c r="Q366" i="10"/>
  <c r="Q367" i="10"/>
  <c r="Q368" i="10"/>
  <c r="Q369" i="10"/>
  <c r="Q370" i="10"/>
  <c r="Q371" i="10"/>
  <c r="Q372" i="10"/>
  <c r="Q373" i="10"/>
  <c r="Q374" i="10"/>
  <c r="Q375" i="10"/>
  <c r="Q376" i="10"/>
  <c r="Q377" i="10"/>
  <c r="Q378" i="10"/>
  <c r="Q379" i="10"/>
  <c r="Q380" i="10"/>
  <c r="Q381" i="10"/>
  <c r="Q382" i="10"/>
  <c r="Q383" i="10"/>
  <c r="Q384" i="10"/>
  <c r="Q385" i="10"/>
  <c r="Q386" i="10"/>
  <c r="Q387" i="10"/>
  <c r="Q388" i="10"/>
  <c r="Q389" i="10"/>
  <c r="Q390" i="10"/>
  <c r="Q391" i="10"/>
  <c r="Q392" i="10"/>
  <c r="Q393" i="10"/>
  <c r="Q394" i="10"/>
  <c r="Q395" i="10"/>
  <c r="Q396" i="10"/>
  <c r="Q397" i="10"/>
  <c r="Q398" i="10"/>
  <c r="Q399" i="10"/>
  <c r="Q400" i="10"/>
  <c r="Q401" i="10"/>
  <c r="Q402" i="10"/>
  <c r="Q403" i="10"/>
  <c r="Q404" i="10"/>
  <c r="Q405" i="10"/>
  <c r="Q406" i="10"/>
  <c r="Q407" i="10"/>
  <c r="Q408" i="10"/>
  <c r="Q409" i="10"/>
  <c r="Q410" i="10"/>
  <c r="Q411" i="10"/>
  <c r="Q412" i="10"/>
  <c r="Q413" i="10"/>
  <c r="Q414" i="10"/>
  <c r="Q415" i="10"/>
  <c r="Q416" i="10"/>
  <c r="Q417" i="10"/>
  <c r="Q418" i="10"/>
  <c r="Q419" i="10"/>
  <c r="Q420" i="10"/>
  <c r="Q421" i="10"/>
  <c r="Q422" i="10"/>
  <c r="Q423" i="10"/>
  <c r="Q424" i="10"/>
  <c r="Q425" i="10"/>
  <c r="Q426" i="10"/>
  <c r="Q427" i="10"/>
  <c r="Q428" i="10"/>
  <c r="Q429" i="10"/>
  <c r="Q430" i="10"/>
  <c r="Q431" i="10"/>
  <c r="Q432" i="10"/>
  <c r="Q433" i="10"/>
  <c r="Q434" i="10"/>
  <c r="Q435" i="10"/>
  <c r="Q436" i="10"/>
  <c r="Q437" i="10"/>
  <c r="Q438" i="10"/>
  <c r="Q439" i="10"/>
  <c r="Q440" i="10"/>
  <c r="Q441" i="10"/>
  <c r="Q442" i="10"/>
  <c r="Q443" i="10"/>
  <c r="Q444" i="10"/>
  <c r="Q445" i="10"/>
  <c r="Q446" i="10"/>
  <c r="Q447" i="10"/>
  <c r="Q448" i="10"/>
  <c r="Q449" i="10"/>
  <c r="Q450" i="10"/>
  <c r="Q451" i="10"/>
  <c r="Q452" i="10"/>
  <c r="Q453" i="10"/>
  <c r="Q454" i="10"/>
  <c r="Q455" i="10"/>
  <c r="Q456" i="10"/>
  <c r="Q457" i="10"/>
  <c r="Q458" i="10"/>
  <c r="Q459" i="10"/>
  <c r="Q460" i="10"/>
  <c r="Q461" i="10"/>
  <c r="Q462" i="10"/>
  <c r="Q463" i="10"/>
  <c r="Q464" i="10"/>
  <c r="Q465" i="10"/>
  <c r="Q466" i="10"/>
  <c r="Q467" i="10"/>
  <c r="Q468" i="10"/>
  <c r="Q469" i="10"/>
  <c r="Q470" i="10"/>
  <c r="Q471" i="10"/>
  <c r="Q472" i="10"/>
  <c r="Q473" i="10"/>
  <c r="Q474" i="10"/>
  <c r="Q475" i="10"/>
  <c r="Q476" i="10"/>
  <c r="Q477" i="10"/>
  <c r="Q478" i="10"/>
  <c r="Q479" i="10"/>
  <c r="Q480" i="10"/>
  <c r="Q481" i="10"/>
  <c r="Q482" i="10"/>
  <c r="Q483" i="10"/>
  <c r="Q484" i="10"/>
  <c r="Q485" i="10"/>
  <c r="Q486" i="10"/>
  <c r="Q487" i="10"/>
  <c r="Q488" i="10"/>
  <c r="Q489" i="10"/>
  <c r="Q490" i="10"/>
  <c r="Q491" i="10"/>
  <c r="Q492" i="10"/>
  <c r="Q493" i="10"/>
  <c r="Q494" i="10"/>
  <c r="Q495" i="10"/>
  <c r="Q496" i="10"/>
  <c r="Q497" i="10"/>
  <c r="Q498" i="10"/>
  <c r="Q499" i="10"/>
  <c r="Q500" i="10"/>
  <c r="Q501" i="10"/>
  <c r="Q502" i="10"/>
  <c r="Q503" i="10"/>
  <c r="Q504" i="10"/>
  <c r="Q505" i="10"/>
  <c r="Q506" i="10"/>
  <c r="Q507" i="10"/>
  <c r="Q508" i="10"/>
  <c r="Q509" i="10"/>
  <c r="Q510" i="10"/>
  <c r="Q511" i="10"/>
  <c r="Q512" i="10"/>
  <c r="Q513" i="10"/>
  <c r="Q514" i="10"/>
  <c r="Q515" i="10"/>
  <c r="Q516" i="10"/>
  <c r="Q517" i="10"/>
  <c r="Q518" i="10"/>
  <c r="Q519" i="10"/>
  <c r="Q520" i="10"/>
  <c r="Q521" i="10"/>
  <c r="Q522" i="10"/>
  <c r="Q523" i="10"/>
  <c r="Q524" i="10"/>
  <c r="Q525" i="10"/>
  <c r="Q526" i="10"/>
  <c r="Q527" i="10"/>
  <c r="Q528" i="10"/>
  <c r="Q529" i="10"/>
  <c r="Q530" i="10"/>
  <c r="Q531" i="10"/>
  <c r="Q532" i="10"/>
  <c r="Q533" i="10"/>
  <c r="Q534" i="10"/>
  <c r="Q535" i="10"/>
  <c r="Q536" i="10"/>
  <c r="Q537" i="10"/>
  <c r="Q538" i="10"/>
  <c r="Q539" i="10"/>
  <c r="Q540" i="10"/>
  <c r="Q541" i="10"/>
  <c r="Q542" i="10"/>
  <c r="Q543" i="10"/>
  <c r="Q544" i="10"/>
  <c r="Q545" i="10"/>
  <c r="Q546" i="10"/>
  <c r="Q547" i="10"/>
  <c r="Q548" i="10"/>
  <c r="Q549" i="10"/>
  <c r="Q550" i="10"/>
  <c r="Q551" i="10"/>
  <c r="Q552" i="10"/>
  <c r="Q553" i="10"/>
  <c r="Q554" i="10"/>
  <c r="Q555" i="10"/>
  <c r="Q556" i="10"/>
  <c r="Q557" i="10"/>
  <c r="Q558" i="10"/>
  <c r="Q559" i="10"/>
  <c r="Q560" i="10"/>
  <c r="Q561" i="10"/>
  <c r="Q562" i="10"/>
  <c r="Q563" i="10"/>
  <c r="Q564" i="10"/>
  <c r="Q565" i="10"/>
  <c r="Q566" i="10"/>
  <c r="Q567" i="10"/>
  <c r="Q568" i="10"/>
  <c r="Q569" i="10"/>
  <c r="Q570" i="10"/>
  <c r="Q571" i="10"/>
  <c r="Q572" i="10"/>
  <c r="Q573" i="10"/>
  <c r="Q574" i="10"/>
  <c r="Q575" i="10"/>
  <c r="Q576" i="10"/>
  <c r="Q577" i="10"/>
  <c r="Q578" i="10"/>
  <c r="Q579" i="10"/>
  <c r="Q580" i="10"/>
  <c r="Q581" i="10"/>
  <c r="Q582" i="10"/>
  <c r="Q583" i="10"/>
  <c r="Q584" i="10"/>
  <c r="Q585" i="10"/>
  <c r="Q586" i="10"/>
  <c r="Q587" i="10"/>
  <c r="Q588" i="10"/>
  <c r="Q589" i="10"/>
  <c r="Q590" i="10"/>
  <c r="Q591" i="10"/>
  <c r="Q592" i="10"/>
  <c r="Q593" i="10"/>
  <c r="Q594" i="10"/>
  <c r="Q595" i="10"/>
  <c r="Q596" i="10"/>
  <c r="Q597" i="10"/>
  <c r="Q598" i="10"/>
  <c r="Q599" i="10"/>
  <c r="Q600" i="10"/>
  <c r="Q601" i="10"/>
  <c r="Q602" i="10"/>
  <c r="Q603" i="10"/>
  <c r="Q604" i="10"/>
  <c r="Q605" i="10"/>
  <c r="Q606" i="10"/>
  <c r="Q607" i="10"/>
  <c r="Q608" i="10"/>
  <c r="Q609" i="10"/>
  <c r="Q610" i="10"/>
  <c r="Q611" i="10"/>
  <c r="Q612" i="10"/>
  <c r="Q613" i="10"/>
  <c r="Q614" i="10"/>
  <c r="Q615" i="10"/>
  <c r="Q616" i="10"/>
  <c r="Q617" i="10"/>
  <c r="Q618" i="10"/>
  <c r="Q619" i="10"/>
  <c r="Q620" i="10"/>
  <c r="Q621" i="10"/>
  <c r="Q622" i="10"/>
  <c r="Q623" i="10"/>
  <c r="Q624" i="10"/>
  <c r="Q625" i="10"/>
  <c r="Q626" i="10"/>
  <c r="Q627" i="10"/>
  <c r="Q628" i="10"/>
  <c r="Q629" i="10"/>
  <c r="Q630" i="10"/>
  <c r="Q631" i="10"/>
  <c r="Q632" i="10"/>
  <c r="Q633" i="10"/>
  <c r="Q634" i="10"/>
  <c r="Q635" i="10"/>
  <c r="Q636" i="10"/>
  <c r="Q637" i="10"/>
  <c r="Q638" i="10"/>
  <c r="Q639" i="10"/>
  <c r="Q640" i="10"/>
  <c r="Q641" i="10"/>
  <c r="Q642" i="10"/>
  <c r="Q643" i="10"/>
  <c r="Q644" i="10"/>
  <c r="Q645" i="10"/>
  <c r="Q646" i="10"/>
  <c r="Q647" i="10"/>
  <c r="Q648" i="10"/>
  <c r="Q649" i="10"/>
  <c r="Q650" i="10"/>
  <c r="Q651" i="10"/>
  <c r="Q652" i="10"/>
  <c r="Q653" i="10"/>
  <c r="Q654" i="10"/>
  <c r="Q655" i="10"/>
  <c r="Q656" i="10"/>
  <c r="Q657" i="10"/>
  <c r="Q658" i="10"/>
  <c r="Q659" i="10"/>
  <c r="Q660" i="10"/>
  <c r="Q661" i="10"/>
  <c r="Q662" i="10"/>
  <c r="Q663" i="10"/>
  <c r="Q664" i="10"/>
  <c r="Q665" i="10"/>
  <c r="Q666" i="10"/>
  <c r="Q667" i="10"/>
  <c r="Q668" i="10"/>
  <c r="Q669" i="10"/>
  <c r="Q670" i="10"/>
  <c r="Q671" i="10"/>
  <c r="Q672" i="10"/>
  <c r="Q673" i="10"/>
  <c r="Q674" i="10"/>
  <c r="Q675" i="10"/>
  <c r="Q676" i="10"/>
  <c r="Q677" i="10"/>
  <c r="Q678" i="10"/>
  <c r="Q679" i="10"/>
  <c r="Q680" i="10"/>
  <c r="Q681" i="10"/>
  <c r="Q682" i="10"/>
  <c r="Q683" i="10"/>
  <c r="Q684" i="10"/>
  <c r="Q685" i="10"/>
  <c r="Q686" i="10"/>
  <c r="Q687" i="10"/>
  <c r="Q688" i="10"/>
  <c r="Q689" i="10"/>
  <c r="Q690" i="10"/>
  <c r="Q691" i="10"/>
  <c r="Q692" i="10"/>
  <c r="Q693" i="10"/>
  <c r="Q694" i="10"/>
  <c r="Q695" i="10"/>
  <c r="Q696" i="10"/>
  <c r="Q697" i="10"/>
  <c r="Q698" i="10"/>
  <c r="Q699" i="10"/>
  <c r="Q700" i="10"/>
  <c r="Q701" i="10"/>
  <c r="Q702" i="10"/>
  <c r="Q703" i="10"/>
  <c r="Q704" i="10"/>
  <c r="Q705" i="10"/>
  <c r="Q706" i="10"/>
  <c r="Q707" i="10"/>
  <c r="Q708" i="10"/>
  <c r="Q709" i="10"/>
  <c r="Q710" i="10"/>
  <c r="Q711" i="10"/>
  <c r="Q712" i="10"/>
  <c r="Q713" i="10"/>
  <c r="Q714" i="10"/>
  <c r="Q715" i="10"/>
  <c r="Q716" i="10"/>
  <c r="Q717" i="10"/>
  <c r="Q718" i="10"/>
  <c r="Q719" i="10"/>
  <c r="Q720" i="10"/>
  <c r="Q721" i="10"/>
  <c r="Q722" i="10"/>
  <c r="Q723" i="10"/>
  <c r="Q724" i="10"/>
  <c r="Q725" i="10"/>
  <c r="Q726" i="10"/>
  <c r="Q727" i="10"/>
  <c r="Q728" i="10"/>
  <c r="Q729" i="10"/>
  <c r="Q730" i="10"/>
  <c r="Q731" i="10"/>
  <c r="Q732" i="10"/>
  <c r="Q733" i="10"/>
  <c r="Q734" i="10"/>
  <c r="Q735" i="10"/>
  <c r="Q736" i="10"/>
  <c r="Q737" i="10"/>
  <c r="Q738" i="10"/>
  <c r="Q739" i="10"/>
  <c r="Q740" i="10"/>
  <c r="Q741" i="10"/>
  <c r="Q742" i="10"/>
  <c r="Q743" i="10"/>
  <c r="Q744" i="10"/>
  <c r="Q745" i="10"/>
  <c r="Q746" i="10"/>
  <c r="Q747" i="10"/>
  <c r="Q748" i="10"/>
  <c r="Q749" i="10"/>
  <c r="Q750" i="10"/>
  <c r="Q751" i="10"/>
  <c r="Q752" i="10"/>
  <c r="Q753" i="10"/>
  <c r="Q754" i="10"/>
  <c r="Q755" i="10"/>
  <c r="Q756" i="10"/>
  <c r="Q757" i="10"/>
  <c r="Q758" i="10"/>
  <c r="Q759" i="10"/>
  <c r="Q760" i="10"/>
  <c r="Q761" i="10"/>
  <c r="Q762" i="10"/>
  <c r="Q763" i="10"/>
  <c r="Q764" i="10"/>
  <c r="Q765" i="10"/>
  <c r="Q766" i="10"/>
  <c r="Q767" i="10"/>
  <c r="Q768" i="10"/>
  <c r="Q769" i="10"/>
  <c r="Q770" i="10"/>
  <c r="Q771" i="10"/>
  <c r="Q772" i="10"/>
  <c r="Q773" i="10"/>
  <c r="Q774" i="10"/>
  <c r="Q775" i="10"/>
  <c r="Q776" i="10"/>
  <c r="Q777" i="10"/>
  <c r="Q778" i="10"/>
  <c r="Q779" i="10"/>
  <c r="Q780" i="10"/>
  <c r="Q781" i="10"/>
  <c r="Q782" i="10"/>
  <c r="Q783" i="10"/>
  <c r="Q784" i="10"/>
  <c r="Q785" i="10"/>
  <c r="Q786" i="10"/>
  <c r="Q787" i="10"/>
  <c r="Q788" i="10"/>
  <c r="Q789" i="10"/>
  <c r="Q790" i="10"/>
  <c r="Q791" i="10"/>
  <c r="Q792" i="10"/>
  <c r="Q793" i="10"/>
  <c r="Q794" i="10"/>
  <c r="Q795" i="10"/>
  <c r="Q796" i="10"/>
  <c r="Q797" i="10"/>
  <c r="Q798" i="10"/>
  <c r="Q799" i="10"/>
  <c r="Q800" i="10"/>
  <c r="Q801" i="10"/>
  <c r="Q802" i="10"/>
  <c r="Q803" i="10"/>
  <c r="Q804" i="10"/>
  <c r="Q805" i="10"/>
  <c r="Q806" i="10"/>
  <c r="Q807" i="10"/>
  <c r="Q808" i="10"/>
  <c r="Q809" i="10"/>
  <c r="Q810" i="10"/>
  <c r="Q811" i="10"/>
  <c r="Q812" i="10"/>
  <c r="Q813" i="10"/>
  <c r="Q814" i="10"/>
  <c r="Q815" i="10"/>
  <c r="Q816" i="10"/>
  <c r="Q817" i="10"/>
  <c r="Q818" i="10"/>
  <c r="Q819" i="10"/>
  <c r="Q820" i="10"/>
  <c r="Q821" i="10"/>
  <c r="Q822" i="10"/>
  <c r="Q823" i="10"/>
  <c r="Q824" i="10"/>
  <c r="Q825" i="10"/>
  <c r="Q826" i="10"/>
  <c r="Q827" i="10"/>
  <c r="Q828" i="10"/>
  <c r="Q829" i="10"/>
  <c r="Q830" i="10"/>
  <c r="Q831" i="10"/>
  <c r="Q832" i="10"/>
  <c r="Q833" i="10"/>
  <c r="Q834" i="10"/>
  <c r="Q835" i="10"/>
  <c r="Q836" i="10"/>
  <c r="Q837" i="10"/>
  <c r="Q838" i="10"/>
  <c r="Q839" i="10"/>
  <c r="Q840" i="10"/>
  <c r="Q841" i="10"/>
  <c r="Q842" i="10"/>
  <c r="Q843" i="10"/>
  <c r="Q844" i="10"/>
  <c r="Q845" i="10"/>
  <c r="Q846" i="10"/>
  <c r="Q847" i="10"/>
  <c r="Q848" i="10"/>
  <c r="Q849" i="10"/>
  <c r="Q850" i="10"/>
  <c r="Q851" i="10"/>
  <c r="Q852" i="10"/>
  <c r="Q853" i="10"/>
  <c r="Q854" i="10"/>
  <c r="Q855" i="10"/>
  <c r="Q856" i="10"/>
  <c r="Q857" i="10"/>
  <c r="Q858" i="10"/>
  <c r="Q859" i="10"/>
  <c r="Q860" i="10"/>
  <c r="Q861" i="10"/>
  <c r="Q862" i="10"/>
  <c r="Q863" i="10"/>
  <c r="Q864" i="10"/>
  <c r="Q865" i="10"/>
  <c r="Q866" i="10"/>
  <c r="Q867" i="10"/>
  <c r="Q868" i="10"/>
  <c r="Q869" i="10"/>
  <c r="Q870" i="10"/>
  <c r="Q871" i="10"/>
  <c r="Q872" i="10"/>
  <c r="Q873" i="10"/>
  <c r="Q874" i="10"/>
  <c r="Q875" i="10"/>
  <c r="Q876" i="10"/>
  <c r="Q877" i="10"/>
  <c r="Q878" i="10"/>
  <c r="Q879" i="10"/>
  <c r="Q880" i="10"/>
  <c r="Q881" i="10"/>
  <c r="Q882" i="10"/>
  <c r="Q883" i="10"/>
  <c r="Q884" i="10"/>
  <c r="Q885" i="10"/>
  <c r="Q886" i="10"/>
  <c r="Q887" i="10"/>
  <c r="Q888" i="10"/>
  <c r="Q889" i="10"/>
  <c r="Q890" i="10"/>
  <c r="Q891" i="10"/>
  <c r="Q892" i="10"/>
  <c r="Q893" i="10"/>
  <c r="Q894" i="10"/>
  <c r="Q895" i="10"/>
  <c r="Q896" i="10"/>
  <c r="Q897" i="10"/>
  <c r="Q898" i="10"/>
  <c r="Q899" i="10"/>
  <c r="Q900" i="10"/>
  <c r="Q901" i="10"/>
  <c r="Q902" i="10"/>
  <c r="Q903" i="10"/>
  <c r="Q904" i="10"/>
  <c r="Q905" i="10"/>
  <c r="Q906" i="10"/>
  <c r="Q907" i="10"/>
  <c r="Q908" i="10"/>
  <c r="Q909" i="10"/>
  <c r="Q910" i="10"/>
  <c r="Q911" i="10"/>
  <c r="Q912" i="10"/>
  <c r="Q913" i="10"/>
  <c r="Q914" i="10"/>
  <c r="Q915" i="10"/>
  <c r="Q916" i="10"/>
  <c r="Q917" i="10"/>
  <c r="Q918" i="10"/>
  <c r="Q919" i="10"/>
  <c r="Q920" i="10"/>
  <c r="Q921" i="10"/>
  <c r="Q922" i="10"/>
  <c r="Q923" i="10"/>
  <c r="Q924" i="10"/>
  <c r="Q925" i="10"/>
  <c r="Q926" i="10"/>
  <c r="Q927" i="10"/>
  <c r="Q928" i="10"/>
  <c r="Q929" i="10"/>
  <c r="Q930" i="10"/>
  <c r="Q931" i="10"/>
  <c r="Q932" i="10"/>
  <c r="Q933" i="10"/>
  <c r="Q934" i="10"/>
  <c r="Q935" i="10"/>
  <c r="Q936" i="10"/>
  <c r="Q937" i="10"/>
  <c r="Q938" i="10"/>
  <c r="Q939" i="10"/>
  <c r="Q940" i="10"/>
  <c r="Q941" i="10"/>
  <c r="Q942" i="10"/>
  <c r="Q943" i="10"/>
  <c r="Q944" i="10"/>
  <c r="Q945" i="10"/>
  <c r="Q946" i="10"/>
  <c r="Q947" i="10"/>
  <c r="Q948" i="10"/>
  <c r="Q949" i="10"/>
  <c r="Q950" i="10"/>
  <c r="Q951" i="10"/>
  <c r="Q952" i="10"/>
  <c r="Q953" i="10"/>
  <c r="Q954" i="10"/>
  <c r="Q955" i="10"/>
  <c r="Q956" i="10"/>
  <c r="Q957" i="10"/>
  <c r="Q958" i="10"/>
  <c r="Q959" i="10"/>
  <c r="Q960" i="10"/>
  <c r="Q961" i="10"/>
  <c r="Q962" i="10"/>
  <c r="Q963" i="10"/>
  <c r="Q964" i="10"/>
  <c r="Q965" i="10"/>
  <c r="Q966" i="10"/>
  <c r="Q967" i="10"/>
  <c r="Q968" i="10"/>
  <c r="Q969" i="10"/>
  <c r="Q970" i="10"/>
  <c r="Q971" i="10"/>
  <c r="Q972" i="10"/>
  <c r="Q973" i="10"/>
  <c r="Q974" i="10"/>
  <c r="Q975" i="10"/>
  <c r="Q976" i="10"/>
  <c r="Q977" i="10"/>
  <c r="Q978" i="10"/>
  <c r="Q979" i="10"/>
  <c r="Q980" i="10"/>
  <c r="Q981" i="10"/>
  <c r="Q982" i="10"/>
  <c r="Q983" i="10"/>
  <c r="Q984" i="10"/>
  <c r="Q985" i="10"/>
  <c r="Q986" i="10"/>
  <c r="Q987" i="10"/>
  <c r="Q988" i="10"/>
  <c r="Q989" i="10"/>
  <c r="Q990" i="10"/>
  <c r="Q991" i="10"/>
  <c r="Q992" i="10"/>
  <c r="Q993" i="10"/>
  <c r="Q994" i="10"/>
  <c r="Q995" i="10"/>
  <c r="Q996" i="10"/>
  <c r="Q997" i="10"/>
  <c r="Q998" i="10"/>
  <c r="Q999" i="10"/>
  <c r="Q1000" i="10"/>
  <c r="Q1001" i="10"/>
  <c r="Q1002" i="10"/>
  <c r="Q1003" i="10"/>
  <c r="Q1004" i="10"/>
  <c r="Q1005" i="10"/>
  <c r="Q1006" i="10"/>
  <c r="Q1007" i="10"/>
  <c r="Q1008" i="10"/>
  <c r="Q1009" i="10"/>
  <c r="Q1010" i="10"/>
  <c r="Q1011" i="10"/>
  <c r="Q1012" i="10"/>
  <c r="Q1013" i="10"/>
  <c r="Q1014" i="10"/>
  <c r="Q1015" i="10"/>
  <c r="Q1016" i="10"/>
  <c r="Q1017" i="10"/>
  <c r="Q1018" i="10"/>
  <c r="Q1019" i="10"/>
  <c r="Q1020" i="10"/>
  <c r="Q1021" i="10"/>
  <c r="Q1022" i="10"/>
  <c r="Q1023" i="10"/>
  <c r="Q1024" i="10"/>
  <c r="Q1025" i="10"/>
  <c r="Q1026" i="10"/>
  <c r="Q1027" i="10"/>
  <c r="Q1028" i="10"/>
  <c r="Q1029" i="10"/>
  <c r="Q1030" i="10"/>
  <c r="Q1031" i="10"/>
  <c r="Q1032" i="10"/>
  <c r="Q1033" i="10"/>
  <c r="Q1034" i="10"/>
  <c r="Q1035" i="10"/>
  <c r="Q1036" i="10"/>
  <c r="Q1037" i="10"/>
  <c r="Q1038" i="10"/>
  <c r="Q1039" i="10"/>
  <c r="Q1040" i="10"/>
  <c r="Q1041" i="10"/>
  <c r="Q1042" i="10"/>
  <c r="Q1043" i="10"/>
  <c r="Q1044" i="10"/>
  <c r="Q1045" i="10"/>
  <c r="Q1046" i="10"/>
  <c r="Q1047" i="10"/>
  <c r="Q1048" i="10"/>
  <c r="Q1049" i="10"/>
  <c r="Q1050" i="10"/>
  <c r="Q1051" i="10"/>
  <c r="Q1052" i="10"/>
  <c r="Q1053" i="10"/>
  <c r="Q1054" i="10"/>
  <c r="Q1055" i="10"/>
  <c r="Q1056" i="10"/>
  <c r="Q1057" i="10"/>
  <c r="Q1058" i="10"/>
  <c r="Q1059" i="10"/>
  <c r="Q1060" i="10"/>
  <c r="Q1061" i="10"/>
  <c r="Q1062" i="10"/>
  <c r="Q1063" i="10"/>
  <c r="Q1064" i="10"/>
  <c r="Q1065" i="10"/>
  <c r="Q1066" i="10"/>
  <c r="Q1067" i="10"/>
  <c r="Q1068" i="10"/>
  <c r="Q1069" i="10"/>
  <c r="Q1070" i="10"/>
  <c r="Q1071" i="10"/>
  <c r="Q1072" i="10"/>
  <c r="Q1073" i="10"/>
  <c r="Q1074" i="10"/>
  <c r="Q1075" i="10"/>
  <c r="Q1076" i="10"/>
  <c r="Q1077" i="10"/>
  <c r="Q1078" i="10"/>
  <c r="Q1079" i="10"/>
  <c r="Q1080" i="10"/>
  <c r="Q1081" i="10"/>
  <c r="Q1082" i="10"/>
  <c r="Q1083" i="10"/>
  <c r="Q1084" i="10"/>
  <c r="Q1085" i="10"/>
  <c r="Q1086" i="10"/>
  <c r="Q1087" i="10"/>
  <c r="Q1088" i="10"/>
  <c r="Q1089" i="10"/>
  <c r="Q1090" i="10"/>
  <c r="Q1091" i="10"/>
  <c r="Q1092" i="10"/>
  <c r="Q1093" i="10"/>
  <c r="Q1094" i="10"/>
  <c r="Q1095" i="10"/>
  <c r="Q1096" i="10"/>
  <c r="Q1097" i="10"/>
  <c r="Q1098" i="10"/>
  <c r="Q1099" i="10"/>
  <c r="Q1100" i="10"/>
  <c r="Q1101" i="10"/>
  <c r="Q1102" i="10"/>
  <c r="Q1103" i="10"/>
  <c r="Q1104" i="10"/>
  <c r="Q1105" i="10"/>
  <c r="Q1106" i="10"/>
  <c r="Q1107" i="10"/>
  <c r="Q1108" i="10"/>
  <c r="Q1109" i="10"/>
  <c r="Q1110" i="10"/>
  <c r="Q1111" i="10"/>
  <c r="Q1112" i="10"/>
  <c r="Q1113" i="10"/>
  <c r="Q1114" i="10"/>
  <c r="Q1115" i="10"/>
  <c r="Q1116" i="10"/>
  <c r="Q1117" i="10"/>
  <c r="Q1118" i="10"/>
  <c r="Q1119" i="10"/>
  <c r="Q1120" i="10"/>
  <c r="Q1121" i="10"/>
  <c r="Q1122" i="10"/>
  <c r="Q1123" i="10"/>
  <c r="Q1124" i="10"/>
  <c r="Q1125" i="10"/>
  <c r="Q1126" i="10"/>
  <c r="Q1127" i="10"/>
  <c r="Q1128" i="10"/>
  <c r="Q1129" i="10"/>
  <c r="Q1130" i="10"/>
  <c r="Q1131" i="10"/>
  <c r="Q1132" i="10"/>
  <c r="Q1133" i="10"/>
  <c r="Q1134" i="10"/>
  <c r="Q1135" i="10"/>
  <c r="Q1136" i="10"/>
  <c r="Q1137" i="10"/>
  <c r="Q1138" i="10"/>
  <c r="Q1139" i="10"/>
  <c r="Q1140" i="10"/>
  <c r="Q1141" i="10"/>
  <c r="Q1142" i="10"/>
  <c r="Q1143" i="10"/>
  <c r="Q1144" i="10"/>
  <c r="Q1145" i="10"/>
  <c r="Q1146" i="10"/>
  <c r="Q1147" i="10"/>
  <c r="Q1148" i="10"/>
  <c r="Q1149" i="10"/>
  <c r="Q1150" i="10"/>
  <c r="Q1151" i="10"/>
  <c r="Q1152" i="10"/>
  <c r="Q1153" i="10"/>
  <c r="Q1154" i="10"/>
  <c r="Q1155" i="10"/>
  <c r="Q1156" i="10"/>
  <c r="Q1157" i="10"/>
  <c r="Q1158" i="10"/>
  <c r="Q1159" i="10"/>
  <c r="Q1160" i="10"/>
  <c r="Q1161" i="10"/>
  <c r="Q1162" i="10"/>
  <c r="Q1163" i="10"/>
  <c r="Q1164" i="10"/>
  <c r="Q1165" i="10"/>
  <c r="Q1166" i="10"/>
  <c r="Q1167" i="10"/>
  <c r="Q1168" i="10"/>
  <c r="Q1169" i="10"/>
  <c r="Q1170" i="10"/>
  <c r="Q1171" i="10"/>
  <c r="Q1172" i="10"/>
  <c r="Q1173" i="10"/>
  <c r="Q1174" i="10"/>
  <c r="Q1175" i="10"/>
  <c r="Q1176" i="10"/>
  <c r="Q1177" i="10"/>
  <c r="Q1178" i="10"/>
  <c r="Q1179" i="10"/>
  <c r="Q1180" i="10"/>
  <c r="Q1181" i="10"/>
  <c r="Q1182" i="10"/>
  <c r="Q1183" i="10"/>
  <c r="Q1184" i="10"/>
  <c r="Q1185" i="10"/>
  <c r="Q1186" i="10"/>
  <c r="Q1187" i="10"/>
  <c r="Q1188" i="10"/>
  <c r="Q1189" i="10"/>
  <c r="Q1190" i="10"/>
  <c r="Q1191" i="10"/>
  <c r="Q1192" i="10"/>
  <c r="Q1193" i="10"/>
  <c r="Q1194" i="10"/>
  <c r="Q1195" i="10"/>
  <c r="Q1196" i="10"/>
  <c r="Q1197" i="10"/>
  <c r="Q1198" i="10"/>
  <c r="Q1199" i="10"/>
  <c r="Q1200" i="10"/>
  <c r="Q1201" i="10"/>
  <c r="Q1202" i="10"/>
  <c r="Q1203" i="10"/>
  <c r="Q1204" i="10"/>
  <c r="Q1205" i="10"/>
  <c r="Q1206" i="10"/>
  <c r="Q1207" i="10"/>
  <c r="Q1208" i="10"/>
  <c r="Q1209" i="10"/>
  <c r="Q1210" i="10"/>
  <c r="Q1211" i="10"/>
  <c r="Q1212" i="10"/>
  <c r="Q1213" i="10"/>
  <c r="Q1214" i="10"/>
  <c r="Q1215" i="10"/>
  <c r="Q1216" i="10"/>
  <c r="Q1217" i="10"/>
  <c r="Q1218" i="10"/>
  <c r="Q1219" i="10"/>
  <c r="Q1220" i="10"/>
  <c r="Q1221" i="10"/>
  <c r="Q1222" i="10"/>
  <c r="Q1223" i="10"/>
  <c r="Q1224" i="10"/>
  <c r="Q1225" i="10"/>
  <c r="Q1226" i="10"/>
  <c r="Q1227" i="10"/>
  <c r="Q1228" i="10"/>
  <c r="Q1229" i="10"/>
  <c r="Q1230" i="10"/>
  <c r="Q1231" i="10"/>
  <c r="Q1232" i="10"/>
  <c r="Q1233" i="10"/>
  <c r="Q1234" i="10"/>
  <c r="Q1235" i="10"/>
  <c r="Q1236" i="10"/>
  <c r="Q1237" i="10"/>
  <c r="Q1238" i="10"/>
  <c r="Q1239" i="10"/>
  <c r="Q1240" i="10"/>
  <c r="Q1241" i="10"/>
  <c r="Q1242" i="10"/>
  <c r="Q1243" i="10"/>
  <c r="Q1244" i="10"/>
  <c r="Q1245" i="10"/>
  <c r="Q1246" i="10"/>
  <c r="Q1247" i="10"/>
  <c r="Q1248" i="10"/>
  <c r="Q1249" i="10"/>
  <c r="Q1250" i="10"/>
  <c r="Q1251" i="10"/>
  <c r="Q1252" i="10"/>
  <c r="Q1253" i="10"/>
  <c r="Q1254" i="10"/>
  <c r="Q1255" i="10"/>
  <c r="Q1256" i="10"/>
  <c r="Q1257" i="10"/>
  <c r="Q1258" i="10"/>
  <c r="Q1259" i="10"/>
  <c r="Q1260" i="10"/>
  <c r="Q1261" i="10"/>
  <c r="Q1262" i="10"/>
  <c r="Q1263" i="10"/>
  <c r="Q1264" i="10"/>
  <c r="Q1265" i="10"/>
  <c r="Q1266" i="10"/>
  <c r="Q1267" i="10"/>
  <c r="Q1268" i="10"/>
  <c r="Q1269" i="10"/>
  <c r="Q1270" i="10"/>
  <c r="Q1271" i="10"/>
  <c r="Q1272" i="10"/>
  <c r="Q1273" i="10"/>
  <c r="Q1274" i="10"/>
  <c r="Q1275" i="10"/>
  <c r="Q1276" i="10"/>
  <c r="Q1277" i="10"/>
  <c r="Q1278" i="10"/>
  <c r="Q1279" i="10"/>
  <c r="Q1280" i="10"/>
  <c r="Q1281" i="10"/>
  <c r="Q1282" i="10"/>
  <c r="Q1283" i="10"/>
  <c r="Q1284" i="10"/>
  <c r="Q1285" i="10"/>
  <c r="Q1286" i="10"/>
  <c r="Q1287" i="10"/>
  <c r="Q1288" i="10"/>
  <c r="Q1289" i="10"/>
  <c r="Q1290" i="10"/>
  <c r="Q1291" i="10"/>
  <c r="Q1292" i="10"/>
  <c r="Q1293" i="10"/>
  <c r="Q1294" i="10"/>
  <c r="Q1295" i="10"/>
  <c r="Q1296" i="10"/>
  <c r="Q1297" i="10"/>
  <c r="Q1298" i="10"/>
  <c r="Q1299" i="10"/>
  <c r="Q1300" i="10"/>
  <c r="Q1301" i="10"/>
  <c r="Q1302" i="10"/>
  <c r="Q1303" i="10"/>
  <c r="Q1304" i="10"/>
  <c r="Q1305" i="10"/>
  <c r="Q1306" i="10"/>
  <c r="Q1307" i="10"/>
  <c r="Q1308" i="10"/>
  <c r="Q1309" i="10"/>
  <c r="Q1310" i="10"/>
  <c r="Q1311" i="10"/>
  <c r="Q1312" i="10"/>
  <c r="Q1313" i="10"/>
  <c r="Q1314" i="10"/>
  <c r="Q1315" i="10"/>
  <c r="Q1316" i="10"/>
  <c r="Q1317" i="10"/>
  <c r="Q1318" i="10"/>
  <c r="Q1319" i="10"/>
  <c r="Q1320" i="10"/>
  <c r="Q1321" i="10"/>
  <c r="Q1322" i="10"/>
  <c r="Q1323" i="10"/>
  <c r="Q1324" i="10"/>
  <c r="Q1325" i="10"/>
  <c r="Q1326" i="10"/>
  <c r="Q1327" i="10"/>
  <c r="Q1328" i="10"/>
  <c r="Q1329" i="10"/>
  <c r="Q1330" i="10"/>
  <c r="Q1331" i="10"/>
  <c r="Q1332" i="10"/>
  <c r="Q1333" i="10"/>
  <c r="Q1334" i="10"/>
  <c r="Q1335" i="10"/>
  <c r="Q1336" i="10"/>
  <c r="Q1337" i="10"/>
  <c r="Q1338" i="10"/>
  <c r="Q1339" i="10"/>
  <c r="Q1340" i="10"/>
  <c r="Q1341" i="10"/>
  <c r="Q1342" i="10"/>
  <c r="Q1343" i="10"/>
  <c r="Q1344" i="10"/>
  <c r="Q1345" i="10"/>
  <c r="Q1346" i="10"/>
  <c r="Q1347" i="10"/>
  <c r="Q1348" i="10"/>
  <c r="Q1349" i="10"/>
  <c r="Q1350" i="10"/>
  <c r="Q1351" i="10"/>
  <c r="Q1352" i="10"/>
  <c r="Q1353" i="10"/>
  <c r="Q1354" i="10"/>
  <c r="Q1355" i="10"/>
  <c r="Q1356" i="10"/>
  <c r="Q1357" i="10"/>
  <c r="Q1358" i="10"/>
  <c r="Q1359" i="10"/>
  <c r="Q1360" i="10"/>
  <c r="Q1361" i="10"/>
  <c r="Q1362" i="10"/>
  <c r="Q1363" i="10"/>
  <c r="Q1364" i="10"/>
  <c r="Q1365" i="10"/>
  <c r="Q1366" i="10"/>
  <c r="Q1367" i="10"/>
  <c r="Q1368" i="10"/>
  <c r="Q1369" i="10"/>
  <c r="Q1370" i="10"/>
  <c r="Q1371" i="10"/>
  <c r="Q1372" i="10"/>
  <c r="Q1373" i="10"/>
  <c r="Q1374" i="10"/>
  <c r="Q1375" i="10"/>
  <c r="Q1376" i="10"/>
  <c r="Q1377" i="10"/>
  <c r="Q1378" i="10"/>
  <c r="Q1379" i="10"/>
  <c r="Q1380" i="10"/>
  <c r="Q1381" i="10"/>
  <c r="Q1382" i="10"/>
  <c r="Q1383" i="10"/>
  <c r="Q1384" i="10"/>
  <c r="Q1385" i="10"/>
  <c r="Q1386" i="10"/>
  <c r="Q1387" i="10"/>
  <c r="Q1388" i="10"/>
  <c r="Q1389" i="10"/>
  <c r="Q1390" i="10"/>
  <c r="Q1391" i="10"/>
  <c r="Q1392" i="10"/>
  <c r="Q1393" i="10"/>
  <c r="Q1394" i="10"/>
  <c r="Q1395" i="10"/>
  <c r="Q1396" i="10"/>
  <c r="Q1397" i="10"/>
  <c r="Q1398" i="10"/>
  <c r="Q1399" i="10"/>
  <c r="Q1400" i="10"/>
  <c r="Q1401" i="10"/>
  <c r="Q1402" i="10"/>
  <c r="Q1403" i="10"/>
  <c r="Q1404" i="10"/>
  <c r="Q1405" i="10"/>
  <c r="Q1406" i="10"/>
  <c r="Q1407" i="10"/>
  <c r="Q1408" i="10"/>
  <c r="Q1409" i="10"/>
  <c r="Q1410" i="10"/>
  <c r="Q1411" i="10"/>
  <c r="Q1412" i="10"/>
  <c r="Q1413" i="10"/>
  <c r="Q1414" i="10"/>
  <c r="Q1415" i="10"/>
  <c r="Q1416" i="10"/>
  <c r="Q1417" i="10"/>
  <c r="Q1418" i="10"/>
  <c r="Q1419" i="10"/>
  <c r="Q1420" i="10"/>
  <c r="Q1421" i="10"/>
  <c r="Q1422" i="10"/>
  <c r="Q1423" i="10"/>
  <c r="Q1424" i="10"/>
  <c r="Q1425" i="10"/>
  <c r="Q1426" i="10"/>
  <c r="Q1427" i="10"/>
  <c r="Q1428" i="10"/>
  <c r="Q1429" i="10"/>
  <c r="Q1430" i="10"/>
  <c r="Q1431" i="10"/>
  <c r="Q1432" i="10"/>
  <c r="Q1433" i="10"/>
  <c r="Q1434" i="10"/>
  <c r="Q1435" i="10"/>
  <c r="Q1436" i="10"/>
  <c r="Q1437" i="10"/>
  <c r="Q1438" i="10"/>
  <c r="Q1439" i="10"/>
  <c r="Q1440" i="10"/>
  <c r="Q1441" i="10"/>
  <c r="Q1442" i="10"/>
  <c r="Q1443" i="10"/>
  <c r="Q1444" i="10"/>
  <c r="Q1445" i="10"/>
  <c r="Q1446" i="10"/>
  <c r="Q1447" i="10"/>
  <c r="Q1448" i="10"/>
  <c r="Q1449" i="10"/>
  <c r="Q1450" i="10"/>
  <c r="Q1451" i="10"/>
  <c r="Q1452" i="10"/>
  <c r="Q1453" i="10"/>
  <c r="Q1454" i="10"/>
  <c r="Q1455" i="10"/>
  <c r="Q1456" i="10"/>
  <c r="Q1457" i="10"/>
  <c r="Q1458" i="10"/>
  <c r="Q1459" i="10"/>
  <c r="Q1460" i="10"/>
  <c r="Q1461" i="10"/>
  <c r="Q1462" i="10"/>
  <c r="Q1463" i="10"/>
  <c r="Q1464" i="10"/>
  <c r="Q1465" i="10"/>
  <c r="Q1466" i="10"/>
  <c r="Q1467" i="10"/>
  <c r="Q1468" i="10"/>
  <c r="Q1469" i="10"/>
  <c r="Q1470" i="10"/>
  <c r="Q1471" i="10"/>
  <c r="Q1472" i="10"/>
  <c r="Q1473" i="10"/>
  <c r="Q1474" i="10"/>
  <c r="Q1475" i="10"/>
  <c r="Q1476" i="10"/>
  <c r="Q1477" i="10"/>
  <c r="Q1478" i="10"/>
  <c r="Q1479" i="10"/>
  <c r="Q1480" i="10"/>
  <c r="Q1481" i="10"/>
  <c r="Q1482" i="10"/>
  <c r="Q1483" i="10"/>
  <c r="Q1484" i="10"/>
  <c r="Q1485" i="10"/>
  <c r="Q1486" i="10"/>
  <c r="Q1487" i="10"/>
  <c r="Q1488" i="10"/>
  <c r="Q1489" i="10"/>
  <c r="Q1490" i="10"/>
  <c r="Q1491" i="10"/>
  <c r="Q1492" i="10"/>
  <c r="Q1493" i="10"/>
  <c r="Q1494" i="10"/>
  <c r="Q1495" i="10"/>
  <c r="Q1496" i="10"/>
  <c r="Q1497" i="10"/>
  <c r="Q1498" i="10"/>
  <c r="Q1499" i="10"/>
  <c r="Q1500" i="10"/>
  <c r="Q1501" i="10"/>
  <c r="Q1502" i="10"/>
  <c r="Q1503" i="10"/>
  <c r="Q1504" i="10"/>
  <c r="Q1505" i="10"/>
  <c r="Q1506" i="10"/>
  <c r="Q1507" i="10"/>
  <c r="Q1508" i="10"/>
  <c r="Q1509" i="10"/>
  <c r="Q1510" i="10"/>
  <c r="Q1511" i="10"/>
  <c r="Q1512" i="10"/>
  <c r="Q1513" i="10"/>
  <c r="Q1514" i="10"/>
  <c r="Q1515" i="10"/>
  <c r="Q1516" i="10"/>
  <c r="Q1517" i="10"/>
  <c r="Q1518" i="10"/>
  <c r="Q1519" i="10"/>
  <c r="Q1520" i="10"/>
  <c r="Q1521" i="10"/>
  <c r="Q1522" i="10"/>
  <c r="Q1523" i="10"/>
  <c r="Q1524" i="10"/>
  <c r="Q1525" i="10"/>
  <c r="Q1526" i="10"/>
  <c r="Q1527" i="10"/>
  <c r="Q1528" i="10"/>
  <c r="Q1529" i="10"/>
  <c r="Q1530" i="10"/>
  <c r="Q1531" i="10"/>
  <c r="Q1532" i="10"/>
  <c r="Q1533" i="10"/>
  <c r="Q1534" i="10"/>
  <c r="Q1535" i="10"/>
  <c r="Q1536" i="10"/>
  <c r="Q1537" i="10"/>
  <c r="Q1538" i="10"/>
  <c r="Q1539" i="10"/>
  <c r="Q1540" i="10"/>
  <c r="Q1541" i="10"/>
  <c r="Q1542" i="10"/>
  <c r="Q1543" i="10"/>
  <c r="Q1544" i="10"/>
  <c r="Q1545" i="10"/>
  <c r="Q1546" i="10"/>
  <c r="Q1547" i="10"/>
  <c r="Q1548" i="10"/>
  <c r="Q1549" i="10"/>
  <c r="Q1550" i="10"/>
  <c r="Q1551" i="10"/>
  <c r="Q1552" i="10"/>
  <c r="Q1553" i="10"/>
  <c r="Q1554" i="10"/>
  <c r="Q1555" i="10"/>
  <c r="Q1556" i="10"/>
  <c r="Q1557" i="10"/>
  <c r="Q1558" i="10"/>
  <c r="Q1559" i="10"/>
  <c r="Q1560" i="10"/>
  <c r="Q1561" i="10"/>
  <c r="Q1562" i="10"/>
  <c r="Q1563" i="10"/>
  <c r="Q1564" i="10"/>
  <c r="Q1565" i="10"/>
  <c r="Q1566" i="10"/>
  <c r="Q1567" i="10"/>
  <c r="Q1568" i="10"/>
  <c r="Q1569" i="10"/>
  <c r="Q1570" i="10"/>
  <c r="Q1571" i="10"/>
  <c r="Q1572" i="10"/>
  <c r="Q1573" i="10"/>
  <c r="Q1574" i="10"/>
  <c r="Q1575" i="10"/>
  <c r="Q1576" i="10"/>
  <c r="Q1577" i="10"/>
  <c r="Q1578" i="10"/>
  <c r="Q1579" i="10"/>
  <c r="Q1580" i="10"/>
  <c r="Q1581" i="10"/>
  <c r="Q1582" i="10"/>
  <c r="Q1583" i="10"/>
  <c r="Q1584" i="10"/>
  <c r="Q1585" i="10"/>
  <c r="Q1586" i="10"/>
  <c r="Q1587" i="10"/>
  <c r="Q1588" i="10"/>
  <c r="Q1589" i="10"/>
  <c r="Q1590" i="10"/>
  <c r="Q1591" i="10"/>
  <c r="Q1592" i="10"/>
  <c r="Q1593" i="10"/>
  <c r="Q1594" i="10"/>
  <c r="Q1595" i="10"/>
  <c r="Q1596" i="10"/>
  <c r="Q1597" i="10"/>
  <c r="Q1598" i="10"/>
  <c r="Q1599" i="10"/>
  <c r="Q1600" i="10"/>
  <c r="Q1601" i="10"/>
  <c r="Q1602" i="10"/>
  <c r="Q1603" i="10"/>
  <c r="Q1604" i="10"/>
  <c r="Q1605" i="10"/>
  <c r="Q1606" i="10"/>
  <c r="Q1607" i="10"/>
  <c r="Q1608" i="10"/>
  <c r="Q1609" i="10"/>
  <c r="Q1610" i="10"/>
  <c r="Q1611" i="10"/>
  <c r="Q1612" i="10"/>
  <c r="Q1613" i="10"/>
  <c r="Q1614" i="10"/>
  <c r="Q1615" i="10"/>
  <c r="Q1616" i="10"/>
  <c r="Q1617" i="10"/>
  <c r="Q1618" i="10"/>
  <c r="Q1619" i="10"/>
  <c r="Q1620" i="10"/>
  <c r="Q1621" i="10"/>
  <c r="Q1622" i="10"/>
  <c r="Q1623" i="10"/>
  <c r="Q1624" i="10"/>
  <c r="Q1625" i="10"/>
  <c r="Q1626" i="10"/>
  <c r="Q1627" i="10"/>
  <c r="Q1628" i="10"/>
  <c r="Q1629" i="10"/>
  <c r="Q1630" i="10"/>
  <c r="Q1631" i="10"/>
  <c r="Q1632" i="10"/>
  <c r="Q1633" i="10"/>
  <c r="Q1634" i="10"/>
  <c r="Q1635" i="10"/>
  <c r="Q1636" i="10"/>
  <c r="Q1637" i="10"/>
  <c r="Q1638" i="10"/>
  <c r="Q1639" i="10"/>
  <c r="Q1640" i="10"/>
  <c r="Q1641" i="10"/>
  <c r="Q1642" i="10"/>
  <c r="Q1643" i="10"/>
  <c r="Q1644" i="10"/>
  <c r="Q1645" i="10"/>
  <c r="Q1646" i="10"/>
  <c r="Q1647" i="10"/>
  <c r="Q1648" i="10"/>
  <c r="Q1649" i="10"/>
  <c r="Q1650" i="10"/>
  <c r="Q1651" i="10"/>
  <c r="Q1652" i="10"/>
  <c r="Q1653" i="10"/>
  <c r="Q1654" i="10"/>
  <c r="Q1655" i="10"/>
  <c r="Q1656" i="10"/>
  <c r="Q1657" i="10"/>
  <c r="Q1658" i="10"/>
  <c r="Q1659" i="10"/>
  <c r="Q1660" i="10"/>
  <c r="Q1661" i="10"/>
  <c r="Q1662" i="10"/>
  <c r="Q1663" i="10"/>
  <c r="Q1664" i="10"/>
  <c r="Q1665" i="10"/>
  <c r="Q1666" i="10"/>
  <c r="Q1667" i="10"/>
  <c r="Q1668" i="10"/>
  <c r="Q1669" i="10"/>
  <c r="Q1670" i="10"/>
  <c r="Q1671" i="10"/>
  <c r="Q1672" i="10"/>
  <c r="Q1673" i="10"/>
  <c r="Q1674" i="10"/>
  <c r="Q1675" i="10"/>
  <c r="Q1676" i="10"/>
  <c r="Q1677" i="10"/>
  <c r="Q1678" i="10"/>
  <c r="Q1679" i="10"/>
  <c r="Q1680" i="10"/>
  <c r="Q1681" i="10"/>
  <c r="Q1682" i="10"/>
  <c r="Q1683" i="10"/>
  <c r="Q1684" i="10"/>
  <c r="O9" i="10"/>
  <c r="P9" i="10" s="1"/>
  <c r="O10" i="10"/>
  <c r="O11" i="10"/>
  <c r="O12" i="10"/>
  <c r="O13" i="10"/>
  <c r="O14" i="10"/>
  <c r="O15" i="10"/>
  <c r="O16" i="10"/>
  <c r="O17" i="10"/>
  <c r="O18" i="10"/>
  <c r="O19" i="10"/>
  <c r="O20" i="10"/>
  <c r="O21" i="10"/>
  <c r="O22" i="10"/>
  <c r="O23" i="10"/>
  <c r="O24" i="10"/>
  <c r="O25" i="10"/>
  <c r="O26" i="10"/>
  <c r="O27" i="10"/>
  <c r="O28" i="10"/>
  <c r="O29" i="10"/>
  <c r="O30" i="10"/>
  <c r="O31" i="10"/>
  <c r="O32" i="10"/>
  <c r="O33" i="10"/>
  <c r="O34" i="10"/>
  <c r="O35" i="10"/>
  <c r="O36" i="10"/>
  <c r="O37" i="10"/>
  <c r="O38" i="10"/>
  <c r="O39" i="10"/>
  <c r="O40" i="10"/>
  <c r="O41" i="10"/>
  <c r="O42" i="10"/>
  <c r="O43" i="10"/>
  <c r="O44" i="10"/>
  <c r="O45" i="10"/>
  <c r="O46" i="10"/>
  <c r="O47" i="10"/>
  <c r="O48" i="10"/>
  <c r="O49" i="10"/>
  <c r="O50" i="10"/>
  <c r="O51" i="10"/>
  <c r="O52" i="10"/>
  <c r="O53" i="10"/>
  <c r="O54" i="10"/>
  <c r="O55" i="10"/>
  <c r="O56" i="10"/>
  <c r="O57" i="10"/>
  <c r="O58" i="10"/>
  <c r="O59" i="10"/>
  <c r="O60" i="10"/>
  <c r="O61" i="10"/>
  <c r="O62" i="10"/>
  <c r="O63" i="10"/>
  <c r="O64" i="10"/>
  <c r="O65" i="10"/>
  <c r="O66" i="10"/>
  <c r="O67" i="10"/>
  <c r="O68" i="10"/>
  <c r="O69" i="10"/>
  <c r="O70" i="10"/>
  <c r="O71" i="10"/>
  <c r="O72" i="10"/>
  <c r="O73" i="10"/>
  <c r="O74" i="10"/>
  <c r="O75" i="10"/>
  <c r="O76" i="10"/>
  <c r="O77" i="10"/>
  <c r="O78" i="10"/>
  <c r="O79" i="10"/>
  <c r="O80" i="10"/>
  <c r="O81" i="10"/>
  <c r="O82" i="10"/>
  <c r="O83" i="10"/>
  <c r="O84" i="10"/>
  <c r="O85" i="10"/>
  <c r="O86" i="10"/>
  <c r="O87" i="10"/>
  <c r="O88" i="10"/>
  <c r="O89" i="10"/>
  <c r="O90" i="10"/>
  <c r="O91" i="10"/>
  <c r="O92" i="10"/>
  <c r="O93" i="10"/>
  <c r="O94" i="10"/>
  <c r="O95" i="10"/>
  <c r="O96" i="10"/>
  <c r="O97" i="10"/>
  <c r="O98" i="10"/>
  <c r="O99" i="10"/>
  <c r="O100" i="10"/>
  <c r="O101" i="10"/>
  <c r="O102" i="10"/>
  <c r="O103" i="10"/>
  <c r="O104" i="10"/>
  <c r="O105" i="10"/>
  <c r="O106" i="10"/>
  <c r="O107" i="10"/>
  <c r="O108" i="10"/>
  <c r="O109" i="10"/>
  <c r="O110" i="10"/>
  <c r="O111" i="10"/>
  <c r="O112" i="10"/>
  <c r="O113" i="10"/>
  <c r="O114" i="10"/>
  <c r="O115" i="10"/>
  <c r="O116" i="10"/>
  <c r="O117" i="10"/>
  <c r="O118" i="10"/>
  <c r="O119" i="10"/>
  <c r="O120" i="10"/>
  <c r="O121" i="10"/>
  <c r="O122" i="10"/>
  <c r="O123" i="10"/>
  <c r="O124" i="10"/>
  <c r="O125" i="10"/>
  <c r="O126" i="10"/>
  <c r="O127" i="10"/>
  <c r="O128" i="10"/>
  <c r="O129" i="10"/>
  <c r="O130" i="10"/>
  <c r="O131" i="10"/>
  <c r="O132" i="10"/>
  <c r="O133" i="10"/>
  <c r="O134" i="10"/>
  <c r="O135" i="10"/>
  <c r="O136" i="10"/>
  <c r="O137" i="10"/>
  <c r="O138" i="10"/>
  <c r="O139" i="10"/>
  <c r="O140" i="10"/>
  <c r="O141" i="10"/>
  <c r="O142" i="10"/>
  <c r="O143" i="10"/>
  <c r="O144" i="10"/>
  <c r="O145" i="10"/>
  <c r="O146" i="10"/>
  <c r="O147" i="10"/>
  <c r="O148" i="10"/>
  <c r="O149" i="10"/>
  <c r="O150" i="10"/>
  <c r="O151" i="10"/>
  <c r="O152" i="10"/>
  <c r="O153" i="10"/>
  <c r="O154" i="10"/>
  <c r="O155" i="10"/>
  <c r="O156" i="10"/>
  <c r="O157" i="10"/>
  <c r="O158" i="10"/>
  <c r="O159" i="10"/>
  <c r="O160" i="10"/>
  <c r="O161" i="10"/>
  <c r="O162" i="10"/>
  <c r="O163" i="10"/>
  <c r="O164" i="10"/>
  <c r="O165" i="10"/>
  <c r="O166" i="10"/>
  <c r="O167" i="10"/>
  <c r="O168" i="10"/>
  <c r="O169" i="10"/>
  <c r="O170" i="10"/>
  <c r="O171" i="10"/>
  <c r="O172" i="10"/>
  <c r="O173" i="10"/>
  <c r="O174" i="10"/>
  <c r="O175" i="10"/>
  <c r="O176" i="10"/>
  <c r="O177" i="10"/>
  <c r="O178" i="10"/>
  <c r="O179" i="10"/>
  <c r="O180" i="10"/>
  <c r="O181" i="10"/>
  <c r="O182" i="10"/>
  <c r="O183" i="10"/>
  <c r="O184" i="10"/>
  <c r="O185" i="10"/>
  <c r="O186" i="10"/>
  <c r="O187" i="10"/>
  <c r="O188" i="10"/>
  <c r="O189" i="10"/>
  <c r="O190" i="10"/>
  <c r="O191" i="10"/>
  <c r="O192" i="10"/>
  <c r="O193" i="10"/>
  <c r="O194" i="10"/>
  <c r="O195" i="10"/>
  <c r="O196" i="10"/>
  <c r="O197" i="10"/>
  <c r="O198" i="10"/>
  <c r="O199" i="10"/>
  <c r="O200" i="10"/>
  <c r="O201" i="10"/>
  <c r="O202" i="10"/>
  <c r="O203" i="10"/>
  <c r="O204" i="10"/>
  <c r="O205" i="10"/>
  <c r="O206" i="10"/>
  <c r="O207" i="10"/>
  <c r="O208" i="10"/>
  <c r="O209" i="10"/>
  <c r="O210" i="10"/>
  <c r="O211" i="10"/>
  <c r="O212" i="10"/>
  <c r="O213" i="10"/>
  <c r="O214" i="10"/>
  <c r="O215" i="10"/>
  <c r="O216" i="10"/>
  <c r="O217" i="10"/>
  <c r="O218" i="10"/>
  <c r="O219" i="10"/>
  <c r="O220" i="10"/>
  <c r="O221" i="10"/>
  <c r="O222" i="10"/>
  <c r="O223" i="10"/>
  <c r="O224" i="10"/>
  <c r="O225" i="10"/>
  <c r="O226" i="10"/>
  <c r="O227" i="10"/>
  <c r="O228" i="10"/>
  <c r="O229" i="10"/>
  <c r="O230" i="10"/>
  <c r="O231" i="10"/>
  <c r="O232" i="10"/>
  <c r="O233" i="10"/>
  <c r="O234" i="10"/>
  <c r="O235" i="10"/>
  <c r="O236" i="10"/>
  <c r="O237" i="10"/>
  <c r="O238" i="10"/>
  <c r="O239" i="10"/>
  <c r="O240" i="10"/>
  <c r="O241" i="10"/>
  <c r="O242" i="10"/>
  <c r="O243" i="10"/>
  <c r="O244" i="10"/>
  <c r="O245" i="10"/>
  <c r="O246" i="10"/>
  <c r="O247" i="10"/>
  <c r="O248" i="10"/>
  <c r="O249" i="10"/>
  <c r="O250" i="10"/>
  <c r="O251" i="10"/>
  <c r="O252" i="10"/>
  <c r="O253" i="10"/>
  <c r="O254" i="10"/>
  <c r="O255" i="10"/>
  <c r="O256" i="10"/>
  <c r="O257" i="10"/>
  <c r="O258" i="10"/>
  <c r="O259" i="10"/>
  <c r="O260" i="10"/>
  <c r="O261" i="10"/>
  <c r="O262" i="10"/>
  <c r="O263" i="10"/>
  <c r="O264" i="10"/>
  <c r="O265" i="10"/>
  <c r="O266" i="10"/>
  <c r="O267" i="10"/>
  <c r="O268" i="10"/>
  <c r="O269" i="10"/>
  <c r="O270" i="10"/>
  <c r="O271" i="10"/>
  <c r="O272" i="10"/>
  <c r="O273" i="10"/>
  <c r="O274" i="10"/>
  <c r="O275" i="10"/>
  <c r="O276" i="10"/>
  <c r="O277" i="10"/>
  <c r="O278" i="10"/>
  <c r="O279" i="10"/>
  <c r="O280" i="10"/>
  <c r="O281" i="10"/>
  <c r="O282" i="10"/>
  <c r="O283" i="10"/>
  <c r="O284" i="10"/>
  <c r="O285" i="10"/>
  <c r="O286" i="10"/>
  <c r="O287" i="10"/>
  <c r="O288" i="10"/>
  <c r="O289" i="10"/>
  <c r="O290" i="10"/>
  <c r="O291" i="10"/>
  <c r="O292" i="10"/>
  <c r="O293" i="10"/>
  <c r="O294" i="10"/>
  <c r="O295" i="10"/>
  <c r="O296" i="10"/>
  <c r="O297" i="10"/>
  <c r="O298" i="10"/>
  <c r="O299" i="10"/>
  <c r="O300" i="10"/>
  <c r="O301" i="10"/>
  <c r="O302" i="10"/>
  <c r="O303" i="10"/>
  <c r="O304" i="10"/>
  <c r="O305" i="10"/>
  <c r="O306" i="10"/>
  <c r="O307" i="10"/>
  <c r="O308" i="10"/>
  <c r="O309" i="10"/>
  <c r="O310" i="10"/>
  <c r="O311" i="10"/>
  <c r="O312" i="10"/>
  <c r="O313" i="10"/>
  <c r="O314" i="10"/>
  <c r="O315" i="10"/>
  <c r="O316" i="10"/>
  <c r="O317" i="10"/>
  <c r="O318" i="10"/>
  <c r="O319" i="10"/>
  <c r="O320" i="10"/>
  <c r="O321" i="10"/>
  <c r="O322" i="10"/>
  <c r="O323" i="10"/>
  <c r="O324" i="10"/>
  <c r="O325" i="10"/>
  <c r="O326" i="10"/>
  <c r="O327" i="10"/>
  <c r="O328" i="10"/>
  <c r="O329" i="10"/>
  <c r="O330" i="10"/>
  <c r="O331" i="10"/>
  <c r="O332" i="10"/>
  <c r="O333" i="10"/>
  <c r="O334" i="10"/>
  <c r="O335" i="10"/>
  <c r="O336" i="10"/>
  <c r="O337" i="10"/>
  <c r="O338" i="10"/>
  <c r="O339" i="10"/>
  <c r="O340" i="10"/>
  <c r="O341" i="10"/>
  <c r="O342" i="10"/>
  <c r="O343" i="10"/>
  <c r="O344" i="10"/>
  <c r="O345" i="10"/>
  <c r="O346" i="10"/>
  <c r="O347" i="10"/>
  <c r="O348" i="10"/>
  <c r="O349" i="10"/>
  <c r="O350" i="10"/>
  <c r="O351" i="10"/>
  <c r="O352" i="10"/>
  <c r="O353" i="10"/>
  <c r="O354" i="10"/>
  <c r="O355" i="10"/>
  <c r="O356" i="10"/>
  <c r="O357" i="10"/>
  <c r="O358" i="10"/>
  <c r="O359" i="10"/>
  <c r="O360" i="10"/>
  <c r="O361" i="10"/>
  <c r="O362" i="10"/>
  <c r="O363" i="10"/>
  <c r="O364" i="10"/>
  <c r="O365" i="10"/>
  <c r="O366" i="10"/>
  <c r="O367" i="10"/>
  <c r="O368" i="10"/>
  <c r="O369" i="10"/>
  <c r="O370" i="10"/>
  <c r="O371" i="10"/>
  <c r="O372" i="10"/>
  <c r="O373" i="10"/>
  <c r="O374" i="10"/>
  <c r="O375" i="10"/>
  <c r="O376" i="10"/>
  <c r="O377" i="10"/>
  <c r="O378" i="10"/>
  <c r="O379" i="10"/>
  <c r="O380" i="10"/>
  <c r="O381" i="10"/>
  <c r="O382" i="10"/>
  <c r="O383" i="10"/>
  <c r="O384" i="10"/>
  <c r="O385" i="10"/>
  <c r="O386" i="10"/>
  <c r="O387" i="10"/>
  <c r="O388" i="10"/>
  <c r="O389" i="10"/>
  <c r="O390" i="10"/>
  <c r="O391" i="10"/>
  <c r="O392" i="10"/>
  <c r="O393" i="10"/>
  <c r="O394" i="10"/>
  <c r="O395" i="10"/>
  <c r="O396" i="10"/>
  <c r="O397" i="10"/>
  <c r="O398" i="10"/>
  <c r="O399" i="10"/>
  <c r="O400" i="10"/>
  <c r="O401" i="10"/>
  <c r="O402" i="10"/>
  <c r="O403" i="10"/>
  <c r="O404" i="10"/>
  <c r="O405" i="10"/>
  <c r="O406" i="10"/>
  <c r="O407" i="10"/>
  <c r="O408" i="10"/>
  <c r="O409" i="10"/>
  <c r="O410" i="10"/>
  <c r="O411" i="10"/>
  <c r="O412" i="10"/>
  <c r="O413" i="10"/>
  <c r="O414" i="10"/>
  <c r="O415" i="10"/>
  <c r="O416" i="10"/>
  <c r="O417" i="10"/>
  <c r="O418" i="10"/>
  <c r="O419" i="10"/>
  <c r="O420" i="10"/>
  <c r="O421" i="10"/>
  <c r="O422" i="10"/>
  <c r="O423" i="10"/>
  <c r="O424" i="10"/>
  <c r="O425" i="10"/>
  <c r="O426" i="10"/>
  <c r="O427" i="10"/>
  <c r="O428" i="10"/>
  <c r="O429" i="10"/>
  <c r="O430" i="10"/>
  <c r="O431" i="10"/>
  <c r="O432" i="10"/>
  <c r="O433" i="10"/>
  <c r="O434" i="10"/>
  <c r="O435" i="10"/>
  <c r="O436" i="10"/>
  <c r="O437" i="10"/>
  <c r="O438" i="10"/>
  <c r="O439" i="10"/>
  <c r="O440" i="10"/>
  <c r="O441" i="10"/>
  <c r="O442" i="10"/>
  <c r="O443" i="10"/>
  <c r="O444" i="10"/>
  <c r="O445" i="10"/>
  <c r="O446" i="10"/>
  <c r="O447" i="10"/>
  <c r="O448" i="10"/>
  <c r="O449" i="10"/>
  <c r="O450" i="10"/>
  <c r="O451" i="10"/>
  <c r="O452" i="10"/>
  <c r="O453" i="10"/>
  <c r="O454" i="10"/>
  <c r="O455" i="10"/>
  <c r="O456" i="10"/>
  <c r="O457" i="10"/>
  <c r="O458" i="10"/>
  <c r="O459" i="10"/>
  <c r="O460" i="10"/>
  <c r="O461" i="10"/>
  <c r="O462" i="10"/>
  <c r="O463" i="10"/>
  <c r="O464" i="10"/>
  <c r="O465" i="10"/>
  <c r="O466" i="10"/>
  <c r="O467" i="10"/>
  <c r="O468" i="10"/>
  <c r="O469" i="10"/>
  <c r="O470" i="10"/>
  <c r="O471" i="10"/>
  <c r="O472" i="10"/>
  <c r="O473" i="10"/>
  <c r="O474" i="10"/>
  <c r="O475" i="10"/>
  <c r="O476" i="10"/>
  <c r="O477" i="10"/>
  <c r="O478" i="10"/>
  <c r="O479" i="10"/>
  <c r="O480" i="10"/>
  <c r="O481" i="10"/>
  <c r="O482" i="10"/>
  <c r="O483" i="10"/>
  <c r="O484" i="10"/>
  <c r="O485" i="10"/>
  <c r="O486" i="10"/>
  <c r="O487" i="10"/>
  <c r="O488" i="10"/>
  <c r="O489" i="10"/>
  <c r="O490" i="10"/>
  <c r="O491" i="10"/>
  <c r="O492" i="10"/>
  <c r="O493" i="10"/>
  <c r="O494" i="10"/>
  <c r="O495" i="10"/>
  <c r="O496" i="10"/>
  <c r="O497" i="10"/>
  <c r="O498" i="10"/>
  <c r="O499" i="10"/>
  <c r="O500" i="10"/>
  <c r="O501" i="10"/>
  <c r="O502" i="10"/>
  <c r="O503" i="10"/>
  <c r="O504" i="10"/>
  <c r="O505" i="10"/>
  <c r="O506" i="10"/>
  <c r="O507" i="10"/>
  <c r="O508" i="10"/>
  <c r="O509" i="10"/>
  <c r="O510" i="10"/>
  <c r="O511" i="10"/>
  <c r="O512" i="10"/>
  <c r="O513" i="10"/>
  <c r="O514" i="10"/>
  <c r="O515" i="10"/>
  <c r="O516" i="10"/>
  <c r="O517" i="10"/>
  <c r="O518" i="10"/>
  <c r="O519" i="10"/>
  <c r="O520" i="10"/>
  <c r="O521" i="10"/>
  <c r="O522" i="10"/>
  <c r="O523" i="10"/>
  <c r="O524" i="10"/>
  <c r="O525" i="10"/>
  <c r="O526" i="10"/>
  <c r="O527" i="10"/>
  <c r="O528" i="10"/>
  <c r="O529" i="10"/>
  <c r="O530" i="10"/>
  <c r="O531" i="10"/>
  <c r="O532" i="10"/>
  <c r="O533" i="10"/>
  <c r="O534" i="10"/>
  <c r="O535" i="10"/>
  <c r="O536" i="10"/>
  <c r="O537" i="10"/>
  <c r="O538" i="10"/>
  <c r="O539" i="10"/>
  <c r="O540" i="10"/>
  <c r="O541" i="10"/>
  <c r="O542" i="10"/>
  <c r="O543" i="10"/>
  <c r="O544" i="10"/>
  <c r="O545" i="10"/>
  <c r="O546" i="10"/>
  <c r="O547" i="10"/>
  <c r="O548" i="10"/>
  <c r="O549" i="10"/>
  <c r="O550" i="10"/>
  <c r="O551" i="10"/>
  <c r="O552" i="10"/>
  <c r="O553" i="10"/>
  <c r="O554" i="10"/>
  <c r="O555" i="10"/>
  <c r="O556" i="10"/>
  <c r="O557" i="10"/>
  <c r="O558" i="10"/>
  <c r="O559" i="10"/>
  <c r="O560" i="10"/>
  <c r="O561" i="10"/>
  <c r="O562" i="10"/>
  <c r="O563" i="10"/>
  <c r="O564" i="10"/>
  <c r="O565" i="10"/>
  <c r="O566" i="10"/>
  <c r="O567" i="10"/>
  <c r="O568" i="10"/>
  <c r="O569" i="10"/>
  <c r="O570" i="10"/>
  <c r="O571" i="10"/>
  <c r="O572" i="10"/>
  <c r="O573" i="10"/>
  <c r="O574" i="10"/>
  <c r="O575" i="10"/>
  <c r="O576" i="10"/>
  <c r="O577" i="10"/>
  <c r="O578" i="10"/>
  <c r="O579" i="10"/>
  <c r="O580" i="10"/>
  <c r="O581" i="10"/>
  <c r="O582" i="10"/>
  <c r="O583" i="10"/>
  <c r="O584" i="10"/>
  <c r="O585" i="10"/>
  <c r="O586" i="10"/>
  <c r="O587" i="10"/>
  <c r="O588" i="10"/>
  <c r="O589" i="10"/>
  <c r="O590" i="10"/>
  <c r="O591" i="10"/>
  <c r="O592" i="10"/>
  <c r="O593" i="10"/>
  <c r="O594" i="10"/>
  <c r="O595" i="10"/>
  <c r="O596" i="10"/>
  <c r="O597" i="10"/>
  <c r="O598" i="10"/>
  <c r="O599" i="10"/>
  <c r="O600" i="10"/>
  <c r="O601" i="10"/>
  <c r="O602" i="10"/>
  <c r="O603" i="10"/>
  <c r="O604" i="10"/>
  <c r="O605" i="10"/>
  <c r="O606" i="10"/>
  <c r="O607" i="10"/>
  <c r="O608" i="10"/>
  <c r="O609" i="10"/>
  <c r="O610" i="10"/>
  <c r="O611" i="10"/>
  <c r="O612" i="10"/>
  <c r="O613" i="10"/>
  <c r="O614" i="10"/>
  <c r="O615" i="10"/>
  <c r="O616" i="10"/>
  <c r="O617" i="10"/>
  <c r="O618" i="10"/>
  <c r="O619" i="10"/>
  <c r="O620" i="10"/>
  <c r="O621" i="10"/>
  <c r="O622" i="10"/>
  <c r="O623" i="10"/>
  <c r="O624" i="10"/>
  <c r="O625" i="10"/>
  <c r="O626" i="10"/>
  <c r="O627" i="10"/>
  <c r="O628" i="10"/>
  <c r="O629" i="10"/>
  <c r="O630" i="10"/>
  <c r="O631" i="10"/>
  <c r="O632" i="10"/>
  <c r="O633" i="10"/>
  <c r="O634" i="10"/>
  <c r="O635" i="10"/>
  <c r="O636" i="10"/>
  <c r="O637" i="10"/>
  <c r="O638" i="10"/>
  <c r="O639" i="10"/>
  <c r="O640" i="10"/>
  <c r="O641" i="10"/>
  <c r="O642" i="10"/>
  <c r="O643" i="10"/>
  <c r="O644" i="10"/>
  <c r="O645" i="10"/>
  <c r="O646" i="10"/>
  <c r="O647" i="10"/>
  <c r="O648" i="10"/>
  <c r="O649" i="10"/>
  <c r="O650" i="10"/>
  <c r="O651" i="10"/>
  <c r="O652" i="10"/>
  <c r="O653" i="10"/>
  <c r="O654" i="10"/>
  <c r="O655" i="10"/>
  <c r="O656" i="10"/>
  <c r="O657" i="10"/>
  <c r="O658" i="10"/>
  <c r="O659" i="10"/>
  <c r="O660" i="10"/>
  <c r="O661" i="10"/>
  <c r="O662" i="10"/>
  <c r="O663" i="10"/>
  <c r="O664" i="10"/>
  <c r="O665" i="10"/>
  <c r="O666" i="10"/>
  <c r="O667" i="10"/>
  <c r="O668" i="10"/>
  <c r="O669" i="10"/>
  <c r="O670" i="10"/>
  <c r="O671" i="10"/>
  <c r="O672" i="10"/>
  <c r="O673" i="10"/>
  <c r="O674" i="10"/>
  <c r="O675" i="10"/>
  <c r="O676" i="10"/>
  <c r="O677" i="10"/>
  <c r="O678" i="10"/>
  <c r="O679" i="10"/>
  <c r="O680" i="10"/>
  <c r="O681" i="10"/>
  <c r="O682" i="10"/>
  <c r="O683" i="10"/>
  <c r="O684" i="10"/>
  <c r="O685" i="10"/>
  <c r="O686" i="10"/>
  <c r="O687" i="10"/>
  <c r="O688" i="10"/>
  <c r="O689" i="10"/>
  <c r="O690" i="10"/>
  <c r="O691" i="10"/>
  <c r="O692" i="10"/>
  <c r="O693" i="10"/>
  <c r="O694" i="10"/>
  <c r="O695" i="10"/>
  <c r="O696" i="10"/>
  <c r="O697" i="10"/>
  <c r="O698" i="10"/>
  <c r="O699" i="10"/>
  <c r="O700" i="10"/>
  <c r="O701" i="10"/>
  <c r="O702" i="10"/>
  <c r="O703" i="10"/>
  <c r="O704" i="10"/>
  <c r="O705" i="10"/>
  <c r="O706" i="10"/>
  <c r="O707" i="10"/>
  <c r="O708" i="10"/>
  <c r="O709" i="10"/>
  <c r="O710" i="10"/>
  <c r="O711" i="10"/>
  <c r="O712" i="10"/>
  <c r="O713" i="10"/>
  <c r="O714" i="10"/>
  <c r="O715" i="10"/>
  <c r="O716" i="10"/>
  <c r="O717" i="10"/>
  <c r="O718" i="10"/>
  <c r="O719" i="10"/>
  <c r="O720" i="10"/>
  <c r="O721" i="10"/>
  <c r="O722" i="10"/>
  <c r="O723" i="10"/>
  <c r="O724" i="10"/>
  <c r="O725" i="10"/>
  <c r="O726" i="10"/>
  <c r="O727" i="10"/>
  <c r="O728" i="10"/>
  <c r="O729" i="10"/>
  <c r="O730" i="10"/>
  <c r="O731" i="10"/>
  <c r="O732" i="10"/>
  <c r="O733" i="10"/>
  <c r="O734" i="10"/>
  <c r="O735" i="10"/>
  <c r="O736" i="10"/>
  <c r="O737" i="10"/>
  <c r="O738" i="10"/>
  <c r="O739" i="10"/>
  <c r="O740" i="10"/>
  <c r="O741" i="10"/>
  <c r="O742" i="10"/>
  <c r="O743" i="10"/>
  <c r="O744" i="10"/>
  <c r="O745" i="10"/>
  <c r="O746" i="10"/>
  <c r="O747" i="10"/>
  <c r="O748" i="10"/>
  <c r="O749" i="10"/>
  <c r="O750" i="10"/>
  <c r="O751" i="10"/>
  <c r="O752" i="10"/>
  <c r="O753" i="10"/>
  <c r="O754" i="10"/>
  <c r="O755" i="10"/>
  <c r="O756" i="10"/>
  <c r="O757" i="10"/>
  <c r="O758" i="10"/>
  <c r="O759" i="10"/>
  <c r="O760" i="10"/>
  <c r="O761" i="10"/>
  <c r="O762" i="10"/>
  <c r="O763" i="10"/>
  <c r="O764" i="10"/>
  <c r="O765" i="10"/>
  <c r="O766" i="10"/>
  <c r="O767" i="10"/>
  <c r="O768" i="10"/>
  <c r="O769" i="10"/>
  <c r="O770" i="10"/>
  <c r="O771" i="10"/>
  <c r="O772" i="10"/>
  <c r="O773" i="10"/>
  <c r="O774" i="10"/>
  <c r="O775" i="10"/>
  <c r="O776" i="10"/>
  <c r="O777" i="10"/>
  <c r="O778" i="10"/>
  <c r="O779" i="10"/>
  <c r="O780" i="10"/>
  <c r="O781" i="10"/>
  <c r="O782" i="10"/>
  <c r="O783" i="10"/>
  <c r="O784" i="10"/>
  <c r="O785" i="10"/>
  <c r="O786" i="10"/>
  <c r="O787" i="10"/>
  <c r="O788" i="10"/>
  <c r="O789" i="10"/>
  <c r="O790" i="10"/>
  <c r="O791" i="10"/>
  <c r="O792" i="10"/>
  <c r="O793" i="10"/>
  <c r="O794" i="10"/>
  <c r="O795" i="10"/>
  <c r="O796" i="10"/>
  <c r="O797" i="10"/>
  <c r="O798" i="10"/>
  <c r="O799" i="10"/>
  <c r="O800" i="10"/>
  <c r="O801" i="10"/>
  <c r="O802" i="10"/>
  <c r="O803" i="10"/>
  <c r="O804" i="10"/>
  <c r="O805" i="10"/>
  <c r="O806" i="10"/>
  <c r="O807" i="10"/>
  <c r="O808" i="10"/>
  <c r="O809" i="10"/>
  <c r="O810" i="10"/>
  <c r="O811" i="10"/>
  <c r="O812" i="10"/>
  <c r="O813" i="10"/>
  <c r="O814" i="10"/>
  <c r="O815" i="10"/>
  <c r="O816" i="10"/>
  <c r="O817" i="10"/>
  <c r="O818" i="10"/>
  <c r="O819" i="10"/>
  <c r="O820" i="10"/>
  <c r="O821" i="10"/>
  <c r="O822" i="10"/>
  <c r="O823" i="10"/>
  <c r="O824" i="10"/>
  <c r="O825" i="10"/>
  <c r="O826" i="10"/>
  <c r="O827" i="10"/>
  <c r="O828" i="10"/>
  <c r="O829" i="10"/>
  <c r="O830" i="10"/>
  <c r="O831" i="10"/>
  <c r="O832" i="10"/>
  <c r="O833" i="10"/>
  <c r="O834" i="10"/>
  <c r="O835" i="10"/>
  <c r="O836" i="10"/>
  <c r="O837" i="10"/>
  <c r="O838" i="10"/>
  <c r="O839" i="10"/>
  <c r="O840" i="10"/>
  <c r="O841" i="10"/>
  <c r="O842" i="10"/>
  <c r="O843" i="10"/>
  <c r="O844" i="10"/>
  <c r="O845" i="10"/>
  <c r="O846" i="10"/>
  <c r="O847" i="10"/>
  <c r="O848" i="10"/>
  <c r="O849" i="10"/>
  <c r="O850" i="10"/>
  <c r="O851" i="10"/>
  <c r="O852" i="10"/>
  <c r="O853" i="10"/>
  <c r="O854" i="10"/>
  <c r="O855" i="10"/>
  <c r="O856" i="10"/>
  <c r="O857" i="10"/>
  <c r="O858" i="10"/>
  <c r="O859" i="10"/>
  <c r="O860" i="10"/>
  <c r="O861" i="10"/>
  <c r="O862" i="10"/>
  <c r="O863" i="10"/>
  <c r="O864" i="10"/>
  <c r="O865" i="10"/>
  <c r="O866" i="10"/>
  <c r="O867" i="10"/>
  <c r="O868" i="10"/>
  <c r="O869" i="10"/>
  <c r="O870" i="10"/>
  <c r="O871" i="10"/>
  <c r="O872" i="10"/>
  <c r="O873" i="10"/>
  <c r="O874" i="10"/>
  <c r="O875" i="10"/>
  <c r="O876" i="10"/>
  <c r="O877" i="10"/>
  <c r="O878" i="10"/>
  <c r="O879" i="10"/>
  <c r="O880" i="10"/>
  <c r="O881" i="10"/>
  <c r="O882" i="10"/>
  <c r="O883" i="10"/>
  <c r="O884" i="10"/>
  <c r="O885" i="10"/>
  <c r="O886" i="10"/>
  <c r="O887" i="10"/>
  <c r="O888" i="10"/>
  <c r="O889" i="10"/>
  <c r="O890" i="10"/>
  <c r="O891" i="10"/>
  <c r="O892" i="10"/>
  <c r="O893" i="10"/>
  <c r="O894" i="10"/>
  <c r="O895" i="10"/>
  <c r="O896" i="10"/>
  <c r="O897" i="10"/>
  <c r="O898" i="10"/>
  <c r="O899" i="10"/>
  <c r="O900" i="10"/>
  <c r="O901" i="10"/>
  <c r="O902" i="10"/>
  <c r="O903" i="10"/>
  <c r="O904" i="10"/>
  <c r="O905" i="10"/>
  <c r="O906" i="10"/>
  <c r="O907" i="10"/>
  <c r="O908" i="10"/>
  <c r="O909" i="10"/>
  <c r="O910" i="10"/>
  <c r="O911" i="10"/>
  <c r="O912" i="10"/>
  <c r="O913" i="10"/>
  <c r="O914" i="10"/>
  <c r="O915" i="10"/>
  <c r="O916" i="10"/>
  <c r="O917" i="10"/>
  <c r="O918" i="10"/>
  <c r="O919" i="10"/>
  <c r="O920" i="10"/>
  <c r="O921" i="10"/>
  <c r="O922" i="10"/>
  <c r="O923" i="10"/>
  <c r="O924" i="10"/>
  <c r="O925" i="10"/>
  <c r="O926" i="10"/>
  <c r="O927" i="10"/>
  <c r="O928" i="10"/>
  <c r="O929" i="10"/>
  <c r="O930" i="10"/>
  <c r="O931" i="10"/>
  <c r="O932" i="10"/>
  <c r="O933" i="10"/>
  <c r="O934" i="10"/>
  <c r="O935" i="10"/>
  <c r="O936" i="10"/>
  <c r="O937" i="10"/>
  <c r="O938" i="10"/>
  <c r="O939" i="10"/>
  <c r="O940" i="10"/>
  <c r="O941" i="10"/>
  <c r="O942" i="10"/>
  <c r="O943" i="10"/>
  <c r="O944" i="10"/>
  <c r="O945" i="10"/>
  <c r="O946" i="10"/>
  <c r="O947" i="10"/>
  <c r="O948" i="10"/>
  <c r="O949" i="10"/>
  <c r="O950" i="10"/>
  <c r="O951" i="10"/>
  <c r="O952" i="10"/>
  <c r="O953" i="10"/>
  <c r="O954" i="10"/>
  <c r="O955" i="10"/>
  <c r="O956" i="10"/>
  <c r="O957" i="10"/>
  <c r="O958" i="10"/>
  <c r="O959" i="10"/>
  <c r="O960" i="10"/>
  <c r="O961" i="10"/>
  <c r="O962" i="10"/>
  <c r="O963" i="10"/>
  <c r="O964" i="10"/>
  <c r="O965" i="10"/>
  <c r="O966" i="10"/>
  <c r="O967" i="10"/>
  <c r="O968" i="10"/>
  <c r="O969" i="10"/>
  <c r="O970" i="10"/>
  <c r="O971" i="10"/>
  <c r="O972" i="10"/>
  <c r="O973" i="10"/>
  <c r="O974" i="10"/>
  <c r="O975" i="10"/>
  <c r="O976" i="10"/>
  <c r="O977" i="10"/>
  <c r="O978" i="10"/>
  <c r="O979" i="10"/>
  <c r="O980" i="10"/>
  <c r="O981" i="10"/>
  <c r="O982" i="10"/>
  <c r="O983" i="10"/>
  <c r="O984" i="10"/>
  <c r="O985" i="10"/>
  <c r="O986" i="10"/>
  <c r="O987" i="10"/>
  <c r="O988" i="10"/>
  <c r="O989" i="10"/>
  <c r="O990" i="10"/>
  <c r="O991" i="10"/>
  <c r="O992" i="10"/>
  <c r="O993" i="10"/>
  <c r="O994" i="10"/>
  <c r="O995" i="10"/>
  <c r="O996" i="10"/>
  <c r="O997" i="10"/>
  <c r="O998" i="10"/>
  <c r="O999" i="10"/>
  <c r="O1000" i="10"/>
  <c r="O1001" i="10"/>
  <c r="O1002" i="10"/>
  <c r="O1003" i="10"/>
  <c r="O1004" i="10"/>
  <c r="O1005" i="10"/>
  <c r="O1006" i="10"/>
  <c r="O1007" i="10"/>
  <c r="O1008" i="10"/>
  <c r="O1009" i="10"/>
  <c r="O1010" i="10"/>
  <c r="O1011" i="10"/>
  <c r="O1012" i="10"/>
  <c r="O1013" i="10"/>
  <c r="O1014" i="10"/>
  <c r="O1015" i="10"/>
  <c r="O1016" i="10"/>
  <c r="O1017" i="10"/>
  <c r="O1018" i="10"/>
  <c r="O1019" i="10"/>
  <c r="O1020" i="10"/>
  <c r="O1021" i="10"/>
  <c r="O1022" i="10"/>
  <c r="O1023" i="10"/>
  <c r="O1024" i="10"/>
  <c r="O1025" i="10"/>
  <c r="O1026" i="10"/>
  <c r="O1027" i="10"/>
  <c r="O1028" i="10"/>
  <c r="O1029" i="10"/>
  <c r="O1030" i="10"/>
  <c r="O1031" i="10"/>
  <c r="O1032" i="10"/>
  <c r="O1033" i="10"/>
  <c r="O1034" i="10"/>
  <c r="O1035" i="10"/>
  <c r="O1036" i="10"/>
  <c r="O1037" i="10"/>
  <c r="O1038" i="10"/>
  <c r="O1039" i="10"/>
  <c r="O1040" i="10"/>
  <c r="O1041" i="10"/>
  <c r="O1042" i="10"/>
  <c r="O1043" i="10"/>
  <c r="O1044" i="10"/>
  <c r="O1045" i="10"/>
  <c r="O1046" i="10"/>
  <c r="O1047" i="10"/>
  <c r="O1048" i="10"/>
  <c r="O1049" i="10"/>
  <c r="O1050" i="10"/>
  <c r="O1051" i="10"/>
  <c r="O1052" i="10"/>
  <c r="O1053" i="10"/>
  <c r="O1054" i="10"/>
  <c r="O1055" i="10"/>
  <c r="O1056" i="10"/>
  <c r="O1057" i="10"/>
  <c r="O1058" i="10"/>
  <c r="O1059" i="10"/>
  <c r="O1060" i="10"/>
  <c r="O1061" i="10"/>
  <c r="O1062" i="10"/>
  <c r="O1063" i="10"/>
  <c r="O1064" i="10"/>
  <c r="O1065" i="10"/>
  <c r="O1066" i="10"/>
  <c r="O1067" i="10"/>
  <c r="O1068" i="10"/>
  <c r="O1069" i="10"/>
  <c r="O1070" i="10"/>
  <c r="O1071" i="10"/>
  <c r="O1072" i="10"/>
  <c r="O1073" i="10"/>
  <c r="O1074" i="10"/>
  <c r="O1075" i="10"/>
  <c r="O1076" i="10"/>
  <c r="O1077" i="10"/>
  <c r="O1078" i="10"/>
  <c r="O1079" i="10"/>
  <c r="O1080" i="10"/>
  <c r="O1081" i="10"/>
  <c r="O1082" i="10"/>
  <c r="O1083" i="10"/>
  <c r="O1084" i="10"/>
  <c r="O1085" i="10"/>
  <c r="O1086" i="10"/>
  <c r="O1087" i="10"/>
  <c r="O1088" i="10"/>
  <c r="O1089" i="10"/>
  <c r="O1090" i="10"/>
  <c r="O1091" i="10"/>
  <c r="O1092" i="10"/>
  <c r="O1093" i="10"/>
  <c r="O1094" i="10"/>
  <c r="O1095" i="10"/>
  <c r="O1096" i="10"/>
  <c r="O1097" i="10"/>
  <c r="O1098" i="10"/>
  <c r="O1099" i="10"/>
  <c r="O1100" i="10"/>
  <c r="O1101" i="10"/>
  <c r="O1102" i="10"/>
  <c r="O1103" i="10"/>
  <c r="O1104" i="10"/>
  <c r="O1105" i="10"/>
  <c r="O1106" i="10"/>
  <c r="O1107" i="10"/>
  <c r="O1108" i="10"/>
  <c r="O1109" i="10"/>
  <c r="O1110" i="10"/>
  <c r="O1111" i="10"/>
  <c r="O1112" i="10"/>
  <c r="O1113" i="10"/>
  <c r="O1114" i="10"/>
  <c r="O1115" i="10"/>
  <c r="O1116" i="10"/>
  <c r="O1117" i="10"/>
  <c r="O1118" i="10"/>
  <c r="O1119" i="10"/>
  <c r="O1120" i="10"/>
  <c r="O1121" i="10"/>
  <c r="O1122" i="10"/>
  <c r="O1123" i="10"/>
  <c r="O1124" i="10"/>
  <c r="O1125" i="10"/>
  <c r="O1126" i="10"/>
  <c r="O1127" i="10"/>
  <c r="O1128" i="10"/>
  <c r="O1129" i="10"/>
  <c r="O1130" i="10"/>
  <c r="O1131" i="10"/>
  <c r="O1132" i="10"/>
  <c r="O1133" i="10"/>
  <c r="O1134" i="10"/>
  <c r="O1135" i="10"/>
  <c r="O1136" i="10"/>
  <c r="O1137" i="10"/>
  <c r="O1138" i="10"/>
  <c r="O1139" i="10"/>
  <c r="O1140" i="10"/>
  <c r="O1141" i="10"/>
  <c r="O1142" i="10"/>
  <c r="O1143" i="10"/>
  <c r="O1144" i="10"/>
  <c r="O1145" i="10"/>
  <c r="O1146" i="10"/>
  <c r="O1147" i="10"/>
  <c r="O1148" i="10"/>
  <c r="O1149" i="10"/>
  <c r="O1150" i="10"/>
  <c r="O1151" i="10"/>
  <c r="O1152" i="10"/>
  <c r="O1153" i="10"/>
  <c r="O1154" i="10"/>
  <c r="O1155" i="10"/>
  <c r="O1156" i="10"/>
  <c r="O1157" i="10"/>
  <c r="O1158" i="10"/>
  <c r="O1159" i="10"/>
  <c r="O1160" i="10"/>
  <c r="O1161" i="10"/>
  <c r="O1162" i="10"/>
  <c r="O1163" i="10"/>
  <c r="O1164" i="10"/>
  <c r="O1165" i="10"/>
  <c r="O1166" i="10"/>
  <c r="O1167" i="10"/>
  <c r="O1168" i="10"/>
  <c r="O1169" i="10"/>
  <c r="O1170" i="10"/>
  <c r="O1171" i="10"/>
  <c r="O1172" i="10"/>
  <c r="O1173" i="10"/>
  <c r="O1174" i="10"/>
  <c r="O1175" i="10"/>
  <c r="O1176" i="10"/>
  <c r="O1177" i="10"/>
  <c r="O1178" i="10"/>
  <c r="O1179" i="10"/>
  <c r="O1180" i="10"/>
  <c r="O1181" i="10"/>
  <c r="O1182" i="10"/>
  <c r="O1183" i="10"/>
  <c r="O1184" i="10"/>
  <c r="O1185" i="10"/>
  <c r="O1186" i="10"/>
  <c r="O1187" i="10"/>
  <c r="O1188" i="10"/>
  <c r="O1189" i="10"/>
  <c r="O1190" i="10"/>
  <c r="O1191" i="10"/>
  <c r="O1192" i="10"/>
  <c r="O1193" i="10"/>
  <c r="O1194" i="10"/>
  <c r="O1195" i="10"/>
  <c r="O1196" i="10"/>
  <c r="O1197" i="10"/>
  <c r="O1198" i="10"/>
  <c r="O1199" i="10"/>
  <c r="O1200" i="10"/>
  <c r="O1201" i="10"/>
  <c r="O1202" i="10"/>
  <c r="O1203" i="10"/>
  <c r="O1204" i="10"/>
  <c r="O1205" i="10"/>
  <c r="O1206" i="10"/>
  <c r="O1207" i="10"/>
  <c r="O1208" i="10"/>
  <c r="O1209" i="10"/>
  <c r="O1210" i="10"/>
  <c r="O1211" i="10"/>
  <c r="O1212" i="10"/>
  <c r="O1213" i="10"/>
  <c r="O1214" i="10"/>
  <c r="O1215" i="10"/>
  <c r="O1216" i="10"/>
  <c r="O1217" i="10"/>
  <c r="O1218" i="10"/>
  <c r="O1219" i="10"/>
  <c r="O1220" i="10"/>
  <c r="O1221" i="10"/>
  <c r="O1222" i="10"/>
  <c r="O1223" i="10"/>
  <c r="O1224" i="10"/>
  <c r="O1225" i="10"/>
  <c r="O1226" i="10"/>
  <c r="O1227" i="10"/>
  <c r="O1228" i="10"/>
  <c r="O1229" i="10"/>
  <c r="O1230" i="10"/>
  <c r="O1231" i="10"/>
  <c r="O1232" i="10"/>
  <c r="O1233" i="10"/>
  <c r="O1234" i="10"/>
  <c r="O1235" i="10"/>
  <c r="O1236" i="10"/>
  <c r="O1237" i="10"/>
  <c r="O1238" i="10"/>
  <c r="O1239" i="10"/>
  <c r="O1240" i="10"/>
  <c r="O1241" i="10"/>
  <c r="O1242" i="10"/>
  <c r="O1243" i="10"/>
  <c r="O1244" i="10"/>
  <c r="O1245" i="10"/>
  <c r="O1246" i="10"/>
  <c r="O1247" i="10"/>
  <c r="O1248" i="10"/>
  <c r="O1249" i="10"/>
  <c r="O1250" i="10"/>
  <c r="O1251" i="10"/>
  <c r="O1252" i="10"/>
  <c r="O1253" i="10"/>
  <c r="O1254" i="10"/>
  <c r="O1255" i="10"/>
  <c r="O1256" i="10"/>
  <c r="O1257" i="10"/>
  <c r="O1258" i="10"/>
  <c r="O1259" i="10"/>
  <c r="O1260" i="10"/>
  <c r="O1261" i="10"/>
  <c r="O1262" i="10"/>
  <c r="O1263" i="10"/>
  <c r="O1264" i="10"/>
  <c r="O1265" i="10"/>
  <c r="O1266" i="10"/>
  <c r="O1267" i="10"/>
  <c r="O1268" i="10"/>
  <c r="O1269" i="10"/>
  <c r="O1270" i="10"/>
  <c r="O1271" i="10"/>
  <c r="O1272" i="10"/>
  <c r="O1273" i="10"/>
  <c r="O1274" i="10"/>
  <c r="O1275" i="10"/>
  <c r="O1276" i="10"/>
  <c r="O1277" i="10"/>
  <c r="O1278" i="10"/>
  <c r="O1279" i="10"/>
  <c r="O1280" i="10"/>
  <c r="O1281" i="10"/>
  <c r="O1282" i="10"/>
  <c r="O1283" i="10"/>
  <c r="O1284" i="10"/>
  <c r="O1285" i="10"/>
  <c r="O1286" i="10"/>
  <c r="O1287" i="10"/>
  <c r="O1288" i="10"/>
  <c r="O1289" i="10"/>
  <c r="O1290" i="10"/>
  <c r="O1291" i="10"/>
  <c r="O1292" i="10"/>
  <c r="O1293" i="10"/>
  <c r="O1294" i="10"/>
  <c r="O1295" i="10"/>
  <c r="O1296" i="10"/>
  <c r="O1297" i="10"/>
  <c r="O1298" i="10"/>
  <c r="O1299" i="10"/>
  <c r="O1300" i="10"/>
  <c r="O1301" i="10"/>
  <c r="O1302" i="10"/>
  <c r="O1303" i="10"/>
  <c r="O1304" i="10"/>
  <c r="O1305" i="10"/>
  <c r="O1306" i="10"/>
  <c r="O1307" i="10"/>
  <c r="O1308" i="10"/>
  <c r="O1309" i="10"/>
  <c r="O1310" i="10"/>
  <c r="O1311" i="10"/>
  <c r="O1312" i="10"/>
  <c r="O1313" i="10"/>
  <c r="O1314" i="10"/>
  <c r="O1315" i="10"/>
  <c r="O1316" i="10"/>
  <c r="O1317" i="10"/>
  <c r="O1318" i="10"/>
  <c r="O1319" i="10"/>
  <c r="O1320" i="10"/>
  <c r="O1321" i="10"/>
  <c r="O1322" i="10"/>
  <c r="O1323" i="10"/>
  <c r="O1324" i="10"/>
  <c r="O1325" i="10"/>
  <c r="O1326" i="10"/>
  <c r="O1327" i="10"/>
  <c r="O1328" i="10"/>
  <c r="O1329" i="10"/>
  <c r="O1330" i="10"/>
  <c r="O1331" i="10"/>
  <c r="O1332" i="10"/>
  <c r="O1333" i="10"/>
  <c r="O1334" i="10"/>
  <c r="O1335" i="10"/>
  <c r="O1336" i="10"/>
  <c r="O1337" i="10"/>
  <c r="O1338" i="10"/>
  <c r="O1339" i="10"/>
  <c r="O1340" i="10"/>
  <c r="O1341" i="10"/>
  <c r="O1342" i="10"/>
  <c r="O1343" i="10"/>
  <c r="O1344" i="10"/>
  <c r="O1345" i="10"/>
  <c r="O1346" i="10"/>
  <c r="O1347" i="10"/>
  <c r="O1348" i="10"/>
  <c r="O1349" i="10"/>
  <c r="O1350" i="10"/>
  <c r="O1351" i="10"/>
  <c r="O1352" i="10"/>
  <c r="O1353" i="10"/>
  <c r="O1354" i="10"/>
  <c r="O1355" i="10"/>
  <c r="O1356" i="10"/>
  <c r="O1357" i="10"/>
  <c r="O1358" i="10"/>
  <c r="O1359" i="10"/>
  <c r="O1360" i="10"/>
  <c r="O1361" i="10"/>
  <c r="O1362" i="10"/>
  <c r="O1363" i="10"/>
  <c r="O1364" i="10"/>
  <c r="O1365" i="10"/>
  <c r="O1366" i="10"/>
  <c r="O1367" i="10"/>
  <c r="O1368" i="10"/>
  <c r="O1369" i="10"/>
  <c r="O1370" i="10"/>
  <c r="O1371" i="10"/>
  <c r="O1372" i="10"/>
  <c r="O1373" i="10"/>
  <c r="O1374" i="10"/>
  <c r="O1375" i="10"/>
  <c r="O1376" i="10"/>
  <c r="O1377" i="10"/>
  <c r="O1378" i="10"/>
  <c r="O1379" i="10"/>
  <c r="O1380" i="10"/>
  <c r="O1381" i="10"/>
  <c r="O1382" i="10"/>
  <c r="O1383" i="10"/>
  <c r="O1384" i="10"/>
  <c r="O1385" i="10"/>
  <c r="O1386" i="10"/>
  <c r="O1387" i="10"/>
  <c r="O1388" i="10"/>
  <c r="O1389" i="10"/>
  <c r="O1390" i="10"/>
  <c r="O1391" i="10"/>
  <c r="O1392" i="10"/>
  <c r="O1393" i="10"/>
  <c r="O1394" i="10"/>
  <c r="O1395" i="10"/>
  <c r="O1396" i="10"/>
  <c r="O1397" i="10"/>
  <c r="O1398" i="10"/>
  <c r="O1399" i="10"/>
  <c r="O1400" i="10"/>
  <c r="O1401" i="10"/>
  <c r="O1402" i="10"/>
  <c r="O1403" i="10"/>
  <c r="O1404" i="10"/>
  <c r="O1405" i="10"/>
  <c r="O1406" i="10"/>
  <c r="O1407" i="10"/>
  <c r="O1408" i="10"/>
  <c r="O1409" i="10"/>
  <c r="O1410" i="10"/>
  <c r="O1411" i="10"/>
  <c r="O1412" i="10"/>
  <c r="O1413" i="10"/>
  <c r="O1414" i="10"/>
  <c r="O1415" i="10"/>
  <c r="O1416" i="10"/>
  <c r="O1417" i="10"/>
  <c r="O1418" i="10"/>
  <c r="O1419" i="10"/>
  <c r="O1420" i="10"/>
  <c r="O1421" i="10"/>
  <c r="O1422" i="10"/>
  <c r="O1423" i="10"/>
  <c r="O1424" i="10"/>
  <c r="O1425" i="10"/>
  <c r="O1426" i="10"/>
  <c r="O1427" i="10"/>
  <c r="O1428" i="10"/>
  <c r="O1429" i="10"/>
  <c r="O1430" i="10"/>
  <c r="O1431" i="10"/>
  <c r="O1432" i="10"/>
  <c r="O1433" i="10"/>
  <c r="O1434" i="10"/>
  <c r="O1435" i="10"/>
  <c r="O1436" i="10"/>
  <c r="O1437" i="10"/>
  <c r="O1438" i="10"/>
  <c r="O1439" i="10"/>
  <c r="O1440" i="10"/>
  <c r="O1441" i="10"/>
  <c r="O1442" i="10"/>
  <c r="O1443" i="10"/>
  <c r="O1444" i="10"/>
  <c r="O1445" i="10"/>
  <c r="O1446" i="10"/>
  <c r="O1447" i="10"/>
  <c r="O1448" i="10"/>
  <c r="O1449" i="10"/>
  <c r="O1450" i="10"/>
  <c r="O1451" i="10"/>
  <c r="O1452" i="10"/>
  <c r="O1453" i="10"/>
  <c r="O1454" i="10"/>
  <c r="O1455" i="10"/>
  <c r="O1456" i="10"/>
  <c r="O1457" i="10"/>
  <c r="O1458" i="10"/>
  <c r="O1459" i="10"/>
  <c r="O1460" i="10"/>
  <c r="O1461" i="10"/>
  <c r="O1462" i="10"/>
  <c r="O1463" i="10"/>
  <c r="O1464" i="10"/>
  <c r="O1465" i="10"/>
  <c r="O1466" i="10"/>
  <c r="O1467" i="10"/>
  <c r="O1468" i="10"/>
  <c r="O1469" i="10"/>
  <c r="O1470" i="10"/>
  <c r="O1471" i="10"/>
  <c r="O1472" i="10"/>
  <c r="O1473" i="10"/>
  <c r="O1474" i="10"/>
  <c r="O1475" i="10"/>
  <c r="O1476" i="10"/>
  <c r="O1477" i="10"/>
  <c r="O1478" i="10"/>
  <c r="O1479" i="10"/>
  <c r="O1480" i="10"/>
  <c r="O1481" i="10"/>
  <c r="O1482" i="10"/>
  <c r="O1483" i="10"/>
  <c r="O1484" i="10"/>
  <c r="O1485" i="10"/>
  <c r="O1486" i="10"/>
  <c r="O1487" i="10"/>
  <c r="O1488" i="10"/>
  <c r="O1489" i="10"/>
  <c r="O1490" i="10"/>
  <c r="O1491" i="10"/>
  <c r="O1492" i="10"/>
  <c r="O1493" i="10"/>
  <c r="O1494" i="10"/>
  <c r="O1495" i="10"/>
  <c r="O1496" i="10"/>
  <c r="O1497" i="10"/>
  <c r="O1498" i="10"/>
  <c r="O1499" i="10"/>
  <c r="O1500" i="10"/>
  <c r="O1501" i="10"/>
  <c r="O1502" i="10"/>
  <c r="O1503" i="10"/>
  <c r="O1504" i="10"/>
  <c r="O1505" i="10"/>
  <c r="O1506" i="10"/>
  <c r="O1507" i="10"/>
  <c r="O1508" i="10"/>
  <c r="O1509" i="10"/>
  <c r="O1510" i="10"/>
  <c r="O1511" i="10"/>
  <c r="O1512" i="10"/>
  <c r="O1513" i="10"/>
  <c r="O1514" i="10"/>
  <c r="O1515" i="10"/>
  <c r="O1516" i="10"/>
  <c r="O1517" i="10"/>
  <c r="O1518" i="10"/>
  <c r="O1519" i="10"/>
  <c r="O1520" i="10"/>
  <c r="O1521" i="10"/>
  <c r="O1522" i="10"/>
  <c r="O1523" i="10"/>
  <c r="O1524" i="10"/>
  <c r="O1525" i="10"/>
  <c r="O1526" i="10"/>
  <c r="O1527" i="10"/>
  <c r="O1528" i="10"/>
  <c r="O1529" i="10"/>
  <c r="O1530" i="10"/>
  <c r="O1531" i="10"/>
  <c r="O1532" i="10"/>
  <c r="O1533" i="10"/>
  <c r="O1534" i="10"/>
  <c r="O1535" i="10"/>
  <c r="O1536" i="10"/>
  <c r="O1537" i="10"/>
  <c r="O1538" i="10"/>
  <c r="O1539" i="10"/>
  <c r="O1540" i="10"/>
  <c r="O1541" i="10"/>
  <c r="O1542" i="10"/>
  <c r="O1543" i="10"/>
  <c r="O1544" i="10"/>
  <c r="O1545" i="10"/>
  <c r="O1546" i="10"/>
  <c r="O1547" i="10"/>
  <c r="O1548" i="10"/>
  <c r="O1549" i="10"/>
  <c r="O1550" i="10"/>
  <c r="O1551" i="10"/>
  <c r="O1552" i="10"/>
  <c r="O1553" i="10"/>
  <c r="O1554" i="10"/>
  <c r="O1555" i="10"/>
  <c r="O1556" i="10"/>
  <c r="O1557" i="10"/>
  <c r="O1558" i="10"/>
  <c r="O1559" i="10"/>
  <c r="O1560" i="10"/>
  <c r="O1561" i="10"/>
  <c r="O1562" i="10"/>
  <c r="O1563" i="10"/>
  <c r="O1564" i="10"/>
  <c r="O1565" i="10"/>
  <c r="O1566" i="10"/>
  <c r="O1567" i="10"/>
  <c r="O1568" i="10"/>
  <c r="O1569" i="10"/>
  <c r="O1570" i="10"/>
  <c r="O1571" i="10"/>
  <c r="O1572" i="10"/>
  <c r="O1573" i="10"/>
  <c r="O1574" i="10"/>
  <c r="O1575" i="10"/>
  <c r="O1576" i="10"/>
  <c r="O1577" i="10"/>
  <c r="O1578" i="10"/>
  <c r="O1579" i="10"/>
  <c r="O1580" i="10"/>
  <c r="O1581" i="10"/>
  <c r="O1582" i="10"/>
  <c r="O1583" i="10"/>
  <c r="O1584" i="10"/>
  <c r="O1585" i="10"/>
  <c r="O1586" i="10"/>
  <c r="O1587" i="10"/>
  <c r="O1588" i="10"/>
  <c r="O1589" i="10"/>
  <c r="O1590" i="10"/>
  <c r="O1591" i="10"/>
  <c r="O1592" i="10"/>
  <c r="O1593" i="10"/>
  <c r="O1594" i="10"/>
  <c r="O1595" i="10"/>
  <c r="O1596" i="10"/>
  <c r="O1597" i="10"/>
  <c r="O1598" i="10"/>
  <c r="O1599" i="10"/>
  <c r="O1600" i="10"/>
  <c r="O1601" i="10"/>
  <c r="O1602" i="10"/>
  <c r="O1603" i="10"/>
  <c r="O1604" i="10"/>
  <c r="O1605" i="10"/>
  <c r="O1606" i="10"/>
  <c r="O1607" i="10"/>
  <c r="O1608" i="10"/>
  <c r="O1609" i="10"/>
  <c r="O1610" i="10"/>
  <c r="O1611" i="10"/>
  <c r="O1612" i="10"/>
  <c r="O1613" i="10"/>
  <c r="O1614" i="10"/>
  <c r="O1615" i="10"/>
  <c r="O1616" i="10"/>
  <c r="O1617" i="10"/>
  <c r="O1618" i="10"/>
  <c r="O1619" i="10"/>
  <c r="O1620" i="10"/>
  <c r="O1621" i="10"/>
  <c r="O1622" i="10"/>
  <c r="O1623" i="10"/>
  <c r="O1624" i="10"/>
  <c r="O1625" i="10"/>
  <c r="O1626" i="10"/>
  <c r="O1627" i="10"/>
  <c r="O1628" i="10"/>
  <c r="O1629" i="10"/>
  <c r="O1630" i="10"/>
  <c r="O1631" i="10"/>
  <c r="O1632" i="10"/>
  <c r="O1633" i="10"/>
  <c r="O1634" i="10"/>
  <c r="O1635" i="10"/>
  <c r="O1636" i="10"/>
  <c r="O1637" i="10"/>
  <c r="O1638" i="10"/>
  <c r="O1639" i="10"/>
  <c r="O1640" i="10"/>
  <c r="O1641" i="10"/>
  <c r="O1642" i="10"/>
  <c r="O1643" i="10"/>
  <c r="O1644" i="10"/>
  <c r="O1645" i="10"/>
  <c r="O1646" i="10"/>
  <c r="O1647" i="10"/>
  <c r="O1648" i="10"/>
  <c r="O1649" i="10"/>
  <c r="O1650" i="10"/>
  <c r="O1651" i="10"/>
  <c r="O1652" i="10"/>
  <c r="O1653" i="10"/>
  <c r="O1654" i="10"/>
  <c r="O1655" i="10"/>
  <c r="O1656" i="10"/>
  <c r="O1657" i="10"/>
  <c r="O1658" i="10"/>
  <c r="O1659" i="10"/>
  <c r="O1660" i="10"/>
  <c r="O1661" i="10"/>
  <c r="O1662" i="10"/>
  <c r="O1663" i="10"/>
  <c r="O1664" i="10"/>
  <c r="O1665" i="10"/>
  <c r="O1666" i="10"/>
  <c r="O1667" i="10"/>
  <c r="O1668" i="10"/>
  <c r="O1669" i="10"/>
  <c r="O1670" i="10"/>
  <c r="O1671" i="10"/>
  <c r="O1672" i="10"/>
  <c r="O1673" i="10"/>
  <c r="O1674" i="10"/>
  <c r="O1675" i="10"/>
  <c r="O1676" i="10"/>
  <c r="O1677" i="10"/>
  <c r="O1678" i="10"/>
  <c r="O1679" i="10"/>
  <c r="O1680" i="10"/>
  <c r="O1681" i="10"/>
  <c r="O1682" i="10"/>
  <c r="O1683" i="10"/>
  <c r="O1684" i="10"/>
  <c r="K9" i="10"/>
  <c r="H9" i="10" a="1"/>
  <c r="H9" i="10" s="1"/>
  <c r="B146" i="12" l="1"/>
  <c r="B145" i="12"/>
  <c r="B144" i="12"/>
  <c r="B143" i="12"/>
  <c r="B142" i="12"/>
  <c r="B141" i="12"/>
  <c r="B140" i="12"/>
  <c r="B139" i="12"/>
  <c r="B138" i="12"/>
  <c r="B137" i="12"/>
  <c r="B136" i="12"/>
  <c r="B135" i="12"/>
  <c r="B134" i="12"/>
  <c r="B133" i="12"/>
  <c r="B132" i="12"/>
  <c r="B131" i="12"/>
  <c r="B130" i="12"/>
  <c r="B129" i="12"/>
  <c r="B128" i="12"/>
  <c r="B127" i="12"/>
  <c r="B107" i="12"/>
  <c r="B106" i="12"/>
  <c r="B105" i="12"/>
  <c r="B104" i="12"/>
  <c r="B103" i="12"/>
  <c r="B102" i="12"/>
  <c r="B101" i="12"/>
  <c r="B100" i="12"/>
  <c r="B99" i="12"/>
  <c r="B189" i="12"/>
  <c r="B190" i="12"/>
  <c r="B167" i="12"/>
  <c r="B166" i="12"/>
  <c r="B165" i="12"/>
  <c r="B174" i="12"/>
  <c r="B74" i="12"/>
  <c r="B73" i="12"/>
  <c r="B72" i="12"/>
  <c r="B71" i="12"/>
  <c r="B70" i="12"/>
  <c r="B69" i="12"/>
  <c r="B68" i="12"/>
  <c r="B67" i="12"/>
  <c r="B66" i="12"/>
  <c r="B65" i="12"/>
  <c r="B64" i="12"/>
  <c r="B63" i="12"/>
  <c r="B62" i="12"/>
  <c r="B164" i="12"/>
  <c r="B163" i="12"/>
  <c r="B162" i="12"/>
  <c r="B161" i="12"/>
  <c r="B160" i="12"/>
  <c r="B159" i="12"/>
  <c r="B150" i="12"/>
  <c r="B98" i="12"/>
  <c r="B97" i="12"/>
  <c r="B76" i="12"/>
  <c r="B59" i="12"/>
  <c r="B60" i="12"/>
  <c r="B61" i="12"/>
  <c r="B55" i="12"/>
  <c r="B56" i="12"/>
  <c r="B54" i="12"/>
  <c r="B53" i="12"/>
  <c r="B94" i="12"/>
  <c r="B52" i="12"/>
  <c r="B51" i="12"/>
  <c r="B50" i="12"/>
  <c r="B49" i="12"/>
  <c r="B93" i="12"/>
  <c r="B92" i="12"/>
  <c r="B91" i="12"/>
  <c r="B90" i="12"/>
  <c r="B89" i="12"/>
  <c r="B88" i="12"/>
  <c r="B87" i="12"/>
  <c r="B86" i="12"/>
  <c r="B85" i="12"/>
  <c r="B84" i="12"/>
  <c r="B83" i="12"/>
  <c r="B82" i="12"/>
  <c r="B81" i="12"/>
  <c r="B80" i="12"/>
  <c r="B79" i="12"/>
  <c r="B78" i="12"/>
  <c r="B77" i="12"/>
  <c r="B75" i="12"/>
  <c r="B20" i="12"/>
  <c r="B21" i="12"/>
  <c r="B58" i="12"/>
  <c r="B57" i="12"/>
  <c r="B19" i="1"/>
  <c r="B48" i="12"/>
  <c r="B22" i="12"/>
  <c r="B47" i="12"/>
  <c r="B46" i="12"/>
  <c r="B45" i="12"/>
  <c r="B44" i="12"/>
  <c r="B43" i="12"/>
  <c r="B19" i="12"/>
  <c r="B96" i="12"/>
  <c r="B18" i="12"/>
  <c r="B17" i="12"/>
  <c r="B16" i="12"/>
  <c r="B15" i="12"/>
  <c r="B14" i="12"/>
  <c r="B13" i="12"/>
  <c r="B156" i="12"/>
  <c r="B157" i="12"/>
  <c r="B179" i="12"/>
  <c r="B172" i="12"/>
  <c r="B173" i="12"/>
  <c r="B12" i="12"/>
  <c r="B11" i="12"/>
  <c r="B10" i="12"/>
  <c r="B183" i="12"/>
  <c r="B222" i="12"/>
  <c r="B221" i="12"/>
  <c r="B223" i="12"/>
  <c r="B255" i="12"/>
  <c r="B256" i="12"/>
  <c r="B257" i="12"/>
  <c r="B233" i="12"/>
  <c r="B232" i="12"/>
  <c r="B231" i="12"/>
  <c r="B230" i="12"/>
  <c r="B229" i="12"/>
  <c r="B228" i="12"/>
  <c r="B227" i="12"/>
  <c r="B48" i="1"/>
  <c r="B240" i="12"/>
  <c r="B239" i="12"/>
  <c r="B194" i="12"/>
  <c r="B193" i="12"/>
  <c r="B192" i="12"/>
  <c r="B191" i="12"/>
  <c r="B40" i="1"/>
  <c r="B148" i="12"/>
  <c r="B147" i="12"/>
  <c r="B26" i="1"/>
  <c r="B109" i="12"/>
  <c r="B108" i="12"/>
  <c r="B177" i="12"/>
  <c r="B178" i="12"/>
  <c r="B42" i="12"/>
  <c r="B41" i="12"/>
  <c r="B40" i="12"/>
  <c r="B39" i="12"/>
  <c r="B38" i="12"/>
  <c r="B37" i="12"/>
  <c r="B36" i="12"/>
  <c r="B35" i="12"/>
  <c r="B34" i="12"/>
  <c r="B33" i="12"/>
  <c r="B32" i="12"/>
  <c r="B31" i="12"/>
  <c r="B30" i="12"/>
  <c r="B29" i="12"/>
  <c r="B28" i="12"/>
  <c r="B27" i="12"/>
  <c r="B26" i="12"/>
  <c r="B25" i="12"/>
  <c r="B24" i="12"/>
  <c r="B23" i="12"/>
  <c r="B220" i="12"/>
  <c r="B219" i="12"/>
  <c r="B218" i="12"/>
  <c r="B212" i="12"/>
  <c r="B225" i="12"/>
  <c r="B226" i="12"/>
  <c r="B217" i="12"/>
  <c r="B216" i="12"/>
  <c r="B215" i="12"/>
  <c r="B214" i="12"/>
  <c r="B47" i="1"/>
  <c r="B211" i="12"/>
  <c r="B210" i="12"/>
  <c r="B209" i="12"/>
  <c r="B208" i="12"/>
  <c r="B207" i="12"/>
  <c r="B206" i="12"/>
  <c r="B35" i="1"/>
  <c r="B95" i="12"/>
  <c r="B9" i="12"/>
  <c r="B126" i="12"/>
  <c r="B125" i="12"/>
  <c r="B124" i="12"/>
  <c r="B123" i="12"/>
  <c r="B122" i="12"/>
  <c r="B121" i="12"/>
  <c r="B120" i="12"/>
  <c r="B119" i="12"/>
  <c r="B118" i="12"/>
  <c r="B117" i="12"/>
  <c r="B238" i="12"/>
  <c r="B59" i="1"/>
  <c r="B12" i="1"/>
  <c r="B243" i="12"/>
  <c r="B242" i="12"/>
  <c r="B241" i="12"/>
  <c r="J266" i="12"/>
  <c r="K266" i="12"/>
  <c r="L266" i="12"/>
  <c r="M266" i="12"/>
  <c r="N266" i="12"/>
  <c r="O266" i="12"/>
  <c r="P266" i="12"/>
  <c r="Q266" i="12"/>
  <c r="R266" i="12"/>
  <c r="S266" i="12"/>
  <c r="T266" i="12"/>
  <c r="U266" i="12"/>
  <c r="I23" i="1"/>
  <c r="I9" i="1"/>
  <c r="I24" i="1"/>
  <c r="I28" i="1"/>
  <c r="I30" i="1"/>
  <c r="I31" i="1"/>
  <c r="I32" i="1"/>
  <c r="I36" i="1"/>
  <c r="I41" i="1"/>
  <c r="I42" i="1"/>
  <c r="I43" i="1"/>
  <c r="I52" i="1"/>
  <c r="I53" i="1"/>
  <c r="I54" i="1"/>
  <c r="I55" i="1"/>
  <c r="I56" i="1"/>
  <c r="I57" i="1"/>
  <c r="I58" i="1"/>
  <c r="I61" i="1"/>
  <c r="I62" i="1"/>
  <c r="I63" i="1"/>
  <c r="I64" i="1"/>
  <c r="I65" i="1"/>
  <c r="I66" i="1"/>
  <c r="I67" i="1"/>
  <c r="I68" i="1"/>
  <c r="I69" i="1"/>
  <c r="I70" i="1"/>
  <c r="I72" i="1"/>
  <c r="I73" i="1"/>
  <c r="I74" i="1"/>
  <c r="I75" i="1"/>
  <c r="I76" i="1"/>
  <c r="I77" i="1"/>
  <c r="I78" i="1"/>
  <c r="I79" i="1"/>
  <c r="I80" i="1"/>
  <c r="I81" i="1"/>
  <c r="I82" i="1"/>
  <c r="I83" i="1"/>
  <c r="I84" i="1"/>
  <c r="I85" i="1"/>
  <c r="I86" i="1"/>
  <c r="I87" i="1"/>
  <c r="I88" i="1"/>
  <c r="I89" i="1"/>
  <c r="I90" i="1"/>
  <c r="I91" i="1"/>
  <c r="I92" i="1"/>
  <c r="I93" i="1"/>
  <c r="I94" i="1"/>
  <c r="I95" i="1"/>
  <c r="I96" i="1"/>
  <c r="I97" i="1"/>
  <c r="I98" i="1"/>
  <c r="I99" i="1"/>
  <c r="I100" i="1"/>
  <c r="I101" i="1"/>
  <c r="I102" i="1"/>
  <c r="I103" i="1"/>
  <c r="I104" i="1"/>
  <c r="I105" i="1"/>
  <c r="I106" i="1"/>
  <c r="I107" i="1"/>
  <c r="I108" i="1"/>
  <c r="I109" i="1"/>
  <c r="I110" i="1"/>
  <c r="I111" i="1"/>
  <c r="I112" i="1"/>
  <c r="I113" i="1"/>
  <c r="I114" i="1"/>
  <c r="I115" i="1"/>
  <c r="I116" i="1"/>
  <c r="I117" i="1"/>
  <c r="I118" i="1"/>
  <c r="I119" i="1"/>
  <c r="I120" i="1"/>
  <c r="I121" i="1"/>
  <c r="I122" i="1"/>
  <c r="I123" i="1"/>
  <c r="I124" i="1"/>
  <c r="I125" i="1"/>
  <c r="I126" i="1"/>
  <c r="I127" i="1"/>
  <c r="I128" i="1"/>
  <c r="I129" i="1"/>
  <c r="I130" i="1"/>
  <c r="I131" i="1"/>
  <c r="I132" i="1"/>
  <c r="I133" i="1"/>
  <c r="I134" i="1"/>
  <c r="I135" i="1"/>
  <c r="I136" i="1"/>
  <c r="I137" i="1"/>
  <c r="I138" i="1"/>
  <c r="I139" i="1"/>
  <c r="I140" i="1"/>
  <c r="I141" i="1"/>
  <c r="I142" i="1"/>
  <c r="I143" i="1"/>
  <c r="I144" i="1"/>
  <c r="I145" i="1"/>
  <c r="I146" i="1"/>
  <c r="I147" i="1"/>
  <c r="I148" i="1"/>
  <c r="I149" i="1"/>
  <c r="I150" i="1"/>
  <c r="I151" i="1"/>
  <c r="I152" i="1"/>
  <c r="I153" i="1"/>
  <c r="I154" i="1"/>
  <c r="I155" i="1"/>
  <c r="I156" i="1"/>
  <c r="I157" i="1"/>
  <c r="I158" i="1"/>
  <c r="I159" i="1"/>
  <c r="I160" i="1"/>
  <c r="I161" i="1"/>
  <c r="I162" i="1"/>
  <c r="I163" i="1"/>
  <c r="I164" i="1"/>
  <c r="I165" i="1"/>
  <c r="I166" i="1"/>
  <c r="I167" i="1"/>
  <c r="I168" i="1"/>
  <c r="G23" i="1" a="1"/>
  <c r="G23" i="1" s="1"/>
  <c r="G9" i="1" a="1"/>
  <c r="G9" i="1" s="1"/>
  <c r="G24" i="1" a="1"/>
  <c r="G24" i="1" s="1"/>
  <c r="G28" i="1" a="1"/>
  <c r="G28" i="1" s="1"/>
  <c r="G30" i="1" a="1"/>
  <c r="G30" i="1" s="1"/>
  <c r="G31" i="1" a="1"/>
  <c r="G31" i="1" s="1"/>
  <c r="G32" i="1" a="1"/>
  <c r="G32" i="1" s="1"/>
  <c r="G36" i="1" a="1"/>
  <c r="G36" i="1"/>
  <c r="G41" i="1" a="1"/>
  <c r="G41" i="1" s="1"/>
  <c r="G42" i="1" a="1"/>
  <c r="G42" i="1"/>
  <c r="G43" i="1" a="1"/>
  <c r="G43" i="1"/>
  <c r="G52" i="1" a="1"/>
  <c r="G52" i="1" s="1"/>
  <c r="G53" i="1" a="1"/>
  <c r="G53" i="1" s="1"/>
  <c r="G54" i="1" a="1"/>
  <c r="G54" i="1" s="1"/>
  <c r="G55" i="1" a="1"/>
  <c r="G55" i="1" s="1"/>
  <c r="G56" i="1" a="1"/>
  <c r="G56" i="1"/>
  <c r="G57" i="1" a="1"/>
  <c r="G57" i="1" s="1"/>
  <c r="G58" i="1" a="1"/>
  <c r="G58" i="1" s="1"/>
  <c r="G61" i="1" a="1"/>
  <c r="G61" i="1" s="1"/>
  <c r="G62" i="1" a="1"/>
  <c r="G62" i="1" s="1"/>
  <c r="G63" i="1" a="1"/>
  <c r="G63" i="1" s="1"/>
  <c r="G64" i="1" a="1"/>
  <c r="G64" i="1" s="1"/>
  <c r="G65" i="1" a="1"/>
  <c r="G65" i="1"/>
  <c r="G66" i="1" a="1"/>
  <c r="G66" i="1"/>
  <c r="G67" i="1" a="1"/>
  <c r="G67" i="1" s="1"/>
  <c r="G68" i="1" a="1"/>
  <c r="G68" i="1"/>
  <c r="G69" i="1" a="1"/>
  <c r="G69" i="1" s="1"/>
  <c r="G70" i="1" a="1"/>
  <c r="G70" i="1"/>
  <c r="G72" i="1" a="1"/>
  <c r="G72" i="1"/>
  <c r="G73" i="1" a="1"/>
  <c r="G73" i="1"/>
  <c r="G74" i="1" a="1"/>
  <c r="G74" i="1" s="1"/>
  <c r="G75" i="1" a="1"/>
  <c r="G75" i="1" s="1"/>
  <c r="G76" i="1" a="1"/>
  <c r="G76" i="1" s="1"/>
  <c r="G77" i="1" a="1"/>
  <c r="G77" i="1" s="1"/>
  <c r="G78" i="1" a="1"/>
  <c r="G78" i="1" s="1"/>
  <c r="G79" i="1" a="1"/>
  <c r="G79" i="1" s="1"/>
  <c r="G80" i="1" a="1"/>
  <c r="G80" i="1"/>
  <c r="G81" i="1" a="1"/>
  <c r="G81" i="1" s="1"/>
  <c r="G82" i="1" a="1"/>
  <c r="G82" i="1" s="1"/>
  <c r="G83" i="1" a="1"/>
  <c r="G83" i="1" s="1"/>
  <c r="G84" i="1" a="1"/>
  <c r="G84" i="1" s="1"/>
  <c r="G85" i="1" a="1"/>
  <c r="G85" i="1"/>
  <c r="G86" i="1" a="1"/>
  <c r="G86" i="1"/>
  <c r="G87" i="1" a="1"/>
  <c r="G87" i="1" s="1"/>
  <c r="G88" i="1" a="1"/>
  <c r="G88" i="1"/>
  <c r="G89" i="1" a="1"/>
  <c r="G89" i="1"/>
  <c r="G90" i="1" a="1"/>
  <c r="G90" i="1" s="1"/>
  <c r="G91" i="1" a="1"/>
  <c r="G91" i="1" s="1"/>
  <c r="G92" i="1" a="1"/>
  <c r="G92" i="1" s="1"/>
  <c r="G93" i="1" a="1"/>
  <c r="G93" i="1"/>
  <c r="G94" i="1" a="1"/>
  <c r="G94" i="1"/>
  <c r="G95" i="1" a="1"/>
  <c r="G95" i="1" s="1"/>
  <c r="G96" i="1" a="1"/>
  <c r="G96" i="1"/>
  <c r="G97" i="1" a="1"/>
  <c r="G97" i="1"/>
  <c r="G98" i="1" a="1"/>
  <c r="G98" i="1" s="1"/>
  <c r="G99" i="1" a="1"/>
  <c r="G99" i="1" s="1"/>
  <c r="G100" i="1" a="1"/>
  <c r="G100" i="1" s="1"/>
  <c r="G101" i="1" a="1"/>
  <c r="G101" i="1" s="1"/>
  <c r="G102" i="1" a="1"/>
  <c r="G102" i="1"/>
  <c r="G103" i="1" a="1"/>
  <c r="G103" i="1" s="1"/>
  <c r="G104" i="1" a="1"/>
  <c r="G104" i="1"/>
  <c r="G105" i="1" a="1"/>
  <c r="G105" i="1" s="1"/>
  <c r="G106" i="1" a="1"/>
  <c r="G106" i="1" s="1"/>
  <c r="G107" i="1" a="1"/>
  <c r="G107" i="1" s="1"/>
  <c r="G108" i="1" a="1"/>
  <c r="G108" i="1" s="1"/>
  <c r="G109" i="1" a="1"/>
  <c r="G109" i="1"/>
  <c r="G110" i="1" a="1"/>
  <c r="G110" i="1" s="1"/>
  <c r="G111" i="1" a="1"/>
  <c r="G111" i="1" s="1"/>
  <c r="G112" i="1" a="1"/>
  <c r="G112" i="1"/>
  <c r="G113" i="1" a="1"/>
  <c r="G113" i="1" s="1"/>
  <c r="G114" i="1" a="1"/>
  <c r="G114" i="1"/>
  <c r="G115" i="1" a="1"/>
  <c r="G115" i="1" s="1"/>
  <c r="G116" i="1" a="1"/>
  <c r="G116" i="1" s="1"/>
  <c r="G117" i="1" a="1"/>
  <c r="G117" i="1"/>
  <c r="G118" i="1" a="1"/>
  <c r="G118" i="1" s="1"/>
  <c r="G119" i="1" a="1"/>
  <c r="G119" i="1" s="1"/>
  <c r="G120" i="1" a="1"/>
  <c r="G120" i="1"/>
  <c r="G121" i="1" a="1"/>
  <c r="G121" i="1"/>
  <c r="G122" i="1" a="1"/>
  <c r="G122" i="1" s="1"/>
  <c r="G123" i="1" a="1"/>
  <c r="G123" i="1" s="1"/>
  <c r="G124" i="1" a="1"/>
  <c r="G124" i="1" s="1"/>
  <c r="G125" i="1" a="1"/>
  <c r="G125" i="1"/>
  <c r="G126" i="1" a="1"/>
  <c r="G126" i="1"/>
  <c r="G127" i="1" a="1"/>
  <c r="G127" i="1" s="1"/>
  <c r="G128" i="1" a="1"/>
  <c r="G128" i="1" s="1"/>
  <c r="G129" i="1" a="1"/>
  <c r="G129" i="1" s="1"/>
  <c r="G130" i="1" a="1"/>
  <c r="G130" i="1" s="1"/>
  <c r="G131" i="1" a="1"/>
  <c r="G131" i="1" s="1"/>
  <c r="G132" i="1" a="1"/>
  <c r="G132" i="1" s="1"/>
  <c r="G133" i="1" a="1"/>
  <c r="G133" i="1" s="1"/>
  <c r="G134" i="1" a="1"/>
  <c r="G134" i="1" s="1"/>
  <c r="G135" i="1" a="1"/>
  <c r="G135" i="1" s="1"/>
  <c r="G136" i="1" a="1"/>
  <c r="G136" i="1"/>
  <c r="G137" i="1" a="1"/>
  <c r="G137" i="1" s="1"/>
  <c r="G138" i="1" a="1"/>
  <c r="G138" i="1"/>
  <c r="G139" i="1" a="1"/>
  <c r="G139" i="1" s="1"/>
  <c r="G140" i="1" a="1"/>
  <c r="G140" i="1" s="1"/>
  <c r="G141" i="1" a="1"/>
  <c r="G141" i="1"/>
  <c r="G142" i="1" a="1"/>
  <c r="G142" i="1" s="1"/>
  <c r="G143" i="1" a="1"/>
  <c r="G143" i="1" s="1"/>
  <c r="G144" i="1" a="1"/>
  <c r="G144" i="1" s="1"/>
  <c r="G145" i="1" a="1"/>
  <c r="G145" i="1" s="1"/>
  <c r="G146" i="1" a="1"/>
  <c r="G146" i="1"/>
  <c r="G147" i="1" a="1"/>
  <c r="G147" i="1" s="1"/>
  <c r="G148" i="1" a="1"/>
  <c r="G148" i="1"/>
  <c r="G149" i="1" a="1"/>
  <c r="G149" i="1"/>
  <c r="G150" i="1" a="1"/>
  <c r="G150" i="1"/>
  <c r="G151" i="1" a="1"/>
  <c r="G151" i="1" s="1"/>
  <c r="G152" i="1" a="1"/>
  <c r="G152" i="1" s="1"/>
  <c r="G153" i="1" a="1"/>
  <c r="G153" i="1" s="1"/>
  <c r="G154" i="1" a="1"/>
  <c r="G154" i="1" s="1"/>
  <c r="G155" i="1" a="1"/>
  <c r="G155" i="1" s="1"/>
  <c r="G156" i="1" a="1"/>
  <c r="G156" i="1" s="1"/>
  <c r="G157" i="1" a="1"/>
  <c r="G157" i="1" s="1"/>
  <c r="G158" i="1" a="1"/>
  <c r="G158" i="1" s="1"/>
  <c r="G159" i="1" a="1"/>
  <c r="G159" i="1" s="1"/>
  <c r="G160" i="1" a="1"/>
  <c r="G160" i="1"/>
  <c r="G161" i="1" a="1"/>
  <c r="G161" i="1" s="1"/>
  <c r="G162" i="1" a="1"/>
  <c r="G162" i="1"/>
  <c r="G163" i="1" a="1"/>
  <c r="G163" i="1" s="1"/>
  <c r="G164" i="1" a="1"/>
  <c r="G164" i="1" s="1"/>
  <c r="G165" i="1" a="1"/>
  <c r="G165" i="1" s="1"/>
  <c r="G166" i="1" a="1"/>
  <c r="G166" i="1" s="1"/>
  <c r="G167" i="1" a="1"/>
  <c r="G167" i="1" s="1"/>
  <c r="G168" i="1" a="1"/>
  <c r="G168" i="1" s="1"/>
  <c r="D57" i="34"/>
  <c r="B80" i="34"/>
  <c r="B79" i="34"/>
  <c r="B78" i="34"/>
  <c r="B77" i="34"/>
  <c r="B76" i="34"/>
  <c r="B75" i="34"/>
  <c r="B74" i="34"/>
  <c r="B73" i="34"/>
  <c r="B72" i="34"/>
  <c r="B71" i="34"/>
  <c r="B70" i="34"/>
  <c r="B69" i="34"/>
  <c r="B68" i="34"/>
  <c r="B67" i="34"/>
  <c r="B66" i="34"/>
  <c r="B65" i="34"/>
  <c r="B64" i="34"/>
  <c r="B63" i="34"/>
  <c r="B62" i="34"/>
  <c r="B61" i="34"/>
  <c r="B60" i="34"/>
  <c r="B59" i="34"/>
  <c r="B58" i="34"/>
  <c r="B57" i="34"/>
  <c r="H134" i="34"/>
  <c r="D60" i="34"/>
  <c r="D59" i="34"/>
  <c r="D58" i="34"/>
  <c r="E13" i="34" l="1"/>
  <c r="E14" i="34"/>
  <c r="E15" i="34"/>
  <c r="E16" i="34"/>
  <c r="E17" i="34"/>
  <c r="E18" i="34"/>
  <c r="E8" i="34"/>
  <c r="G211" i="32"/>
  <c r="J169" i="32"/>
  <c r="J168" i="32" s="1"/>
  <c r="J133" i="32"/>
  <c r="G131" i="32"/>
  <c r="J127" i="32"/>
  <c r="G126" i="32"/>
  <c r="J115" i="32"/>
  <c r="J114" i="32"/>
  <c r="G241" i="31"/>
  <c r="G214" i="31"/>
  <c r="G157" i="31"/>
  <c r="G131" i="31"/>
  <c r="J115" i="31"/>
  <c r="J114" i="31" s="1"/>
  <c r="G13" i="32"/>
  <c r="G12" i="32"/>
  <c r="G11" i="32"/>
  <c r="G9" i="32"/>
  <c r="G11" i="31"/>
  <c r="G12" i="31"/>
  <c r="G13" i="31"/>
  <c r="J236" i="31"/>
  <c r="I232" i="31"/>
  <c r="H232" i="31"/>
  <c r="G232" i="31"/>
  <c r="J233" i="31"/>
  <c r="J232" i="31" s="1"/>
  <c r="J234" i="31"/>
  <c r="J235" i="31"/>
  <c r="J226" i="31"/>
  <c r="H238" i="31"/>
  <c r="I238" i="31"/>
  <c r="G238" i="31"/>
  <c r="H225" i="31"/>
  <c r="I225" i="31"/>
  <c r="G225" i="31"/>
  <c r="J219" i="31"/>
  <c r="H218" i="31"/>
  <c r="I218" i="31"/>
  <c r="G218" i="31"/>
  <c r="G210" i="31"/>
  <c r="J173" i="31"/>
  <c r="J172" i="31" s="1"/>
  <c r="H172" i="31"/>
  <c r="I172" i="31"/>
  <c r="G172" i="31"/>
  <c r="G177" i="31"/>
  <c r="G174" i="31"/>
  <c r="J163" i="31"/>
  <c r="J169" i="31"/>
  <c r="J168" i="31"/>
  <c r="J165" i="31"/>
  <c r="J164" i="31" s="1"/>
  <c r="I164" i="31"/>
  <c r="H167" i="31"/>
  <c r="I167" i="31"/>
  <c r="G167" i="31"/>
  <c r="G154" i="31"/>
  <c r="G150" i="31"/>
  <c r="J133" i="31"/>
  <c r="J134" i="31"/>
  <c r="J135" i="31"/>
  <c r="J136" i="31"/>
  <c r="J137" i="31"/>
  <c r="J138" i="31"/>
  <c r="J139" i="31"/>
  <c r="J140" i="31"/>
  <c r="H131" i="31"/>
  <c r="I131" i="31"/>
  <c r="J47" i="31"/>
  <c r="G321" i="32"/>
  <c r="J266" i="32"/>
  <c r="I168" i="32"/>
  <c r="J170" i="32"/>
  <c r="J165" i="32"/>
  <c r="H168" i="32"/>
  <c r="G21" i="32"/>
  <c r="G37" i="32"/>
  <c r="G26" i="32"/>
  <c r="J30" i="32"/>
  <c r="J31" i="32"/>
  <c r="G45" i="32"/>
  <c r="G97" i="32"/>
  <c r="G104" i="32"/>
  <c r="H114" i="32"/>
  <c r="I114" i="32"/>
  <c r="G114" i="32"/>
  <c r="J134" i="32"/>
  <c r="J135" i="32"/>
  <c r="J136" i="32"/>
  <c r="J137" i="32"/>
  <c r="J138" i="32"/>
  <c r="J139" i="32"/>
  <c r="J140" i="32"/>
  <c r="H146" i="32"/>
  <c r="I146" i="32"/>
  <c r="G146" i="32"/>
  <c r="G168" i="32"/>
  <c r="H211" i="32"/>
  <c r="I211" i="32"/>
  <c r="I239" i="32"/>
  <c r="G239" i="32"/>
  <c r="J243" i="32"/>
  <c r="J244" i="32"/>
  <c r="J246" i="32"/>
  <c r="J248" i="32"/>
  <c r="J250" i="32"/>
  <c r="J252" i="32"/>
  <c r="J253" i="32"/>
  <c r="J254" i="32"/>
  <c r="H257" i="32"/>
  <c r="H256" i="32" s="1"/>
  <c r="I257" i="32"/>
  <c r="I256" i="32" s="1"/>
  <c r="G257" i="32"/>
  <c r="J167" i="31"/>
  <c r="H321" i="32"/>
  <c r="I321" i="32"/>
  <c r="H265" i="32"/>
  <c r="H264" i="32" s="1"/>
  <c r="I265" i="32"/>
  <c r="I264" i="32" s="1"/>
  <c r="G265" i="32"/>
  <c r="G264" i="32" s="1"/>
  <c r="H253" i="32"/>
  <c r="I253" i="32"/>
  <c r="G253" i="32"/>
  <c r="H233" i="32"/>
  <c r="I233" i="32"/>
  <c r="G233" i="32"/>
  <c r="H226" i="32"/>
  <c r="I226" i="32"/>
  <c r="G226" i="32"/>
  <c r="H223" i="32"/>
  <c r="I223" i="32"/>
  <c r="G223" i="32"/>
  <c r="G26" i="31"/>
  <c r="J30" i="31"/>
  <c r="J31" i="31"/>
  <c r="J32" i="31"/>
  <c r="H114" i="31"/>
  <c r="I114" i="31"/>
  <c r="G114" i="31"/>
  <c r="H146" i="31"/>
  <c r="I146" i="31"/>
  <c r="G209" i="31"/>
  <c r="H210" i="31"/>
  <c r="I210" i="31"/>
  <c r="H222" i="31"/>
  <c r="I222" i="31"/>
  <c r="H255" i="31"/>
  <c r="I255" i="31"/>
  <c r="H252" i="31"/>
  <c r="I252" i="31"/>
  <c r="H263" i="31"/>
  <c r="H262" i="31"/>
  <c r="I263" i="31"/>
  <c r="I262" i="31"/>
  <c r="G319" i="31"/>
  <c r="H319" i="31"/>
  <c r="I319" i="31"/>
  <c r="G263" i="31"/>
  <c r="G252" i="31"/>
  <c r="G222" i="31"/>
  <c r="G146" i="31"/>
  <c r="F26" i="30"/>
  <c r="F25" i="30"/>
  <c r="F24" i="30" s="1"/>
  <c r="F23" i="30" s="1"/>
  <c r="F20" i="30"/>
  <c r="G317" i="31"/>
  <c r="H317" i="31"/>
  <c r="I317" i="31"/>
  <c r="J318" i="31"/>
  <c r="J317" i="31"/>
  <c r="G258" i="31"/>
  <c r="H258" i="31"/>
  <c r="I258" i="31"/>
  <c r="J259" i="31"/>
  <c r="J258" i="31" s="1"/>
  <c r="G260" i="31"/>
  <c r="H260" i="31"/>
  <c r="I260" i="31"/>
  <c r="J261" i="31"/>
  <c r="J260" i="31"/>
  <c r="G255" i="31"/>
  <c r="J24" i="31"/>
  <c r="I241" i="31"/>
  <c r="H241" i="31"/>
  <c r="H242" i="32"/>
  <c r="I242" i="32"/>
  <c r="J242" i="32" s="1"/>
  <c r="G242" i="32"/>
  <c r="I219" i="32"/>
  <c r="H219" i="32"/>
  <c r="G219" i="32"/>
  <c r="I173" i="32"/>
  <c r="H173" i="32"/>
  <c r="G173" i="32"/>
  <c r="I131" i="32"/>
  <c r="H131" i="32"/>
  <c r="J130" i="32"/>
  <c r="I126" i="32"/>
  <c r="H126" i="32"/>
  <c r="I26" i="32"/>
  <c r="H26" i="32"/>
  <c r="J32" i="32"/>
  <c r="I126" i="31"/>
  <c r="H126" i="31"/>
  <c r="G126" i="31"/>
  <c r="G144" i="31"/>
  <c r="J243" i="31"/>
  <c r="J130" i="31"/>
  <c r="H26" i="31"/>
  <c r="I26" i="31"/>
  <c r="B17" i="40" a="1"/>
  <c r="B17" i="40" s="1"/>
  <c r="B10" i="13"/>
  <c r="C10" i="13"/>
  <c r="D10" i="13"/>
  <c r="E10" i="13"/>
  <c r="F10" i="13"/>
  <c r="K10" i="13"/>
  <c r="O10" i="13"/>
  <c r="B11" i="13"/>
  <c r="B12" i="13"/>
  <c r="B13" i="13"/>
  <c r="B14" i="13"/>
  <c r="B15" i="13"/>
  <c r="B16" i="13"/>
  <c r="B17" i="13"/>
  <c r="B18" i="13"/>
  <c r="B19" i="13"/>
  <c r="B20" i="13"/>
  <c r="B21" i="13"/>
  <c r="B22" i="13"/>
  <c r="B23" i="13"/>
  <c r="C11" i="13"/>
  <c r="C12" i="13"/>
  <c r="C13" i="13"/>
  <c r="C14" i="13"/>
  <c r="C15" i="13"/>
  <c r="C16" i="13"/>
  <c r="C17" i="13"/>
  <c r="C18" i="13"/>
  <c r="C19" i="13"/>
  <c r="C20" i="13"/>
  <c r="C21" i="13"/>
  <c r="C22" i="13"/>
  <c r="C23" i="13"/>
  <c r="D11" i="13"/>
  <c r="D12" i="13"/>
  <c r="D13" i="13"/>
  <c r="D14" i="13"/>
  <c r="D15" i="13"/>
  <c r="D16" i="13"/>
  <c r="D17" i="13"/>
  <c r="D18" i="13"/>
  <c r="D19" i="13"/>
  <c r="D20" i="13"/>
  <c r="D21" i="13"/>
  <c r="D22" i="13"/>
  <c r="D23" i="13"/>
  <c r="E11" i="13"/>
  <c r="E12" i="13"/>
  <c r="E13" i="13"/>
  <c r="E14" i="13"/>
  <c r="E15" i="13"/>
  <c r="E16" i="13"/>
  <c r="E17" i="13"/>
  <c r="E18" i="13"/>
  <c r="E19" i="13"/>
  <c r="E20" i="13"/>
  <c r="E21" i="13"/>
  <c r="E22" i="13"/>
  <c r="E23" i="13"/>
  <c r="F11" i="13"/>
  <c r="F12" i="13"/>
  <c r="F13" i="13"/>
  <c r="F14" i="13"/>
  <c r="F15" i="13"/>
  <c r="F16" i="13"/>
  <c r="F17" i="13"/>
  <c r="F18" i="13"/>
  <c r="F19" i="13"/>
  <c r="F20" i="13"/>
  <c r="F21" i="13"/>
  <c r="F22" i="13"/>
  <c r="F23" i="13"/>
  <c r="K11" i="13"/>
  <c r="K12" i="13"/>
  <c r="K13" i="13"/>
  <c r="K14" i="13"/>
  <c r="K15" i="13"/>
  <c r="K16" i="13"/>
  <c r="K17" i="13"/>
  <c r="K18" i="13"/>
  <c r="K19" i="13"/>
  <c r="K20" i="13"/>
  <c r="K21" i="13"/>
  <c r="K22" i="13"/>
  <c r="K23" i="13"/>
  <c r="O11" i="13"/>
  <c r="O12" i="13"/>
  <c r="O13" i="13"/>
  <c r="O14" i="13"/>
  <c r="O15" i="13"/>
  <c r="O16" i="13"/>
  <c r="O17" i="13"/>
  <c r="O18" i="13"/>
  <c r="O19" i="13"/>
  <c r="O20" i="13"/>
  <c r="O21" i="13"/>
  <c r="O22" i="13"/>
  <c r="O23" i="13"/>
  <c r="B1033" i="10"/>
  <c r="B1034" i="10"/>
  <c r="B1035" i="10"/>
  <c r="B1036" i="10"/>
  <c r="B1037" i="10"/>
  <c r="B1038" i="10"/>
  <c r="B1039" i="10"/>
  <c r="B1040" i="10"/>
  <c r="B1041" i="10"/>
  <c r="B1042" i="10"/>
  <c r="B1043" i="10"/>
  <c r="B1044" i="10"/>
  <c r="B1045" i="10"/>
  <c r="B1046" i="10"/>
  <c r="B1047" i="10"/>
  <c r="B1048" i="10"/>
  <c r="B1049" i="10"/>
  <c r="B1050" i="10"/>
  <c r="B1051" i="10"/>
  <c r="B1052" i="10"/>
  <c r="B1053" i="10"/>
  <c r="B1054" i="10"/>
  <c r="B1055" i="10"/>
  <c r="B1056" i="10"/>
  <c r="B1057" i="10"/>
  <c r="B1058" i="10"/>
  <c r="B1059" i="10"/>
  <c r="B1060" i="10"/>
  <c r="B1061" i="10"/>
  <c r="B1062" i="10"/>
  <c r="B1063" i="10"/>
  <c r="B1064" i="10"/>
  <c r="B1065" i="10"/>
  <c r="B1066" i="10"/>
  <c r="B1067" i="10"/>
  <c r="B1068" i="10"/>
  <c r="B1069" i="10"/>
  <c r="B1070" i="10"/>
  <c r="B1071" i="10"/>
  <c r="B1072" i="10"/>
  <c r="B1073" i="10"/>
  <c r="B1074" i="10"/>
  <c r="B1075" i="10"/>
  <c r="B1076" i="10"/>
  <c r="B1077" i="10"/>
  <c r="B1078" i="10"/>
  <c r="B1079" i="10"/>
  <c r="B1080" i="10"/>
  <c r="B1081" i="10"/>
  <c r="B1082" i="10"/>
  <c r="B1083" i="10"/>
  <c r="B1084" i="10"/>
  <c r="B1085" i="10"/>
  <c r="B1086" i="10"/>
  <c r="B1087" i="10"/>
  <c r="B1088" i="10"/>
  <c r="B1089" i="10"/>
  <c r="B1090" i="10"/>
  <c r="B1091" i="10"/>
  <c r="B1092" i="10"/>
  <c r="B1093" i="10"/>
  <c r="B1094" i="10"/>
  <c r="B1095" i="10"/>
  <c r="B1096" i="10"/>
  <c r="B1097" i="10"/>
  <c r="B1098" i="10"/>
  <c r="B1099" i="10"/>
  <c r="B1100" i="10"/>
  <c r="B1101" i="10"/>
  <c r="B1102" i="10"/>
  <c r="B1103" i="10"/>
  <c r="B1104" i="10"/>
  <c r="B1105" i="10"/>
  <c r="B1106" i="10"/>
  <c r="B1107" i="10"/>
  <c r="B1108" i="10"/>
  <c r="B1109" i="10"/>
  <c r="B1110" i="10"/>
  <c r="B1111" i="10"/>
  <c r="B1112" i="10"/>
  <c r="B1113" i="10"/>
  <c r="B1114" i="10"/>
  <c r="B1115" i="10"/>
  <c r="B1116" i="10"/>
  <c r="B1117" i="10"/>
  <c r="B1118" i="10"/>
  <c r="B1119" i="10"/>
  <c r="B1120" i="10"/>
  <c r="B1121" i="10"/>
  <c r="B1122" i="10"/>
  <c r="B1123" i="10"/>
  <c r="B1124" i="10"/>
  <c r="B1125" i="10"/>
  <c r="B1126" i="10"/>
  <c r="B1127" i="10"/>
  <c r="B1128" i="10"/>
  <c r="B1129" i="10"/>
  <c r="B1130" i="10"/>
  <c r="B1131" i="10"/>
  <c r="B1132" i="10"/>
  <c r="B1133" i="10"/>
  <c r="B1134" i="10"/>
  <c r="B1135" i="10"/>
  <c r="B1136" i="10"/>
  <c r="B1137" i="10"/>
  <c r="B1138" i="10"/>
  <c r="B1139" i="10"/>
  <c r="B1140" i="10"/>
  <c r="B1141" i="10"/>
  <c r="B1142" i="10"/>
  <c r="B1143" i="10"/>
  <c r="B1144" i="10"/>
  <c r="B1145" i="10"/>
  <c r="B1146" i="10"/>
  <c r="B1147" i="10"/>
  <c r="B1148" i="10"/>
  <c r="B1149" i="10"/>
  <c r="B1150" i="10"/>
  <c r="B1151" i="10"/>
  <c r="B1152" i="10"/>
  <c r="B1153" i="10"/>
  <c r="B1154" i="10"/>
  <c r="B1155" i="10"/>
  <c r="B1156" i="10"/>
  <c r="B1157" i="10"/>
  <c r="B1158" i="10"/>
  <c r="B1159" i="10"/>
  <c r="B1160" i="10"/>
  <c r="B1161" i="10"/>
  <c r="B1162" i="10"/>
  <c r="B1163" i="10"/>
  <c r="B1164" i="10"/>
  <c r="B1165" i="10"/>
  <c r="B1166" i="10"/>
  <c r="B1167" i="10"/>
  <c r="B1168" i="10"/>
  <c r="B1169" i="10"/>
  <c r="B1170" i="10"/>
  <c r="B1171" i="10"/>
  <c r="B1172" i="10"/>
  <c r="B1173" i="10"/>
  <c r="B1174" i="10"/>
  <c r="B1175" i="10"/>
  <c r="B1176" i="10"/>
  <c r="B1177" i="10"/>
  <c r="B1178" i="10"/>
  <c r="B1179" i="10"/>
  <c r="B1180" i="10"/>
  <c r="B1181" i="10"/>
  <c r="B1182" i="10"/>
  <c r="B1183" i="10"/>
  <c r="B1184" i="10"/>
  <c r="B1185" i="10"/>
  <c r="B1186" i="10"/>
  <c r="B1187" i="10"/>
  <c r="B1188" i="10"/>
  <c r="B1189" i="10"/>
  <c r="B1190" i="10"/>
  <c r="B1191" i="10"/>
  <c r="B1192" i="10"/>
  <c r="B1193" i="10"/>
  <c r="B1194" i="10"/>
  <c r="B1195" i="10"/>
  <c r="B1196" i="10"/>
  <c r="B1197" i="10"/>
  <c r="B1198" i="10"/>
  <c r="B1199" i="10"/>
  <c r="B1200" i="10"/>
  <c r="B1201" i="10"/>
  <c r="B1202" i="10"/>
  <c r="B1203" i="10"/>
  <c r="B1204" i="10"/>
  <c r="B1205" i="10"/>
  <c r="B1206" i="10"/>
  <c r="B1207" i="10"/>
  <c r="B1208" i="10"/>
  <c r="B1209" i="10"/>
  <c r="B1210" i="10"/>
  <c r="B1211" i="10"/>
  <c r="B1212" i="10"/>
  <c r="B1213" i="10"/>
  <c r="B1214" i="10"/>
  <c r="B1215" i="10"/>
  <c r="B1216" i="10"/>
  <c r="B1217" i="10"/>
  <c r="B1218" i="10"/>
  <c r="B1219" i="10"/>
  <c r="B1220" i="10"/>
  <c r="B1221" i="10"/>
  <c r="B1222" i="10"/>
  <c r="B1223" i="10"/>
  <c r="B1224" i="10"/>
  <c r="B1225" i="10"/>
  <c r="B1226" i="10"/>
  <c r="B1227" i="10"/>
  <c r="B1228" i="10"/>
  <c r="B1229" i="10"/>
  <c r="B1230" i="10"/>
  <c r="B1231" i="10"/>
  <c r="B1232" i="10"/>
  <c r="B1233" i="10"/>
  <c r="B1234" i="10"/>
  <c r="B1235" i="10"/>
  <c r="B1236" i="10"/>
  <c r="B1237" i="10"/>
  <c r="B1238" i="10"/>
  <c r="B1239" i="10"/>
  <c r="B1240" i="10"/>
  <c r="B1241" i="10"/>
  <c r="B1242" i="10"/>
  <c r="B1243" i="10"/>
  <c r="B1244" i="10"/>
  <c r="B1245" i="10"/>
  <c r="B1246" i="10"/>
  <c r="B1247" i="10"/>
  <c r="B1248" i="10"/>
  <c r="B1249" i="10"/>
  <c r="B1250" i="10"/>
  <c r="B1251" i="10"/>
  <c r="B1252" i="10"/>
  <c r="B1253" i="10"/>
  <c r="B1254" i="10"/>
  <c r="B1255" i="10"/>
  <c r="B1256" i="10"/>
  <c r="B1257" i="10"/>
  <c r="B1258" i="10"/>
  <c r="B1259" i="10"/>
  <c r="B1260" i="10"/>
  <c r="B1261" i="10"/>
  <c r="B1262" i="10"/>
  <c r="B1263" i="10"/>
  <c r="B1264" i="10"/>
  <c r="B1265" i="10"/>
  <c r="B1266" i="10"/>
  <c r="B1267" i="10"/>
  <c r="B1268" i="10"/>
  <c r="B1269" i="10"/>
  <c r="B1270" i="10"/>
  <c r="B1271" i="10"/>
  <c r="B1272" i="10"/>
  <c r="B1273" i="10"/>
  <c r="B1274" i="10"/>
  <c r="B1275" i="10"/>
  <c r="B1276" i="10"/>
  <c r="B1277" i="10"/>
  <c r="B1278" i="10"/>
  <c r="B1279" i="10"/>
  <c r="B1280" i="10"/>
  <c r="B1281" i="10"/>
  <c r="B1282" i="10"/>
  <c r="B1283" i="10"/>
  <c r="B1284" i="10"/>
  <c r="B1285" i="10"/>
  <c r="B1286" i="10"/>
  <c r="B1287" i="10"/>
  <c r="B1288" i="10"/>
  <c r="B1289" i="10"/>
  <c r="B1290" i="10"/>
  <c r="B1291" i="10"/>
  <c r="B1292" i="10"/>
  <c r="B1293" i="10"/>
  <c r="B1294" i="10"/>
  <c r="B1295" i="10"/>
  <c r="B1296" i="10"/>
  <c r="B1297" i="10"/>
  <c r="B1298" i="10"/>
  <c r="B1299" i="10"/>
  <c r="B1300" i="10"/>
  <c r="B1301" i="10"/>
  <c r="B1302" i="10"/>
  <c r="B1303" i="10"/>
  <c r="B1304" i="10"/>
  <c r="B1305" i="10"/>
  <c r="B1306" i="10"/>
  <c r="B1307" i="10"/>
  <c r="B1308" i="10"/>
  <c r="B1309" i="10"/>
  <c r="B1310" i="10"/>
  <c r="B1311" i="10"/>
  <c r="B1312" i="10"/>
  <c r="B1313" i="10"/>
  <c r="B1314" i="10"/>
  <c r="B1315" i="10"/>
  <c r="B1316" i="10"/>
  <c r="B1317" i="10"/>
  <c r="B1318" i="10"/>
  <c r="B1319" i="10"/>
  <c r="B1320" i="10"/>
  <c r="B1321" i="10"/>
  <c r="B1322" i="10"/>
  <c r="B1323" i="10"/>
  <c r="B1324" i="10"/>
  <c r="B1325" i="10"/>
  <c r="B1326" i="10"/>
  <c r="B1327" i="10"/>
  <c r="B1328" i="10"/>
  <c r="B1329" i="10"/>
  <c r="B1330" i="10"/>
  <c r="B1331" i="10"/>
  <c r="B1332" i="10"/>
  <c r="B1333" i="10"/>
  <c r="B1334" i="10"/>
  <c r="B1335" i="10"/>
  <c r="B1336" i="10"/>
  <c r="B1337" i="10"/>
  <c r="B1338" i="10"/>
  <c r="B1339" i="10"/>
  <c r="B1340" i="10"/>
  <c r="B1341" i="10"/>
  <c r="C1033" i="10"/>
  <c r="C1034" i="10"/>
  <c r="C1035" i="10"/>
  <c r="C1036" i="10"/>
  <c r="C1037" i="10"/>
  <c r="C1038" i="10"/>
  <c r="C1039" i="10"/>
  <c r="C1040" i="10"/>
  <c r="C1041" i="10"/>
  <c r="C1042" i="10"/>
  <c r="C1043" i="10"/>
  <c r="C1044" i="10"/>
  <c r="C1045" i="10"/>
  <c r="C1046" i="10"/>
  <c r="C1047" i="10"/>
  <c r="C1048" i="10"/>
  <c r="C1049" i="10"/>
  <c r="C1050" i="10"/>
  <c r="C1051" i="10"/>
  <c r="C1052" i="10"/>
  <c r="C1053" i="10"/>
  <c r="C1054" i="10"/>
  <c r="C1055" i="10"/>
  <c r="C1056" i="10"/>
  <c r="C1057" i="10"/>
  <c r="C1058" i="10"/>
  <c r="C1059" i="10"/>
  <c r="C1060" i="10"/>
  <c r="C1061" i="10"/>
  <c r="C1062" i="10"/>
  <c r="C1063" i="10"/>
  <c r="C1064" i="10"/>
  <c r="C1065" i="10"/>
  <c r="C1066" i="10"/>
  <c r="C1067" i="10"/>
  <c r="C1068" i="10"/>
  <c r="C1069" i="10"/>
  <c r="C1070" i="10"/>
  <c r="C1071" i="10"/>
  <c r="C1072" i="10"/>
  <c r="C1073" i="10"/>
  <c r="C1074" i="10"/>
  <c r="C1075" i="10"/>
  <c r="C1076" i="10"/>
  <c r="C1077" i="10"/>
  <c r="C1078" i="10"/>
  <c r="C1079" i="10"/>
  <c r="C1080" i="10"/>
  <c r="C1081" i="10"/>
  <c r="C1082" i="10"/>
  <c r="C1083" i="10"/>
  <c r="C1084" i="10"/>
  <c r="C1085" i="10"/>
  <c r="C1086" i="10"/>
  <c r="C1087" i="10"/>
  <c r="C1088" i="10"/>
  <c r="C1089" i="10"/>
  <c r="C1090" i="10"/>
  <c r="C1091" i="10"/>
  <c r="C1092" i="10"/>
  <c r="C1093" i="10"/>
  <c r="C1094" i="10"/>
  <c r="C1095" i="10"/>
  <c r="C1096" i="10"/>
  <c r="C1097" i="10"/>
  <c r="C1098" i="10"/>
  <c r="C1099" i="10"/>
  <c r="C1100" i="10"/>
  <c r="C1101" i="10"/>
  <c r="C1102" i="10"/>
  <c r="C1103" i="10"/>
  <c r="C1104" i="10"/>
  <c r="C1105" i="10"/>
  <c r="C1106" i="10"/>
  <c r="C1107" i="10"/>
  <c r="C1108" i="10"/>
  <c r="C1109" i="10"/>
  <c r="C1110" i="10"/>
  <c r="C1111" i="10"/>
  <c r="C1112" i="10"/>
  <c r="C1113" i="10"/>
  <c r="C1114" i="10"/>
  <c r="C1115" i="10"/>
  <c r="C1116" i="10"/>
  <c r="C1117" i="10"/>
  <c r="C1118" i="10"/>
  <c r="C1119" i="10"/>
  <c r="C1120" i="10"/>
  <c r="C1121" i="10"/>
  <c r="C1122" i="10"/>
  <c r="C1123" i="10"/>
  <c r="C1124" i="10"/>
  <c r="C1125" i="10"/>
  <c r="C1126" i="10"/>
  <c r="C1127" i="10"/>
  <c r="C1128" i="10"/>
  <c r="C1129" i="10"/>
  <c r="C1130" i="10"/>
  <c r="C1131" i="10"/>
  <c r="C1132" i="10"/>
  <c r="C1133" i="10"/>
  <c r="C1134" i="10"/>
  <c r="C1135" i="10"/>
  <c r="C1136" i="10"/>
  <c r="C1137" i="10"/>
  <c r="C1138" i="10"/>
  <c r="C1139" i="10"/>
  <c r="C1140" i="10"/>
  <c r="C1141" i="10"/>
  <c r="C1142" i="10"/>
  <c r="C1143" i="10"/>
  <c r="C1144" i="10"/>
  <c r="C1145" i="10"/>
  <c r="C1146" i="10"/>
  <c r="C1147" i="10"/>
  <c r="C1148" i="10"/>
  <c r="C1149" i="10"/>
  <c r="C1150" i="10"/>
  <c r="C1151" i="10"/>
  <c r="C1152" i="10"/>
  <c r="C1153" i="10"/>
  <c r="C1154" i="10"/>
  <c r="C1155" i="10"/>
  <c r="C1156" i="10"/>
  <c r="C1157" i="10"/>
  <c r="C1158" i="10"/>
  <c r="C1159" i="10"/>
  <c r="C1160" i="10"/>
  <c r="C1161" i="10"/>
  <c r="C1162" i="10"/>
  <c r="C1163" i="10"/>
  <c r="C1164" i="10"/>
  <c r="C1165" i="10"/>
  <c r="C1166" i="10"/>
  <c r="C1167" i="10"/>
  <c r="C1168" i="10"/>
  <c r="C1169" i="10"/>
  <c r="C1170" i="10"/>
  <c r="C1171" i="10"/>
  <c r="C1172" i="10"/>
  <c r="C1173" i="10"/>
  <c r="C1174" i="10"/>
  <c r="C1175" i="10"/>
  <c r="C1176" i="10"/>
  <c r="C1177" i="10"/>
  <c r="C1178" i="10"/>
  <c r="C1179" i="10"/>
  <c r="C1180" i="10"/>
  <c r="C1181" i="10"/>
  <c r="C1182" i="10"/>
  <c r="C1183" i="10"/>
  <c r="C1184" i="10"/>
  <c r="C1185" i="10"/>
  <c r="C1186" i="10"/>
  <c r="C1187" i="10"/>
  <c r="C1188" i="10"/>
  <c r="C1189" i="10"/>
  <c r="C1190" i="10"/>
  <c r="C1191" i="10"/>
  <c r="C1192" i="10"/>
  <c r="C1193" i="10"/>
  <c r="C1194" i="10"/>
  <c r="C1195" i="10"/>
  <c r="C1196" i="10"/>
  <c r="C1197" i="10"/>
  <c r="C1198" i="10"/>
  <c r="C1199" i="10"/>
  <c r="C1200" i="10"/>
  <c r="C1201" i="10"/>
  <c r="C1202" i="10"/>
  <c r="C1203" i="10"/>
  <c r="C1204" i="10"/>
  <c r="C1205" i="10"/>
  <c r="C1206" i="10"/>
  <c r="C1207" i="10"/>
  <c r="C1208" i="10"/>
  <c r="C1209" i="10"/>
  <c r="C1210" i="10"/>
  <c r="C1211" i="10"/>
  <c r="C1212" i="10"/>
  <c r="C1213" i="10"/>
  <c r="C1214" i="10"/>
  <c r="C1215" i="10"/>
  <c r="C1216" i="10"/>
  <c r="C1217" i="10"/>
  <c r="C1218" i="10"/>
  <c r="C1219" i="10"/>
  <c r="C1220" i="10"/>
  <c r="C1221" i="10"/>
  <c r="C1222" i="10"/>
  <c r="C1223" i="10"/>
  <c r="C1224" i="10"/>
  <c r="C1225" i="10"/>
  <c r="C1226" i="10"/>
  <c r="C1227" i="10"/>
  <c r="C1228" i="10"/>
  <c r="C1229" i="10"/>
  <c r="C1230" i="10"/>
  <c r="C1231" i="10"/>
  <c r="C1232" i="10"/>
  <c r="C1233" i="10"/>
  <c r="C1234" i="10"/>
  <c r="C1235" i="10"/>
  <c r="C1236" i="10"/>
  <c r="C1237" i="10"/>
  <c r="C1238" i="10"/>
  <c r="C1239" i="10"/>
  <c r="C1240" i="10"/>
  <c r="C1241" i="10"/>
  <c r="C1242" i="10"/>
  <c r="C1243" i="10"/>
  <c r="C1244" i="10"/>
  <c r="C1245" i="10"/>
  <c r="C1246" i="10"/>
  <c r="C1247" i="10"/>
  <c r="C1248" i="10"/>
  <c r="C1249" i="10"/>
  <c r="C1250" i="10"/>
  <c r="C1251" i="10"/>
  <c r="C1252" i="10"/>
  <c r="C1253" i="10"/>
  <c r="C1254" i="10"/>
  <c r="C1255" i="10"/>
  <c r="C1256" i="10"/>
  <c r="C1257" i="10"/>
  <c r="C1258" i="10"/>
  <c r="C1259" i="10"/>
  <c r="C1260" i="10"/>
  <c r="C1261" i="10"/>
  <c r="C1262" i="10"/>
  <c r="C1263" i="10"/>
  <c r="C1264" i="10"/>
  <c r="C1265" i="10"/>
  <c r="C1266" i="10"/>
  <c r="C1267" i="10"/>
  <c r="C1268" i="10"/>
  <c r="C1269" i="10"/>
  <c r="C1270" i="10"/>
  <c r="C1271" i="10"/>
  <c r="C1272" i="10"/>
  <c r="C1273" i="10"/>
  <c r="C1274" i="10"/>
  <c r="C1275" i="10"/>
  <c r="C1276" i="10"/>
  <c r="C1277" i="10"/>
  <c r="C1278" i="10"/>
  <c r="C1279" i="10"/>
  <c r="C1280" i="10"/>
  <c r="C1281" i="10"/>
  <c r="C1282" i="10"/>
  <c r="C1283" i="10"/>
  <c r="C1284" i="10"/>
  <c r="C1285" i="10"/>
  <c r="C1286" i="10"/>
  <c r="C1287" i="10"/>
  <c r="C1288" i="10"/>
  <c r="C1289" i="10"/>
  <c r="C1290" i="10"/>
  <c r="C1291" i="10"/>
  <c r="C1292" i="10"/>
  <c r="C1293" i="10"/>
  <c r="C1294" i="10"/>
  <c r="C1295" i="10"/>
  <c r="C1296" i="10"/>
  <c r="C1297" i="10"/>
  <c r="C1298" i="10"/>
  <c r="C1299" i="10"/>
  <c r="C1300" i="10"/>
  <c r="C1301" i="10"/>
  <c r="C1302" i="10"/>
  <c r="C1303" i="10"/>
  <c r="C1304" i="10"/>
  <c r="C1305" i="10"/>
  <c r="C1306" i="10"/>
  <c r="C1307" i="10"/>
  <c r="C1308" i="10"/>
  <c r="C1309" i="10"/>
  <c r="C1310" i="10"/>
  <c r="C1311" i="10"/>
  <c r="C1312" i="10"/>
  <c r="C1313" i="10"/>
  <c r="C1314" i="10"/>
  <c r="C1315" i="10"/>
  <c r="C1316" i="10"/>
  <c r="C1317" i="10"/>
  <c r="C1318" i="10"/>
  <c r="C1319" i="10"/>
  <c r="C1320" i="10"/>
  <c r="C1321" i="10"/>
  <c r="C1322" i="10"/>
  <c r="C1323" i="10"/>
  <c r="C1324" i="10"/>
  <c r="C1325" i="10"/>
  <c r="C1326" i="10"/>
  <c r="C1327" i="10"/>
  <c r="C1328" i="10"/>
  <c r="C1329" i="10"/>
  <c r="C1330" i="10"/>
  <c r="C1331" i="10"/>
  <c r="C1332" i="10"/>
  <c r="C1333" i="10"/>
  <c r="C1334" i="10"/>
  <c r="C1335" i="10"/>
  <c r="C1336" i="10"/>
  <c r="C1337" i="10"/>
  <c r="C1338" i="10"/>
  <c r="C1339" i="10"/>
  <c r="C1340" i="10"/>
  <c r="C1341" i="10"/>
  <c r="D1033" i="10"/>
  <c r="D1034" i="10"/>
  <c r="D1035" i="10"/>
  <c r="D1036" i="10"/>
  <c r="D1037" i="10"/>
  <c r="D1038" i="10"/>
  <c r="D1039" i="10"/>
  <c r="D1040" i="10"/>
  <c r="D1041" i="10"/>
  <c r="D1042" i="10"/>
  <c r="D1043" i="10"/>
  <c r="D1044" i="10"/>
  <c r="D1045" i="10"/>
  <c r="D1046" i="10"/>
  <c r="D1047" i="10"/>
  <c r="D1048" i="10"/>
  <c r="D1049" i="10"/>
  <c r="D1050" i="10"/>
  <c r="D1051" i="10"/>
  <c r="D1052" i="10"/>
  <c r="D1053" i="10"/>
  <c r="D1054" i="10"/>
  <c r="D1055" i="10"/>
  <c r="D1056" i="10"/>
  <c r="D1057" i="10"/>
  <c r="D1058" i="10"/>
  <c r="D1059" i="10"/>
  <c r="D1060" i="10"/>
  <c r="D1061" i="10"/>
  <c r="D1062" i="10"/>
  <c r="D1063" i="10"/>
  <c r="D1064" i="10"/>
  <c r="D1065" i="10"/>
  <c r="D1066" i="10"/>
  <c r="D1067" i="10"/>
  <c r="D1068" i="10"/>
  <c r="D1069" i="10"/>
  <c r="D1070" i="10"/>
  <c r="D1071" i="10"/>
  <c r="D1072" i="10"/>
  <c r="D1073" i="10"/>
  <c r="D1074" i="10"/>
  <c r="D1075" i="10"/>
  <c r="D1076" i="10"/>
  <c r="D1077" i="10"/>
  <c r="D1078" i="10"/>
  <c r="D1079" i="10"/>
  <c r="D1080" i="10"/>
  <c r="D1081" i="10"/>
  <c r="D1082" i="10"/>
  <c r="D1083" i="10"/>
  <c r="D1084" i="10"/>
  <c r="D1085" i="10"/>
  <c r="D1086" i="10"/>
  <c r="D1087" i="10"/>
  <c r="D1088" i="10"/>
  <c r="D1089" i="10"/>
  <c r="D1090" i="10"/>
  <c r="D1091" i="10"/>
  <c r="D1092" i="10"/>
  <c r="D1093" i="10"/>
  <c r="D1094" i="10"/>
  <c r="D1095" i="10"/>
  <c r="D1096" i="10"/>
  <c r="D1097" i="10"/>
  <c r="D1098" i="10"/>
  <c r="D1099" i="10"/>
  <c r="D1100" i="10"/>
  <c r="D1101" i="10"/>
  <c r="D1102" i="10"/>
  <c r="D1103" i="10"/>
  <c r="D1104" i="10"/>
  <c r="D1105" i="10"/>
  <c r="D1106" i="10"/>
  <c r="D1107" i="10"/>
  <c r="D1108" i="10"/>
  <c r="D1109" i="10"/>
  <c r="D1110" i="10"/>
  <c r="D1111" i="10"/>
  <c r="D1112" i="10"/>
  <c r="D1113" i="10"/>
  <c r="D1114" i="10"/>
  <c r="D1115" i="10"/>
  <c r="D1116" i="10"/>
  <c r="D1117" i="10"/>
  <c r="D1118" i="10"/>
  <c r="D1119" i="10"/>
  <c r="D1120" i="10"/>
  <c r="D1121" i="10"/>
  <c r="D1122" i="10"/>
  <c r="D1123" i="10"/>
  <c r="D1124" i="10"/>
  <c r="D1125" i="10"/>
  <c r="D1126" i="10"/>
  <c r="D1127" i="10"/>
  <c r="D1128" i="10"/>
  <c r="D1129" i="10"/>
  <c r="D1130" i="10"/>
  <c r="D1131" i="10"/>
  <c r="D1132" i="10"/>
  <c r="D1133" i="10"/>
  <c r="D1134" i="10"/>
  <c r="D1135" i="10"/>
  <c r="D1136" i="10"/>
  <c r="D1137" i="10"/>
  <c r="D1138" i="10"/>
  <c r="D1139" i="10"/>
  <c r="D1140" i="10"/>
  <c r="D1141" i="10"/>
  <c r="D1142" i="10"/>
  <c r="D1143" i="10"/>
  <c r="D1144" i="10"/>
  <c r="D1145" i="10"/>
  <c r="D1146" i="10"/>
  <c r="D1147" i="10"/>
  <c r="D1148" i="10"/>
  <c r="D1149" i="10"/>
  <c r="D1150" i="10"/>
  <c r="D1151" i="10"/>
  <c r="D1152" i="10"/>
  <c r="D1153" i="10"/>
  <c r="D1154" i="10"/>
  <c r="D1155" i="10"/>
  <c r="D1156" i="10"/>
  <c r="D1157" i="10"/>
  <c r="D1158" i="10"/>
  <c r="D1159" i="10"/>
  <c r="D1160" i="10"/>
  <c r="D1161" i="10"/>
  <c r="D1162" i="10"/>
  <c r="D1163" i="10"/>
  <c r="D1164" i="10"/>
  <c r="D1165" i="10"/>
  <c r="D1166" i="10"/>
  <c r="D1167" i="10"/>
  <c r="D1168" i="10"/>
  <c r="D1169" i="10"/>
  <c r="D1170" i="10"/>
  <c r="D1171" i="10"/>
  <c r="D1172" i="10"/>
  <c r="D1173" i="10"/>
  <c r="D1174" i="10"/>
  <c r="D1175" i="10"/>
  <c r="D1176" i="10"/>
  <c r="D1177" i="10"/>
  <c r="D1178" i="10"/>
  <c r="D1179" i="10"/>
  <c r="D1180" i="10"/>
  <c r="D1181" i="10"/>
  <c r="D1182" i="10"/>
  <c r="D1183" i="10"/>
  <c r="D1184" i="10"/>
  <c r="D1185" i="10"/>
  <c r="D1186" i="10"/>
  <c r="D1187" i="10"/>
  <c r="D1188" i="10"/>
  <c r="D1189" i="10"/>
  <c r="D1190" i="10"/>
  <c r="D1191" i="10"/>
  <c r="D1192" i="10"/>
  <c r="D1193" i="10"/>
  <c r="D1194" i="10"/>
  <c r="D1195" i="10"/>
  <c r="D1196" i="10"/>
  <c r="D1197" i="10"/>
  <c r="D1198" i="10"/>
  <c r="D1199" i="10"/>
  <c r="D1200" i="10"/>
  <c r="D1201" i="10"/>
  <c r="D1202" i="10"/>
  <c r="D1203" i="10"/>
  <c r="D1204" i="10"/>
  <c r="D1205" i="10"/>
  <c r="D1206" i="10"/>
  <c r="D1207" i="10"/>
  <c r="D1208" i="10"/>
  <c r="D1209" i="10"/>
  <c r="D1210" i="10"/>
  <c r="D1211" i="10"/>
  <c r="D1212" i="10"/>
  <c r="D1213" i="10"/>
  <c r="D1214" i="10"/>
  <c r="D1215" i="10"/>
  <c r="D1216" i="10"/>
  <c r="D1217" i="10"/>
  <c r="D1218" i="10"/>
  <c r="D1219" i="10"/>
  <c r="D1220" i="10"/>
  <c r="D1221" i="10"/>
  <c r="D1222" i="10"/>
  <c r="D1223" i="10"/>
  <c r="D1224" i="10"/>
  <c r="D1225" i="10"/>
  <c r="D1226" i="10"/>
  <c r="D1227" i="10"/>
  <c r="D1228" i="10"/>
  <c r="D1229" i="10"/>
  <c r="D1230" i="10"/>
  <c r="D1231" i="10"/>
  <c r="D1232" i="10"/>
  <c r="D1233" i="10"/>
  <c r="D1234" i="10"/>
  <c r="D1235" i="10"/>
  <c r="D1236" i="10"/>
  <c r="D1237" i="10"/>
  <c r="D1238" i="10"/>
  <c r="D1239" i="10"/>
  <c r="D1240" i="10"/>
  <c r="D1241" i="10"/>
  <c r="D1242" i="10"/>
  <c r="D1243" i="10"/>
  <c r="D1244" i="10"/>
  <c r="D1245" i="10"/>
  <c r="D1246" i="10"/>
  <c r="D1247" i="10"/>
  <c r="D1248" i="10"/>
  <c r="D1249" i="10"/>
  <c r="D1250" i="10"/>
  <c r="D1251" i="10"/>
  <c r="D1252" i="10"/>
  <c r="D1253" i="10"/>
  <c r="D1254" i="10"/>
  <c r="D1255" i="10"/>
  <c r="D1256" i="10"/>
  <c r="D1257" i="10"/>
  <c r="D1258" i="10"/>
  <c r="D1259" i="10"/>
  <c r="D1260" i="10"/>
  <c r="D1261" i="10"/>
  <c r="D1262" i="10"/>
  <c r="D1263" i="10"/>
  <c r="D1264" i="10"/>
  <c r="D1265" i="10"/>
  <c r="D1266" i="10"/>
  <c r="D1267" i="10"/>
  <c r="D1268" i="10"/>
  <c r="D1269" i="10"/>
  <c r="D1270" i="10"/>
  <c r="D1271" i="10"/>
  <c r="D1272" i="10"/>
  <c r="D1273" i="10"/>
  <c r="D1274" i="10"/>
  <c r="D1275" i="10"/>
  <c r="D1276" i="10"/>
  <c r="D1277" i="10"/>
  <c r="D1278" i="10"/>
  <c r="D1279" i="10"/>
  <c r="D1280" i="10"/>
  <c r="D1281" i="10"/>
  <c r="D1282" i="10"/>
  <c r="D1283" i="10"/>
  <c r="D1284" i="10"/>
  <c r="D1285" i="10"/>
  <c r="D1286" i="10"/>
  <c r="D1287" i="10"/>
  <c r="D1288" i="10"/>
  <c r="D1289" i="10"/>
  <c r="D1290" i="10"/>
  <c r="D1291" i="10"/>
  <c r="D1292" i="10"/>
  <c r="D1293" i="10"/>
  <c r="D1294" i="10"/>
  <c r="D1295" i="10"/>
  <c r="D1296" i="10"/>
  <c r="D1297" i="10"/>
  <c r="D1298" i="10"/>
  <c r="D1299" i="10"/>
  <c r="D1300" i="10"/>
  <c r="D1301" i="10"/>
  <c r="D1302" i="10"/>
  <c r="D1303" i="10"/>
  <c r="D1304" i="10"/>
  <c r="D1305" i="10"/>
  <c r="D1306" i="10"/>
  <c r="D1307" i="10"/>
  <c r="D1308" i="10"/>
  <c r="D1309" i="10"/>
  <c r="D1310" i="10"/>
  <c r="D1311" i="10"/>
  <c r="D1312" i="10"/>
  <c r="D1313" i="10"/>
  <c r="D1314" i="10"/>
  <c r="D1315" i="10"/>
  <c r="D1316" i="10"/>
  <c r="D1317" i="10"/>
  <c r="D1318" i="10"/>
  <c r="D1319" i="10"/>
  <c r="D1320" i="10"/>
  <c r="D1321" i="10"/>
  <c r="D1322" i="10"/>
  <c r="D1323" i="10"/>
  <c r="D1324" i="10"/>
  <c r="D1325" i="10"/>
  <c r="D1326" i="10"/>
  <c r="D1327" i="10"/>
  <c r="D1328" i="10"/>
  <c r="D1329" i="10"/>
  <c r="D1330" i="10"/>
  <c r="D1331" i="10"/>
  <c r="D1332" i="10"/>
  <c r="D1333" i="10"/>
  <c r="D1334" i="10"/>
  <c r="D1335" i="10"/>
  <c r="D1336" i="10"/>
  <c r="D1337" i="10"/>
  <c r="D1338" i="10"/>
  <c r="D1339" i="10"/>
  <c r="D1340" i="10"/>
  <c r="D1341" i="10"/>
  <c r="E1033" i="10"/>
  <c r="E1034" i="10"/>
  <c r="E1035" i="10"/>
  <c r="E1036" i="10"/>
  <c r="E1037" i="10"/>
  <c r="E1038" i="10"/>
  <c r="E1039" i="10"/>
  <c r="E1040" i="10"/>
  <c r="E1041" i="10"/>
  <c r="E1042" i="10"/>
  <c r="E1043" i="10"/>
  <c r="E1044" i="10"/>
  <c r="E1045" i="10"/>
  <c r="E1046" i="10"/>
  <c r="E1047" i="10"/>
  <c r="E1048" i="10"/>
  <c r="E1049" i="10"/>
  <c r="E1050" i="10"/>
  <c r="E1051" i="10"/>
  <c r="E1052" i="10"/>
  <c r="E1053" i="10"/>
  <c r="E1054" i="10"/>
  <c r="E1055" i="10"/>
  <c r="E1056" i="10"/>
  <c r="E1057" i="10"/>
  <c r="E1058" i="10"/>
  <c r="E1059" i="10"/>
  <c r="E1060" i="10"/>
  <c r="E1061" i="10"/>
  <c r="E1062" i="10"/>
  <c r="E1063" i="10"/>
  <c r="E1064" i="10"/>
  <c r="E1065" i="10"/>
  <c r="E1066" i="10"/>
  <c r="E1067" i="10"/>
  <c r="E1068" i="10"/>
  <c r="E1069" i="10"/>
  <c r="E1070" i="10"/>
  <c r="E1071" i="10"/>
  <c r="E1072" i="10"/>
  <c r="E1073" i="10"/>
  <c r="E1074" i="10"/>
  <c r="E1075" i="10"/>
  <c r="E1076" i="10"/>
  <c r="E1077" i="10"/>
  <c r="E1078" i="10"/>
  <c r="E1079" i="10"/>
  <c r="E1080" i="10"/>
  <c r="E1081" i="10"/>
  <c r="E1082" i="10"/>
  <c r="E1083" i="10"/>
  <c r="E1084" i="10"/>
  <c r="E1085" i="10"/>
  <c r="E1086" i="10"/>
  <c r="E1087" i="10"/>
  <c r="E1088" i="10"/>
  <c r="E1089" i="10"/>
  <c r="E1090" i="10"/>
  <c r="E1091" i="10"/>
  <c r="E1092" i="10"/>
  <c r="E1093" i="10"/>
  <c r="E1094" i="10"/>
  <c r="E1095" i="10"/>
  <c r="E1096" i="10"/>
  <c r="E1097" i="10"/>
  <c r="E1098" i="10"/>
  <c r="E1099" i="10"/>
  <c r="E1100" i="10"/>
  <c r="E1101" i="10"/>
  <c r="E1102" i="10"/>
  <c r="E1103" i="10"/>
  <c r="E1104" i="10"/>
  <c r="E1105" i="10"/>
  <c r="E1106" i="10"/>
  <c r="E1107" i="10"/>
  <c r="E1108" i="10"/>
  <c r="E1109" i="10"/>
  <c r="E1110" i="10"/>
  <c r="E1111" i="10"/>
  <c r="E1112" i="10"/>
  <c r="E1113" i="10"/>
  <c r="E1114" i="10"/>
  <c r="E1115" i="10"/>
  <c r="E1116" i="10"/>
  <c r="E1117" i="10"/>
  <c r="E1118" i="10"/>
  <c r="E1119" i="10"/>
  <c r="E1120" i="10"/>
  <c r="E1121" i="10"/>
  <c r="E1122" i="10"/>
  <c r="E1123" i="10"/>
  <c r="E1124" i="10"/>
  <c r="E1125" i="10"/>
  <c r="E1126" i="10"/>
  <c r="E1127" i="10"/>
  <c r="E1128" i="10"/>
  <c r="E1129" i="10"/>
  <c r="E1130" i="10"/>
  <c r="E1131" i="10"/>
  <c r="E1132" i="10"/>
  <c r="E1133" i="10"/>
  <c r="E1134" i="10"/>
  <c r="E1135" i="10"/>
  <c r="E1136" i="10"/>
  <c r="E1137" i="10"/>
  <c r="E1138" i="10"/>
  <c r="E1139" i="10"/>
  <c r="E1140" i="10"/>
  <c r="E1141" i="10"/>
  <c r="E1142" i="10"/>
  <c r="E1143" i="10"/>
  <c r="E1144" i="10"/>
  <c r="E1145" i="10"/>
  <c r="E1146" i="10"/>
  <c r="E1147" i="10"/>
  <c r="E1148" i="10"/>
  <c r="E1149" i="10"/>
  <c r="E1150" i="10"/>
  <c r="E1151" i="10"/>
  <c r="E1152" i="10"/>
  <c r="E1153" i="10"/>
  <c r="E1154" i="10"/>
  <c r="E1155" i="10"/>
  <c r="E1156" i="10"/>
  <c r="E1157" i="10"/>
  <c r="E1158" i="10"/>
  <c r="E1159" i="10"/>
  <c r="E1160" i="10"/>
  <c r="E1161" i="10"/>
  <c r="E1162" i="10"/>
  <c r="E1163" i="10"/>
  <c r="E1164" i="10"/>
  <c r="E1165" i="10"/>
  <c r="E1166" i="10"/>
  <c r="E1167" i="10"/>
  <c r="E1168" i="10"/>
  <c r="E1169" i="10"/>
  <c r="E1170" i="10"/>
  <c r="E1171" i="10"/>
  <c r="E1172" i="10"/>
  <c r="E1173" i="10"/>
  <c r="E1174" i="10"/>
  <c r="E1175" i="10"/>
  <c r="E1176" i="10"/>
  <c r="E1177" i="10"/>
  <c r="E1178" i="10"/>
  <c r="E1179" i="10"/>
  <c r="E1180" i="10"/>
  <c r="E1181" i="10"/>
  <c r="E1182" i="10"/>
  <c r="E1183" i="10"/>
  <c r="E1184" i="10"/>
  <c r="E1185" i="10"/>
  <c r="E1186" i="10"/>
  <c r="E1187" i="10"/>
  <c r="E1188" i="10"/>
  <c r="E1189" i="10"/>
  <c r="E1190" i="10"/>
  <c r="E1191" i="10"/>
  <c r="E1192" i="10"/>
  <c r="E1193" i="10"/>
  <c r="E1194" i="10"/>
  <c r="E1195" i="10"/>
  <c r="E1196" i="10"/>
  <c r="E1197" i="10"/>
  <c r="E1198" i="10"/>
  <c r="E1199" i="10"/>
  <c r="E1200" i="10"/>
  <c r="E1201" i="10"/>
  <c r="E1202" i="10"/>
  <c r="E1203" i="10"/>
  <c r="E1204" i="10"/>
  <c r="E1205" i="10"/>
  <c r="E1206" i="10"/>
  <c r="E1207" i="10"/>
  <c r="E1208" i="10"/>
  <c r="E1209" i="10"/>
  <c r="E1210" i="10"/>
  <c r="E1211" i="10"/>
  <c r="E1212" i="10"/>
  <c r="E1213" i="10"/>
  <c r="E1214" i="10"/>
  <c r="E1215" i="10"/>
  <c r="E1216" i="10"/>
  <c r="E1217" i="10"/>
  <c r="E1218" i="10"/>
  <c r="E1219" i="10"/>
  <c r="E1220" i="10"/>
  <c r="E1221" i="10"/>
  <c r="E1222" i="10"/>
  <c r="E1223" i="10"/>
  <c r="E1224" i="10"/>
  <c r="E1225" i="10"/>
  <c r="E1226" i="10"/>
  <c r="E1227" i="10"/>
  <c r="E1228" i="10"/>
  <c r="E1229" i="10"/>
  <c r="E1230" i="10"/>
  <c r="E1231" i="10"/>
  <c r="E1232" i="10"/>
  <c r="E1233" i="10"/>
  <c r="E1234" i="10"/>
  <c r="E1235" i="10"/>
  <c r="E1236" i="10"/>
  <c r="E1237" i="10"/>
  <c r="E1238" i="10"/>
  <c r="E1239" i="10"/>
  <c r="E1240" i="10"/>
  <c r="E1241" i="10"/>
  <c r="E1242" i="10"/>
  <c r="E1243" i="10"/>
  <c r="E1244" i="10"/>
  <c r="E1245" i="10"/>
  <c r="E1246" i="10"/>
  <c r="E1247" i="10"/>
  <c r="E1248" i="10"/>
  <c r="E1249" i="10"/>
  <c r="E1250" i="10"/>
  <c r="E1251" i="10"/>
  <c r="E1252" i="10"/>
  <c r="E1253" i="10"/>
  <c r="E1254" i="10"/>
  <c r="E1255" i="10"/>
  <c r="E1256" i="10"/>
  <c r="E1257" i="10"/>
  <c r="E1258" i="10"/>
  <c r="E1259" i="10"/>
  <c r="E1260" i="10"/>
  <c r="E1261" i="10"/>
  <c r="E1262" i="10"/>
  <c r="E1263" i="10"/>
  <c r="E1264" i="10"/>
  <c r="E1265" i="10"/>
  <c r="E1266" i="10"/>
  <c r="E1267" i="10"/>
  <c r="E1268" i="10"/>
  <c r="E1269" i="10"/>
  <c r="E1270" i="10"/>
  <c r="E1271" i="10"/>
  <c r="E1272" i="10"/>
  <c r="E1273" i="10"/>
  <c r="E1274" i="10"/>
  <c r="E1275" i="10"/>
  <c r="E1276" i="10"/>
  <c r="E1277" i="10"/>
  <c r="E1278" i="10"/>
  <c r="E1279" i="10"/>
  <c r="E1280" i="10"/>
  <c r="E1281" i="10"/>
  <c r="E1282" i="10"/>
  <c r="E1283" i="10"/>
  <c r="E1284" i="10"/>
  <c r="E1285" i="10"/>
  <c r="E1286" i="10"/>
  <c r="E1287" i="10"/>
  <c r="E1288" i="10"/>
  <c r="E1289" i="10"/>
  <c r="E1290" i="10"/>
  <c r="E1291" i="10"/>
  <c r="E1292" i="10"/>
  <c r="E1293" i="10"/>
  <c r="E1294" i="10"/>
  <c r="E1295" i="10"/>
  <c r="E1296" i="10"/>
  <c r="E1297" i="10"/>
  <c r="E1298" i="10"/>
  <c r="E1299" i="10"/>
  <c r="E1300" i="10"/>
  <c r="E1301" i="10"/>
  <c r="E1302" i="10"/>
  <c r="E1303" i="10"/>
  <c r="E1304" i="10"/>
  <c r="E1305" i="10"/>
  <c r="E1306" i="10"/>
  <c r="E1307" i="10"/>
  <c r="E1308" i="10"/>
  <c r="E1309" i="10"/>
  <c r="E1310" i="10"/>
  <c r="E1311" i="10"/>
  <c r="E1312" i="10"/>
  <c r="E1313" i="10"/>
  <c r="E1314" i="10"/>
  <c r="E1315" i="10"/>
  <c r="E1316" i="10"/>
  <c r="E1317" i="10"/>
  <c r="E1318" i="10"/>
  <c r="E1319" i="10"/>
  <c r="E1320" i="10"/>
  <c r="E1321" i="10"/>
  <c r="E1322" i="10"/>
  <c r="E1323" i="10"/>
  <c r="E1324" i="10"/>
  <c r="E1325" i="10"/>
  <c r="E1326" i="10"/>
  <c r="E1327" i="10"/>
  <c r="E1328" i="10"/>
  <c r="E1329" i="10"/>
  <c r="E1330" i="10"/>
  <c r="E1331" i="10"/>
  <c r="E1332" i="10"/>
  <c r="E1333" i="10"/>
  <c r="E1334" i="10"/>
  <c r="E1335" i="10"/>
  <c r="E1336" i="10"/>
  <c r="E1337" i="10"/>
  <c r="E1338" i="10"/>
  <c r="E1339" i="10"/>
  <c r="E1340" i="10"/>
  <c r="E1341" i="10"/>
  <c r="F1033" i="10"/>
  <c r="F1034" i="10"/>
  <c r="F1035" i="10"/>
  <c r="F1036" i="10"/>
  <c r="F1037" i="10"/>
  <c r="F1038" i="10"/>
  <c r="F1039" i="10"/>
  <c r="F1040" i="10"/>
  <c r="F1041" i="10"/>
  <c r="F1042" i="10"/>
  <c r="F1043" i="10"/>
  <c r="F1044" i="10"/>
  <c r="F1045" i="10"/>
  <c r="F1046" i="10"/>
  <c r="F1047" i="10"/>
  <c r="F1048" i="10"/>
  <c r="F1049" i="10"/>
  <c r="F1050" i="10"/>
  <c r="F1051" i="10"/>
  <c r="F1052" i="10"/>
  <c r="F1053" i="10"/>
  <c r="F1054" i="10"/>
  <c r="F1055" i="10"/>
  <c r="F1056" i="10"/>
  <c r="F1057" i="10"/>
  <c r="F1058" i="10"/>
  <c r="F1059" i="10"/>
  <c r="F1060" i="10"/>
  <c r="F1061" i="10"/>
  <c r="F1062" i="10"/>
  <c r="F1063" i="10"/>
  <c r="F1064" i="10"/>
  <c r="F1065" i="10"/>
  <c r="F1066" i="10"/>
  <c r="F1067" i="10"/>
  <c r="F1068" i="10"/>
  <c r="F1069" i="10"/>
  <c r="F1070" i="10"/>
  <c r="F1071" i="10"/>
  <c r="F1072" i="10"/>
  <c r="F1073" i="10"/>
  <c r="F1074" i="10"/>
  <c r="F1075" i="10"/>
  <c r="F1076" i="10"/>
  <c r="F1077" i="10"/>
  <c r="F1078" i="10"/>
  <c r="F1079" i="10"/>
  <c r="F1080" i="10"/>
  <c r="F1081" i="10"/>
  <c r="F1082" i="10"/>
  <c r="F1083" i="10"/>
  <c r="F1084" i="10"/>
  <c r="F1085" i="10"/>
  <c r="F1086" i="10"/>
  <c r="F1087" i="10"/>
  <c r="F1088" i="10"/>
  <c r="F1089" i="10"/>
  <c r="F1090" i="10"/>
  <c r="F1091" i="10"/>
  <c r="F1092" i="10"/>
  <c r="F1093" i="10"/>
  <c r="F1094" i="10"/>
  <c r="F1095" i="10"/>
  <c r="F1096" i="10"/>
  <c r="F1097" i="10"/>
  <c r="F1098" i="10"/>
  <c r="F1099" i="10"/>
  <c r="F1100" i="10"/>
  <c r="F1101" i="10"/>
  <c r="F1102" i="10"/>
  <c r="F1103" i="10"/>
  <c r="F1104" i="10"/>
  <c r="F1105" i="10"/>
  <c r="F1106" i="10"/>
  <c r="F1107" i="10"/>
  <c r="F1108" i="10"/>
  <c r="F1109" i="10"/>
  <c r="F1110" i="10"/>
  <c r="F1111" i="10"/>
  <c r="F1112" i="10"/>
  <c r="F1113" i="10"/>
  <c r="F1114" i="10"/>
  <c r="F1115" i="10"/>
  <c r="F1116" i="10"/>
  <c r="F1117" i="10"/>
  <c r="F1118" i="10"/>
  <c r="F1119" i="10"/>
  <c r="F1120" i="10"/>
  <c r="F1121" i="10"/>
  <c r="F1122" i="10"/>
  <c r="F1123" i="10"/>
  <c r="F1124" i="10"/>
  <c r="F1125" i="10"/>
  <c r="F1126" i="10"/>
  <c r="F1127" i="10"/>
  <c r="F1128" i="10"/>
  <c r="F1129" i="10"/>
  <c r="F1130" i="10"/>
  <c r="F1131" i="10"/>
  <c r="F1132" i="10"/>
  <c r="F1133" i="10"/>
  <c r="F1134" i="10"/>
  <c r="F1135" i="10"/>
  <c r="F1136" i="10"/>
  <c r="F1137" i="10"/>
  <c r="F1138" i="10"/>
  <c r="F1139" i="10"/>
  <c r="F1140" i="10"/>
  <c r="F1141" i="10"/>
  <c r="F1142" i="10"/>
  <c r="F1143" i="10"/>
  <c r="F1144" i="10"/>
  <c r="F1145" i="10"/>
  <c r="F1146" i="10"/>
  <c r="F1147" i="10"/>
  <c r="F1148" i="10"/>
  <c r="F1149" i="10"/>
  <c r="F1150" i="10"/>
  <c r="F1151" i="10"/>
  <c r="F1152" i="10"/>
  <c r="F1153" i="10"/>
  <c r="F1154" i="10"/>
  <c r="F1155" i="10"/>
  <c r="F1156" i="10"/>
  <c r="F1157" i="10"/>
  <c r="F1158" i="10"/>
  <c r="F1159" i="10"/>
  <c r="F1160" i="10"/>
  <c r="F1161" i="10"/>
  <c r="F1162" i="10"/>
  <c r="F1163" i="10"/>
  <c r="F1164" i="10"/>
  <c r="F1165" i="10"/>
  <c r="F1166" i="10"/>
  <c r="F1167" i="10"/>
  <c r="F1168" i="10"/>
  <c r="F1169" i="10"/>
  <c r="F1170" i="10"/>
  <c r="F1171" i="10"/>
  <c r="F1172" i="10"/>
  <c r="F1173" i="10"/>
  <c r="F1174" i="10"/>
  <c r="F1175" i="10"/>
  <c r="F1176" i="10"/>
  <c r="F1177" i="10"/>
  <c r="F1178" i="10"/>
  <c r="F1179" i="10"/>
  <c r="F1180" i="10"/>
  <c r="F1181" i="10"/>
  <c r="F1182" i="10"/>
  <c r="F1183" i="10"/>
  <c r="F1184" i="10"/>
  <c r="F1185" i="10"/>
  <c r="F1186" i="10"/>
  <c r="F1187" i="10"/>
  <c r="F1188" i="10"/>
  <c r="F1189" i="10"/>
  <c r="F1190" i="10"/>
  <c r="F1191" i="10"/>
  <c r="F1192" i="10"/>
  <c r="F1193" i="10"/>
  <c r="F1194" i="10"/>
  <c r="F1195" i="10"/>
  <c r="F1196" i="10"/>
  <c r="F1197" i="10"/>
  <c r="F1198" i="10"/>
  <c r="F1199" i="10"/>
  <c r="F1200" i="10"/>
  <c r="F1201" i="10"/>
  <c r="F1202" i="10"/>
  <c r="F1203" i="10"/>
  <c r="F1204" i="10"/>
  <c r="F1205" i="10"/>
  <c r="F1206" i="10"/>
  <c r="F1207" i="10"/>
  <c r="F1208" i="10"/>
  <c r="F1209" i="10"/>
  <c r="F1210" i="10"/>
  <c r="F1211" i="10"/>
  <c r="F1212" i="10"/>
  <c r="F1213" i="10"/>
  <c r="F1214" i="10"/>
  <c r="F1215" i="10"/>
  <c r="F1216" i="10"/>
  <c r="F1217" i="10"/>
  <c r="F1218" i="10"/>
  <c r="F1219" i="10"/>
  <c r="F1220" i="10"/>
  <c r="F1221" i="10"/>
  <c r="F1222" i="10"/>
  <c r="F1223" i="10"/>
  <c r="F1224" i="10"/>
  <c r="F1225" i="10"/>
  <c r="F1226" i="10"/>
  <c r="F1227" i="10"/>
  <c r="F1228" i="10"/>
  <c r="F1229" i="10"/>
  <c r="F1230" i="10"/>
  <c r="F1231" i="10"/>
  <c r="F1232" i="10"/>
  <c r="F1233" i="10"/>
  <c r="F1234" i="10"/>
  <c r="F1235" i="10"/>
  <c r="F1236" i="10"/>
  <c r="F1237" i="10"/>
  <c r="F1238" i="10"/>
  <c r="F1239" i="10"/>
  <c r="F1240" i="10"/>
  <c r="F1241" i="10"/>
  <c r="F1242" i="10"/>
  <c r="F1243" i="10"/>
  <c r="F1244" i="10"/>
  <c r="F1245" i="10"/>
  <c r="F1246" i="10"/>
  <c r="F1247" i="10"/>
  <c r="F1248" i="10"/>
  <c r="F1249" i="10"/>
  <c r="F1250" i="10"/>
  <c r="F1251" i="10"/>
  <c r="F1252" i="10"/>
  <c r="F1253" i="10"/>
  <c r="F1254" i="10"/>
  <c r="F1255" i="10"/>
  <c r="F1256" i="10"/>
  <c r="F1257" i="10"/>
  <c r="F1258" i="10"/>
  <c r="F1259" i="10"/>
  <c r="F1260" i="10"/>
  <c r="F1261" i="10"/>
  <c r="F1262" i="10"/>
  <c r="F1263" i="10"/>
  <c r="F1264" i="10"/>
  <c r="F1265" i="10"/>
  <c r="F1266" i="10"/>
  <c r="F1267" i="10"/>
  <c r="F1268" i="10"/>
  <c r="F1269" i="10"/>
  <c r="F1270" i="10"/>
  <c r="F1271" i="10"/>
  <c r="F1272" i="10"/>
  <c r="F1273" i="10"/>
  <c r="F1274" i="10"/>
  <c r="F1275" i="10"/>
  <c r="F1276" i="10"/>
  <c r="F1277" i="10"/>
  <c r="F1278" i="10"/>
  <c r="F1279" i="10"/>
  <c r="F1280" i="10"/>
  <c r="F1281" i="10"/>
  <c r="F1282" i="10"/>
  <c r="F1283" i="10"/>
  <c r="F1284" i="10"/>
  <c r="F1285" i="10"/>
  <c r="F1286" i="10"/>
  <c r="F1287" i="10"/>
  <c r="F1288" i="10"/>
  <c r="F1289" i="10"/>
  <c r="F1290" i="10"/>
  <c r="F1291" i="10"/>
  <c r="F1292" i="10"/>
  <c r="F1293" i="10"/>
  <c r="F1294" i="10"/>
  <c r="F1295" i="10"/>
  <c r="F1296" i="10"/>
  <c r="F1297" i="10"/>
  <c r="F1298" i="10"/>
  <c r="F1299" i="10"/>
  <c r="F1300" i="10"/>
  <c r="F1301" i="10"/>
  <c r="F1302" i="10"/>
  <c r="F1303" i="10"/>
  <c r="F1304" i="10"/>
  <c r="F1305" i="10"/>
  <c r="F1306" i="10"/>
  <c r="F1307" i="10"/>
  <c r="F1308" i="10"/>
  <c r="F1309" i="10"/>
  <c r="F1310" i="10"/>
  <c r="F1311" i="10"/>
  <c r="F1312" i="10"/>
  <c r="F1313" i="10"/>
  <c r="F1314" i="10"/>
  <c r="F1315" i="10"/>
  <c r="F1316" i="10"/>
  <c r="F1317" i="10"/>
  <c r="F1318" i="10"/>
  <c r="F1319" i="10"/>
  <c r="F1320" i="10"/>
  <c r="F1321" i="10"/>
  <c r="F1322" i="10"/>
  <c r="F1323" i="10"/>
  <c r="F1324" i="10"/>
  <c r="F1325" i="10"/>
  <c r="F1326" i="10"/>
  <c r="F1327" i="10"/>
  <c r="F1328" i="10"/>
  <c r="F1329" i="10"/>
  <c r="F1330" i="10"/>
  <c r="F1331" i="10"/>
  <c r="F1332" i="10"/>
  <c r="F1333" i="10"/>
  <c r="F1334" i="10"/>
  <c r="F1335" i="10"/>
  <c r="F1336" i="10"/>
  <c r="F1337" i="10"/>
  <c r="F1338" i="10"/>
  <c r="F1339" i="10"/>
  <c r="F1340" i="10"/>
  <c r="F1341" i="10"/>
  <c r="B274" i="10"/>
  <c r="B275" i="10"/>
  <c r="B276" i="10"/>
  <c r="B277" i="10"/>
  <c r="B278" i="10"/>
  <c r="B279" i="10"/>
  <c r="B280" i="10"/>
  <c r="B281" i="10"/>
  <c r="B282" i="10"/>
  <c r="B283" i="10"/>
  <c r="B284" i="10"/>
  <c r="B285" i="10"/>
  <c r="B286" i="10"/>
  <c r="B287" i="10"/>
  <c r="B288" i="10"/>
  <c r="B289" i="10"/>
  <c r="B290" i="10"/>
  <c r="B291" i="10"/>
  <c r="B292" i="10"/>
  <c r="B293" i="10"/>
  <c r="B294" i="10"/>
  <c r="B295" i="10"/>
  <c r="B296" i="10"/>
  <c r="B297" i="10"/>
  <c r="B298" i="10"/>
  <c r="B299" i="10"/>
  <c r="B300" i="10"/>
  <c r="B301" i="10"/>
  <c r="B302" i="10"/>
  <c r="B303" i="10"/>
  <c r="B304" i="10"/>
  <c r="B305" i="10"/>
  <c r="B306" i="10"/>
  <c r="B307" i="10"/>
  <c r="B308" i="10"/>
  <c r="B309" i="10"/>
  <c r="B310" i="10"/>
  <c r="B311" i="10"/>
  <c r="B312" i="10"/>
  <c r="B313" i="10"/>
  <c r="B314" i="10"/>
  <c r="B315" i="10"/>
  <c r="B316" i="10"/>
  <c r="B317" i="10"/>
  <c r="B318" i="10"/>
  <c r="B319" i="10"/>
  <c r="B320" i="10"/>
  <c r="B321" i="10"/>
  <c r="B322" i="10"/>
  <c r="B323" i="10"/>
  <c r="B324" i="10"/>
  <c r="B325" i="10"/>
  <c r="B326" i="10"/>
  <c r="B327" i="10"/>
  <c r="B328" i="10"/>
  <c r="B329" i="10"/>
  <c r="B330" i="10"/>
  <c r="B331" i="10"/>
  <c r="B332" i="10"/>
  <c r="B333" i="10"/>
  <c r="B334" i="10"/>
  <c r="B335" i="10"/>
  <c r="B336" i="10"/>
  <c r="B337" i="10"/>
  <c r="B338" i="10"/>
  <c r="B339" i="10"/>
  <c r="B340" i="10"/>
  <c r="B341" i="10"/>
  <c r="B342" i="10"/>
  <c r="B343" i="10"/>
  <c r="B344" i="10"/>
  <c r="B345" i="10"/>
  <c r="B346" i="10"/>
  <c r="B347" i="10"/>
  <c r="B348" i="10"/>
  <c r="B349" i="10"/>
  <c r="B350" i="10"/>
  <c r="B351" i="10"/>
  <c r="B352" i="10"/>
  <c r="B353" i="10"/>
  <c r="B354" i="10"/>
  <c r="B355" i="10"/>
  <c r="B356" i="10"/>
  <c r="B357" i="10"/>
  <c r="B358" i="10"/>
  <c r="B359" i="10"/>
  <c r="B360" i="10"/>
  <c r="B361" i="10"/>
  <c r="B362" i="10"/>
  <c r="B363" i="10"/>
  <c r="B364" i="10"/>
  <c r="B365" i="10"/>
  <c r="B366" i="10"/>
  <c r="B367" i="10"/>
  <c r="B368" i="10"/>
  <c r="B369" i="10"/>
  <c r="B370" i="10"/>
  <c r="B371" i="10"/>
  <c r="B372" i="10"/>
  <c r="B373" i="10"/>
  <c r="B374" i="10"/>
  <c r="B375" i="10"/>
  <c r="B376" i="10"/>
  <c r="B377" i="10"/>
  <c r="B378" i="10"/>
  <c r="B379" i="10"/>
  <c r="B380" i="10"/>
  <c r="B381" i="10"/>
  <c r="B382" i="10"/>
  <c r="B383" i="10"/>
  <c r="B384" i="10"/>
  <c r="B385" i="10"/>
  <c r="B386" i="10"/>
  <c r="B387" i="10"/>
  <c r="B388" i="10"/>
  <c r="B389" i="10"/>
  <c r="B390" i="10"/>
  <c r="B391" i="10"/>
  <c r="B392" i="10"/>
  <c r="B393" i="10"/>
  <c r="B394" i="10"/>
  <c r="B395" i="10"/>
  <c r="B396" i="10"/>
  <c r="B397" i="10"/>
  <c r="B398" i="10"/>
  <c r="B399" i="10"/>
  <c r="B400" i="10"/>
  <c r="B401" i="10"/>
  <c r="B402" i="10"/>
  <c r="B403" i="10"/>
  <c r="B404" i="10"/>
  <c r="B405" i="10"/>
  <c r="B406" i="10"/>
  <c r="B407" i="10"/>
  <c r="B408" i="10"/>
  <c r="B409" i="10"/>
  <c r="B410" i="10"/>
  <c r="B411" i="10"/>
  <c r="B412" i="10"/>
  <c r="B413" i="10"/>
  <c r="B414" i="10"/>
  <c r="B415" i="10"/>
  <c r="B416" i="10"/>
  <c r="B417" i="10"/>
  <c r="B418" i="10"/>
  <c r="B419" i="10"/>
  <c r="B420" i="10"/>
  <c r="B421" i="10"/>
  <c r="B422" i="10"/>
  <c r="B423" i="10"/>
  <c r="B424" i="10"/>
  <c r="B425" i="10"/>
  <c r="B426" i="10"/>
  <c r="B427" i="10"/>
  <c r="B428" i="10"/>
  <c r="B429" i="10"/>
  <c r="B430" i="10"/>
  <c r="B431" i="10"/>
  <c r="B432" i="10"/>
  <c r="B433" i="10"/>
  <c r="B434" i="10"/>
  <c r="B435" i="10"/>
  <c r="B436" i="10"/>
  <c r="B437" i="10"/>
  <c r="B438" i="10"/>
  <c r="B439" i="10"/>
  <c r="B440" i="10"/>
  <c r="B441" i="10"/>
  <c r="B442" i="10"/>
  <c r="B443" i="10"/>
  <c r="B444" i="10"/>
  <c r="B445" i="10"/>
  <c r="B446" i="10"/>
  <c r="B447" i="10"/>
  <c r="B448" i="10"/>
  <c r="B449" i="10"/>
  <c r="B450" i="10"/>
  <c r="B451" i="10"/>
  <c r="B452" i="10"/>
  <c r="B453" i="10"/>
  <c r="B454" i="10"/>
  <c r="B455" i="10"/>
  <c r="B456" i="10"/>
  <c r="B457" i="10"/>
  <c r="B458" i="10"/>
  <c r="B459" i="10"/>
  <c r="B460" i="10"/>
  <c r="B461" i="10"/>
  <c r="B462" i="10"/>
  <c r="B463" i="10"/>
  <c r="B464" i="10"/>
  <c r="B465" i="10"/>
  <c r="B466" i="10"/>
  <c r="B467" i="10"/>
  <c r="B468" i="10"/>
  <c r="B469" i="10"/>
  <c r="B470" i="10"/>
  <c r="B471" i="10"/>
  <c r="B472" i="10"/>
  <c r="B473" i="10"/>
  <c r="B474" i="10"/>
  <c r="B475" i="10"/>
  <c r="B476" i="10"/>
  <c r="B477" i="10"/>
  <c r="B478" i="10"/>
  <c r="B479" i="10"/>
  <c r="B480" i="10"/>
  <c r="B481" i="10"/>
  <c r="B482" i="10"/>
  <c r="B483" i="10"/>
  <c r="B484" i="10"/>
  <c r="B485" i="10"/>
  <c r="B486" i="10"/>
  <c r="B487" i="10"/>
  <c r="B488" i="10"/>
  <c r="B489" i="10"/>
  <c r="B490" i="10"/>
  <c r="B491" i="10"/>
  <c r="B492" i="10"/>
  <c r="B493" i="10"/>
  <c r="B494" i="10"/>
  <c r="B495" i="10"/>
  <c r="B496" i="10"/>
  <c r="B497" i="10"/>
  <c r="B498" i="10"/>
  <c r="B499" i="10"/>
  <c r="B500" i="10"/>
  <c r="C274" i="10"/>
  <c r="C275" i="10"/>
  <c r="C276" i="10"/>
  <c r="C277" i="10"/>
  <c r="C278" i="10"/>
  <c r="C279" i="10"/>
  <c r="C280" i="10"/>
  <c r="C281" i="10"/>
  <c r="C282" i="10"/>
  <c r="C283" i="10"/>
  <c r="C284" i="10"/>
  <c r="C285" i="10"/>
  <c r="C286" i="10"/>
  <c r="C287" i="10"/>
  <c r="C288" i="10"/>
  <c r="C289" i="10"/>
  <c r="C290" i="10"/>
  <c r="C291" i="10"/>
  <c r="C292" i="10"/>
  <c r="C293" i="10"/>
  <c r="C294" i="10"/>
  <c r="C295" i="10"/>
  <c r="C296" i="10"/>
  <c r="C297" i="10"/>
  <c r="C298" i="10"/>
  <c r="C299" i="10"/>
  <c r="C300" i="10"/>
  <c r="C301" i="10"/>
  <c r="C302" i="10"/>
  <c r="C303" i="10"/>
  <c r="C304" i="10"/>
  <c r="C305" i="10"/>
  <c r="C306" i="10"/>
  <c r="C307" i="10"/>
  <c r="C308" i="10"/>
  <c r="C309" i="10"/>
  <c r="C310" i="10"/>
  <c r="C311" i="10"/>
  <c r="C312" i="10"/>
  <c r="C313" i="10"/>
  <c r="C314" i="10"/>
  <c r="C315" i="10"/>
  <c r="C316" i="10"/>
  <c r="C317" i="10"/>
  <c r="C318" i="10"/>
  <c r="C319" i="10"/>
  <c r="C320" i="10"/>
  <c r="C321" i="10"/>
  <c r="C322" i="10"/>
  <c r="C323" i="10"/>
  <c r="C324" i="10"/>
  <c r="C325" i="10"/>
  <c r="C326" i="10"/>
  <c r="C327" i="10"/>
  <c r="C328" i="10"/>
  <c r="C329" i="10"/>
  <c r="C330" i="10"/>
  <c r="C331" i="10"/>
  <c r="C332" i="10"/>
  <c r="C333" i="10"/>
  <c r="C334" i="10"/>
  <c r="C335" i="10"/>
  <c r="C336" i="10"/>
  <c r="C337" i="10"/>
  <c r="C338" i="10"/>
  <c r="C339" i="10"/>
  <c r="C340" i="10"/>
  <c r="C341" i="10"/>
  <c r="C342" i="10"/>
  <c r="C343" i="10"/>
  <c r="C344" i="10"/>
  <c r="C345" i="10"/>
  <c r="C346" i="10"/>
  <c r="C347" i="10"/>
  <c r="C348" i="10"/>
  <c r="C349" i="10"/>
  <c r="C350" i="10"/>
  <c r="C351" i="10"/>
  <c r="C352" i="10"/>
  <c r="C353" i="10"/>
  <c r="C354" i="10"/>
  <c r="C355" i="10"/>
  <c r="C356" i="10"/>
  <c r="C357" i="10"/>
  <c r="C358" i="10"/>
  <c r="C359" i="10"/>
  <c r="C360" i="10"/>
  <c r="C361" i="10"/>
  <c r="C362" i="10"/>
  <c r="C363" i="10"/>
  <c r="C364" i="10"/>
  <c r="C365" i="10"/>
  <c r="C366" i="10"/>
  <c r="C367" i="10"/>
  <c r="C368" i="10"/>
  <c r="C369" i="10"/>
  <c r="C370" i="10"/>
  <c r="C371" i="10"/>
  <c r="C372" i="10"/>
  <c r="C373" i="10"/>
  <c r="C374" i="10"/>
  <c r="C375" i="10"/>
  <c r="C376" i="10"/>
  <c r="C377" i="10"/>
  <c r="C378" i="10"/>
  <c r="C379" i="10"/>
  <c r="C380" i="10"/>
  <c r="C381" i="10"/>
  <c r="C382" i="10"/>
  <c r="C383" i="10"/>
  <c r="C384" i="10"/>
  <c r="C385" i="10"/>
  <c r="C386" i="10"/>
  <c r="C387" i="10"/>
  <c r="C388" i="10"/>
  <c r="C389" i="10"/>
  <c r="C390" i="10"/>
  <c r="C391" i="10"/>
  <c r="C392" i="10"/>
  <c r="C393" i="10"/>
  <c r="C394" i="10"/>
  <c r="C395" i="10"/>
  <c r="C396" i="10"/>
  <c r="C397" i="10"/>
  <c r="C398" i="10"/>
  <c r="C399" i="10"/>
  <c r="C400" i="10"/>
  <c r="C401" i="10"/>
  <c r="C402" i="10"/>
  <c r="C403" i="10"/>
  <c r="C404" i="10"/>
  <c r="C405" i="10"/>
  <c r="C406" i="10"/>
  <c r="C407" i="10"/>
  <c r="C408" i="10"/>
  <c r="C409" i="10"/>
  <c r="C410" i="10"/>
  <c r="C411" i="10"/>
  <c r="C412" i="10"/>
  <c r="C413" i="10"/>
  <c r="C414" i="10"/>
  <c r="C415" i="10"/>
  <c r="C416" i="10"/>
  <c r="C417" i="10"/>
  <c r="C418" i="10"/>
  <c r="C419" i="10"/>
  <c r="C420" i="10"/>
  <c r="C421" i="10"/>
  <c r="C422" i="10"/>
  <c r="C423" i="10"/>
  <c r="C424" i="10"/>
  <c r="C425" i="10"/>
  <c r="C426" i="10"/>
  <c r="C427" i="10"/>
  <c r="C428" i="10"/>
  <c r="C429" i="10"/>
  <c r="C430" i="10"/>
  <c r="C431" i="10"/>
  <c r="C432" i="10"/>
  <c r="C433" i="10"/>
  <c r="C434" i="10"/>
  <c r="C435" i="10"/>
  <c r="C436" i="10"/>
  <c r="C437" i="10"/>
  <c r="C438" i="10"/>
  <c r="C439" i="10"/>
  <c r="C440" i="10"/>
  <c r="C441" i="10"/>
  <c r="C442" i="10"/>
  <c r="C443" i="10"/>
  <c r="C444" i="10"/>
  <c r="C445" i="10"/>
  <c r="C446" i="10"/>
  <c r="C447" i="10"/>
  <c r="C448" i="10"/>
  <c r="C449" i="10"/>
  <c r="C450" i="10"/>
  <c r="C451" i="10"/>
  <c r="C452" i="10"/>
  <c r="C453" i="10"/>
  <c r="C454" i="10"/>
  <c r="C455" i="10"/>
  <c r="C456" i="10"/>
  <c r="C457" i="10"/>
  <c r="C458" i="10"/>
  <c r="C459" i="10"/>
  <c r="C460" i="10"/>
  <c r="C461" i="10"/>
  <c r="C462" i="10"/>
  <c r="C463" i="10"/>
  <c r="C464" i="10"/>
  <c r="C465" i="10"/>
  <c r="C466" i="10"/>
  <c r="C467" i="10"/>
  <c r="C468" i="10"/>
  <c r="C469" i="10"/>
  <c r="C470" i="10"/>
  <c r="C471" i="10"/>
  <c r="C472" i="10"/>
  <c r="C473" i="10"/>
  <c r="C474" i="10"/>
  <c r="C475" i="10"/>
  <c r="C476" i="10"/>
  <c r="C477" i="10"/>
  <c r="C478" i="10"/>
  <c r="C479" i="10"/>
  <c r="C480" i="10"/>
  <c r="C481" i="10"/>
  <c r="C482" i="10"/>
  <c r="C483" i="10"/>
  <c r="C484" i="10"/>
  <c r="C485" i="10"/>
  <c r="C486" i="10"/>
  <c r="C487" i="10"/>
  <c r="C488" i="10"/>
  <c r="C489" i="10"/>
  <c r="C490" i="10"/>
  <c r="C491" i="10"/>
  <c r="C492" i="10"/>
  <c r="C493" i="10"/>
  <c r="C494" i="10"/>
  <c r="C495" i="10"/>
  <c r="C496" i="10"/>
  <c r="C497" i="10"/>
  <c r="C498" i="10"/>
  <c r="C499" i="10"/>
  <c r="C500" i="10"/>
  <c r="D274" i="10"/>
  <c r="D275" i="10"/>
  <c r="D276" i="10"/>
  <c r="D277" i="10"/>
  <c r="D278" i="10"/>
  <c r="D279" i="10"/>
  <c r="D280" i="10"/>
  <c r="D281" i="10"/>
  <c r="D282" i="10"/>
  <c r="D283" i="10"/>
  <c r="D284" i="10"/>
  <c r="D285" i="10"/>
  <c r="D286" i="10"/>
  <c r="D287" i="10"/>
  <c r="D288" i="10"/>
  <c r="D289" i="10"/>
  <c r="D290" i="10"/>
  <c r="D291" i="10"/>
  <c r="D292" i="10"/>
  <c r="D293" i="10"/>
  <c r="D294" i="10"/>
  <c r="D295" i="10"/>
  <c r="D296" i="10"/>
  <c r="D297" i="10"/>
  <c r="D298" i="10"/>
  <c r="D299" i="10"/>
  <c r="D300" i="10"/>
  <c r="D301" i="10"/>
  <c r="D302" i="10"/>
  <c r="D303" i="10"/>
  <c r="D304" i="10"/>
  <c r="D305" i="10"/>
  <c r="D306" i="10"/>
  <c r="D307" i="10"/>
  <c r="D308" i="10"/>
  <c r="D309" i="10"/>
  <c r="D310" i="10"/>
  <c r="D311" i="10"/>
  <c r="D312" i="10"/>
  <c r="D313" i="10"/>
  <c r="D314" i="10"/>
  <c r="D315" i="10"/>
  <c r="D316" i="10"/>
  <c r="D317" i="10"/>
  <c r="D318" i="10"/>
  <c r="D319" i="10"/>
  <c r="D320" i="10"/>
  <c r="D321" i="10"/>
  <c r="D322" i="10"/>
  <c r="D323" i="10"/>
  <c r="D324" i="10"/>
  <c r="D325" i="10"/>
  <c r="D326" i="10"/>
  <c r="D327" i="10"/>
  <c r="D328" i="10"/>
  <c r="D329" i="10"/>
  <c r="D330" i="10"/>
  <c r="D331" i="10"/>
  <c r="D332" i="10"/>
  <c r="D333" i="10"/>
  <c r="D334" i="10"/>
  <c r="D335" i="10"/>
  <c r="D336" i="10"/>
  <c r="D337" i="10"/>
  <c r="D338" i="10"/>
  <c r="D339" i="10"/>
  <c r="D340" i="10"/>
  <c r="D341" i="10"/>
  <c r="D342" i="10"/>
  <c r="D343" i="10"/>
  <c r="D344" i="10"/>
  <c r="D345" i="10"/>
  <c r="D346" i="10"/>
  <c r="D347" i="10"/>
  <c r="D348" i="10"/>
  <c r="D349" i="10"/>
  <c r="D350" i="10"/>
  <c r="D351" i="10"/>
  <c r="D352" i="10"/>
  <c r="D353" i="10"/>
  <c r="D354" i="10"/>
  <c r="D355" i="10"/>
  <c r="D356" i="10"/>
  <c r="D357" i="10"/>
  <c r="D358" i="10"/>
  <c r="D359" i="10"/>
  <c r="D360" i="10"/>
  <c r="D361" i="10"/>
  <c r="D362" i="10"/>
  <c r="D363" i="10"/>
  <c r="D364" i="10"/>
  <c r="D365" i="10"/>
  <c r="D366" i="10"/>
  <c r="D367" i="10"/>
  <c r="D368" i="10"/>
  <c r="D369" i="10"/>
  <c r="D370" i="10"/>
  <c r="D371" i="10"/>
  <c r="D372" i="10"/>
  <c r="D373" i="10"/>
  <c r="D374" i="10"/>
  <c r="D375" i="10"/>
  <c r="D376" i="10"/>
  <c r="D377" i="10"/>
  <c r="D378" i="10"/>
  <c r="D379" i="10"/>
  <c r="D380" i="10"/>
  <c r="D381" i="10"/>
  <c r="D382" i="10"/>
  <c r="D383" i="10"/>
  <c r="D384" i="10"/>
  <c r="D385" i="10"/>
  <c r="D386" i="10"/>
  <c r="D387" i="10"/>
  <c r="D388" i="10"/>
  <c r="D389" i="10"/>
  <c r="D390" i="10"/>
  <c r="D391" i="10"/>
  <c r="D392" i="10"/>
  <c r="D393" i="10"/>
  <c r="D394" i="10"/>
  <c r="D395" i="10"/>
  <c r="D396" i="10"/>
  <c r="D397" i="10"/>
  <c r="D398" i="10"/>
  <c r="D399" i="10"/>
  <c r="D400" i="10"/>
  <c r="D401" i="10"/>
  <c r="D402" i="10"/>
  <c r="D403" i="10"/>
  <c r="D404" i="10"/>
  <c r="D405" i="10"/>
  <c r="D406" i="10"/>
  <c r="D407" i="10"/>
  <c r="D408" i="10"/>
  <c r="D409" i="10"/>
  <c r="D410" i="10"/>
  <c r="D411" i="10"/>
  <c r="D412" i="10"/>
  <c r="D413" i="10"/>
  <c r="D414" i="10"/>
  <c r="D415" i="10"/>
  <c r="D416" i="10"/>
  <c r="D417" i="10"/>
  <c r="D418" i="10"/>
  <c r="D419" i="10"/>
  <c r="D420" i="10"/>
  <c r="D421" i="10"/>
  <c r="D422" i="10"/>
  <c r="D423" i="10"/>
  <c r="D424" i="10"/>
  <c r="D425" i="10"/>
  <c r="D426" i="10"/>
  <c r="D427" i="10"/>
  <c r="D428" i="10"/>
  <c r="D429" i="10"/>
  <c r="D430" i="10"/>
  <c r="D431" i="10"/>
  <c r="D432" i="10"/>
  <c r="D433" i="10"/>
  <c r="D434" i="10"/>
  <c r="D435" i="10"/>
  <c r="D436" i="10"/>
  <c r="D437" i="10"/>
  <c r="D438" i="10"/>
  <c r="D439" i="10"/>
  <c r="D440" i="10"/>
  <c r="D441" i="10"/>
  <c r="D442" i="10"/>
  <c r="D443" i="10"/>
  <c r="D444" i="10"/>
  <c r="D445" i="10"/>
  <c r="D446" i="10"/>
  <c r="D447" i="10"/>
  <c r="D448" i="10"/>
  <c r="D449" i="10"/>
  <c r="D450" i="10"/>
  <c r="D451" i="10"/>
  <c r="D452" i="10"/>
  <c r="D453" i="10"/>
  <c r="D454" i="10"/>
  <c r="D455" i="10"/>
  <c r="D456" i="10"/>
  <c r="D457" i="10"/>
  <c r="D458" i="10"/>
  <c r="D459" i="10"/>
  <c r="D460" i="10"/>
  <c r="D461" i="10"/>
  <c r="D462" i="10"/>
  <c r="D463" i="10"/>
  <c r="D464" i="10"/>
  <c r="D465" i="10"/>
  <c r="D466" i="10"/>
  <c r="D467" i="10"/>
  <c r="D468" i="10"/>
  <c r="D469" i="10"/>
  <c r="D470" i="10"/>
  <c r="D471" i="10"/>
  <c r="D472" i="10"/>
  <c r="D473" i="10"/>
  <c r="D474" i="10"/>
  <c r="D475" i="10"/>
  <c r="D476" i="10"/>
  <c r="D477" i="10"/>
  <c r="D478" i="10"/>
  <c r="D479" i="10"/>
  <c r="D480" i="10"/>
  <c r="D481" i="10"/>
  <c r="D482" i="10"/>
  <c r="D483" i="10"/>
  <c r="D484" i="10"/>
  <c r="D485" i="10"/>
  <c r="D486" i="10"/>
  <c r="D487" i="10"/>
  <c r="D488" i="10"/>
  <c r="D489" i="10"/>
  <c r="D490" i="10"/>
  <c r="D491" i="10"/>
  <c r="D492" i="10"/>
  <c r="D493" i="10"/>
  <c r="D494" i="10"/>
  <c r="D495" i="10"/>
  <c r="D496" i="10"/>
  <c r="D497" i="10"/>
  <c r="D498" i="10"/>
  <c r="D499" i="10"/>
  <c r="D500" i="10"/>
  <c r="E274" i="10"/>
  <c r="E275" i="10"/>
  <c r="E276" i="10"/>
  <c r="E277" i="10"/>
  <c r="E278" i="10"/>
  <c r="E279" i="10"/>
  <c r="E280" i="10"/>
  <c r="E281" i="10"/>
  <c r="E282" i="10"/>
  <c r="E283" i="10"/>
  <c r="E284" i="10"/>
  <c r="E285" i="10"/>
  <c r="E286" i="10"/>
  <c r="E287" i="10"/>
  <c r="E288" i="10"/>
  <c r="E289" i="10"/>
  <c r="E290" i="10"/>
  <c r="E291" i="10"/>
  <c r="E292" i="10"/>
  <c r="E293" i="10"/>
  <c r="E294" i="10"/>
  <c r="E295" i="10"/>
  <c r="E296" i="10"/>
  <c r="E297" i="10"/>
  <c r="E298" i="10"/>
  <c r="E299" i="10"/>
  <c r="E300" i="10"/>
  <c r="E301" i="10"/>
  <c r="E302" i="10"/>
  <c r="E303" i="10"/>
  <c r="E304" i="10"/>
  <c r="E305" i="10"/>
  <c r="E306" i="10"/>
  <c r="E307" i="10"/>
  <c r="E308" i="10"/>
  <c r="E309" i="10"/>
  <c r="E310" i="10"/>
  <c r="E311" i="10"/>
  <c r="E312" i="10"/>
  <c r="E313" i="10"/>
  <c r="E314" i="10"/>
  <c r="E315" i="10"/>
  <c r="E316" i="10"/>
  <c r="E317" i="10"/>
  <c r="E318" i="10"/>
  <c r="E319" i="10"/>
  <c r="E320" i="10"/>
  <c r="E321" i="10"/>
  <c r="E322" i="10"/>
  <c r="E323" i="10"/>
  <c r="E324" i="10"/>
  <c r="E325" i="10"/>
  <c r="E326" i="10"/>
  <c r="E327" i="10"/>
  <c r="E328" i="10"/>
  <c r="E329" i="10"/>
  <c r="E330" i="10"/>
  <c r="E331" i="10"/>
  <c r="E332" i="10"/>
  <c r="E333" i="10"/>
  <c r="E334" i="10"/>
  <c r="E335" i="10"/>
  <c r="E336" i="10"/>
  <c r="E337" i="10"/>
  <c r="E338" i="10"/>
  <c r="E339" i="10"/>
  <c r="E340" i="10"/>
  <c r="E341" i="10"/>
  <c r="E342" i="10"/>
  <c r="E343" i="10"/>
  <c r="E344" i="10"/>
  <c r="E345" i="10"/>
  <c r="E346" i="10"/>
  <c r="E347" i="10"/>
  <c r="E348" i="10"/>
  <c r="E349" i="10"/>
  <c r="E350" i="10"/>
  <c r="E351" i="10"/>
  <c r="E352" i="10"/>
  <c r="E353" i="10"/>
  <c r="E354" i="10"/>
  <c r="E355" i="10"/>
  <c r="E356" i="10"/>
  <c r="E357" i="10"/>
  <c r="E358" i="10"/>
  <c r="E359" i="10"/>
  <c r="E360" i="10"/>
  <c r="E361" i="10"/>
  <c r="E362" i="10"/>
  <c r="E363" i="10"/>
  <c r="E364" i="10"/>
  <c r="E365" i="10"/>
  <c r="E366" i="10"/>
  <c r="E367" i="10"/>
  <c r="E368" i="10"/>
  <c r="E369" i="10"/>
  <c r="E370" i="10"/>
  <c r="E371" i="10"/>
  <c r="E372" i="10"/>
  <c r="E373" i="10"/>
  <c r="E374" i="10"/>
  <c r="E375" i="10"/>
  <c r="E376" i="10"/>
  <c r="E377" i="10"/>
  <c r="E378" i="10"/>
  <c r="E379" i="10"/>
  <c r="E380" i="10"/>
  <c r="E381" i="10"/>
  <c r="E382" i="10"/>
  <c r="E383" i="10"/>
  <c r="E384" i="10"/>
  <c r="E385" i="10"/>
  <c r="E386" i="10"/>
  <c r="E387" i="10"/>
  <c r="E388" i="10"/>
  <c r="E389" i="10"/>
  <c r="E390" i="10"/>
  <c r="E391" i="10"/>
  <c r="E392" i="10"/>
  <c r="E393" i="10"/>
  <c r="E394" i="10"/>
  <c r="E395" i="10"/>
  <c r="E396" i="10"/>
  <c r="E397" i="10"/>
  <c r="E398" i="10"/>
  <c r="E399" i="10"/>
  <c r="E400" i="10"/>
  <c r="E401" i="10"/>
  <c r="E402" i="10"/>
  <c r="E403" i="10"/>
  <c r="E404" i="10"/>
  <c r="E405" i="10"/>
  <c r="E406" i="10"/>
  <c r="E407" i="10"/>
  <c r="E408" i="10"/>
  <c r="E409" i="10"/>
  <c r="E410" i="10"/>
  <c r="E411" i="10"/>
  <c r="E412" i="10"/>
  <c r="E413" i="10"/>
  <c r="E414" i="10"/>
  <c r="E415" i="10"/>
  <c r="E416" i="10"/>
  <c r="E417" i="10"/>
  <c r="E418" i="10"/>
  <c r="E419" i="10"/>
  <c r="E420" i="10"/>
  <c r="E421" i="10"/>
  <c r="E422" i="10"/>
  <c r="E423" i="10"/>
  <c r="E424" i="10"/>
  <c r="E425" i="10"/>
  <c r="E426" i="10"/>
  <c r="E427" i="10"/>
  <c r="E428" i="10"/>
  <c r="E429" i="10"/>
  <c r="E430" i="10"/>
  <c r="E431" i="10"/>
  <c r="E432" i="10"/>
  <c r="E433" i="10"/>
  <c r="E434" i="10"/>
  <c r="E435" i="10"/>
  <c r="E436" i="10"/>
  <c r="E437" i="10"/>
  <c r="E438" i="10"/>
  <c r="E439" i="10"/>
  <c r="E440" i="10"/>
  <c r="E441" i="10"/>
  <c r="E442" i="10"/>
  <c r="E443" i="10"/>
  <c r="E444" i="10"/>
  <c r="E445" i="10"/>
  <c r="E446" i="10"/>
  <c r="E447" i="10"/>
  <c r="E448" i="10"/>
  <c r="E449" i="10"/>
  <c r="E450" i="10"/>
  <c r="E451" i="10"/>
  <c r="E452" i="10"/>
  <c r="E453" i="10"/>
  <c r="E454" i="10"/>
  <c r="E455" i="10"/>
  <c r="E456" i="10"/>
  <c r="E457" i="10"/>
  <c r="E458" i="10"/>
  <c r="E459" i="10"/>
  <c r="E460" i="10"/>
  <c r="E461" i="10"/>
  <c r="E462" i="10"/>
  <c r="E463" i="10"/>
  <c r="E464" i="10"/>
  <c r="E465" i="10"/>
  <c r="E466" i="10"/>
  <c r="E467" i="10"/>
  <c r="E468" i="10"/>
  <c r="E469" i="10"/>
  <c r="E470" i="10"/>
  <c r="E471" i="10"/>
  <c r="E472" i="10"/>
  <c r="E473" i="10"/>
  <c r="E474" i="10"/>
  <c r="E475" i="10"/>
  <c r="E476" i="10"/>
  <c r="E477" i="10"/>
  <c r="E478" i="10"/>
  <c r="E479" i="10"/>
  <c r="E480" i="10"/>
  <c r="E481" i="10"/>
  <c r="E482" i="10"/>
  <c r="E483" i="10"/>
  <c r="E484" i="10"/>
  <c r="E485" i="10"/>
  <c r="E486" i="10"/>
  <c r="E487" i="10"/>
  <c r="E488" i="10"/>
  <c r="E489" i="10"/>
  <c r="E490" i="10"/>
  <c r="E491" i="10"/>
  <c r="E492" i="10"/>
  <c r="E493" i="10"/>
  <c r="E494" i="10"/>
  <c r="E495" i="10"/>
  <c r="E496" i="10"/>
  <c r="E497" i="10"/>
  <c r="E498" i="10"/>
  <c r="E499" i="10"/>
  <c r="E500" i="10"/>
  <c r="F274" i="10"/>
  <c r="F275" i="10"/>
  <c r="F276" i="10"/>
  <c r="F277" i="10"/>
  <c r="F278" i="10"/>
  <c r="F279" i="10"/>
  <c r="F280" i="10"/>
  <c r="F281" i="10"/>
  <c r="F282" i="10"/>
  <c r="F283" i="10"/>
  <c r="F284" i="10"/>
  <c r="F285" i="10"/>
  <c r="F286" i="10"/>
  <c r="F287" i="10"/>
  <c r="F288" i="10"/>
  <c r="F289" i="10"/>
  <c r="F290" i="10"/>
  <c r="F291" i="10"/>
  <c r="F292" i="10"/>
  <c r="F293" i="10"/>
  <c r="F294" i="10"/>
  <c r="F295" i="10"/>
  <c r="F296" i="10"/>
  <c r="F297" i="10"/>
  <c r="F298" i="10"/>
  <c r="F299" i="10"/>
  <c r="F300" i="10"/>
  <c r="F301" i="10"/>
  <c r="F302" i="10"/>
  <c r="F303" i="10"/>
  <c r="F304" i="10"/>
  <c r="F305" i="10"/>
  <c r="F306" i="10"/>
  <c r="F307" i="10"/>
  <c r="F308" i="10"/>
  <c r="F309" i="10"/>
  <c r="F310" i="10"/>
  <c r="F311" i="10"/>
  <c r="F312" i="10"/>
  <c r="F313" i="10"/>
  <c r="F314" i="10"/>
  <c r="F315" i="10"/>
  <c r="F316" i="10"/>
  <c r="F317" i="10"/>
  <c r="F318" i="10"/>
  <c r="F319" i="10"/>
  <c r="F320" i="10"/>
  <c r="F321" i="10"/>
  <c r="F322" i="10"/>
  <c r="F323" i="10"/>
  <c r="F324" i="10"/>
  <c r="F325" i="10"/>
  <c r="F326" i="10"/>
  <c r="F327" i="10"/>
  <c r="F328" i="10"/>
  <c r="F329" i="10"/>
  <c r="F330" i="10"/>
  <c r="F331" i="10"/>
  <c r="F332" i="10"/>
  <c r="F333" i="10"/>
  <c r="F334" i="10"/>
  <c r="F335" i="10"/>
  <c r="F336" i="10"/>
  <c r="F337" i="10"/>
  <c r="F338" i="10"/>
  <c r="F339" i="10"/>
  <c r="F340" i="10"/>
  <c r="F341" i="10"/>
  <c r="F342" i="10"/>
  <c r="F343" i="10"/>
  <c r="F344" i="10"/>
  <c r="F345" i="10"/>
  <c r="F346" i="10"/>
  <c r="F347" i="10"/>
  <c r="F348" i="10"/>
  <c r="F349" i="10"/>
  <c r="F350" i="10"/>
  <c r="F351" i="10"/>
  <c r="F352" i="10"/>
  <c r="F353" i="10"/>
  <c r="F354" i="10"/>
  <c r="F355" i="10"/>
  <c r="F356" i="10"/>
  <c r="F357" i="10"/>
  <c r="F358" i="10"/>
  <c r="F359" i="10"/>
  <c r="F360" i="10"/>
  <c r="F361" i="10"/>
  <c r="F362" i="10"/>
  <c r="F363" i="10"/>
  <c r="F364" i="10"/>
  <c r="F365" i="10"/>
  <c r="F366" i="10"/>
  <c r="F367" i="10"/>
  <c r="F368" i="10"/>
  <c r="F369" i="10"/>
  <c r="F370" i="10"/>
  <c r="F371" i="10"/>
  <c r="F372" i="10"/>
  <c r="F373" i="10"/>
  <c r="F374" i="10"/>
  <c r="F375" i="10"/>
  <c r="F376" i="10"/>
  <c r="F377" i="10"/>
  <c r="F378" i="10"/>
  <c r="F379" i="10"/>
  <c r="F380" i="10"/>
  <c r="F381" i="10"/>
  <c r="F382" i="10"/>
  <c r="F383" i="10"/>
  <c r="F384" i="10"/>
  <c r="F385" i="10"/>
  <c r="F386" i="10"/>
  <c r="F387" i="10"/>
  <c r="F388" i="10"/>
  <c r="F389" i="10"/>
  <c r="F390" i="10"/>
  <c r="F391" i="10"/>
  <c r="F392" i="10"/>
  <c r="F393" i="10"/>
  <c r="F394" i="10"/>
  <c r="F395" i="10"/>
  <c r="F396" i="10"/>
  <c r="F397" i="10"/>
  <c r="F398" i="10"/>
  <c r="F399" i="10"/>
  <c r="F400" i="10"/>
  <c r="F401" i="10"/>
  <c r="F402" i="10"/>
  <c r="F403" i="10"/>
  <c r="F404" i="10"/>
  <c r="F405" i="10"/>
  <c r="F406" i="10"/>
  <c r="F407" i="10"/>
  <c r="F408" i="10"/>
  <c r="F409" i="10"/>
  <c r="F410" i="10"/>
  <c r="F411" i="10"/>
  <c r="F412" i="10"/>
  <c r="F413" i="10"/>
  <c r="F414" i="10"/>
  <c r="F415" i="10"/>
  <c r="F416" i="10"/>
  <c r="F417" i="10"/>
  <c r="F418" i="10"/>
  <c r="F419" i="10"/>
  <c r="F420" i="10"/>
  <c r="F421" i="10"/>
  <c r="F422" i="10"/>
  <c r="F423" i="10"/>
  <c r="F424" i="10"/>
  <c r="F425" i="10"/>
  <c r="F426" i="10"/>
  <c r="F427" i="10"/>
  <c r="F428" i="10"/>
  <c r="F429" i="10"/>
  <c r="F430" i="10"/>
  <c r="F431" i="10"/>
  <c r="F432" i="10"/>
  <c r="F433" i="10"/>
  <c r="F434" i="10"/>
  <c r="F435" i="10"/>
  <c r="F436" i="10"/>
  <c r="F437" i="10"/>
  <c r="F438" i="10"/>
  <c r="F439" i="10"/>
  <c r="F440" i="10"/>
  <c r="F441" i="10"/>
  <c r="F442" i="10"/>
  <c r="F443" i="10"/>
  <c r="F444" i="10"/>
  <c r="F445" i="10"/>
  <c r="F446" i="10"/>
  <c r="F447" i="10"/>
  <c r="F448" i="10"/>
  <c r="F449" i="10"/>
  <c r="F450" i="10"/>
  <c r="F451" i="10"/>
  <c r="F452" i="10"/>
  <c r="F453" i="10"/>
  <c r="F454" i="10"/>
  <c r="F455" i="10"/>
  <c r="F456" i="10"/>
  <c r="F457" i="10"/>
  <c r="F458" i="10"/>
  <c r="F459" i="10"/>
  <c r="F460" i="10"/>
  <c r="F461" i="10"/>
  <c r="F462" i="10"/>
  <c r="F463" i="10"/>
  <c r="F464" i="10"/>
  <c r="F465" i="10"/>
  <c r="F466" i="10"/>
  <c r="F467" i="10"/>
  <c r="F468" i="10"/>
  <c r="F469" i="10"/>
  <c r="F470" i="10"/>
  <c r="F471" i="10"/>
  <c r="F472" i="10"/>
  <c r="F473" i="10"/>
  <c r="F474" i="10"/>
  <c r="F475" i="10"/>
  <c r="F476" i="10"/>
  <c r="F477" i="10"/>
  <c r="F478" i="10"/>
  <c r="F479" i="10"/>
  <c r="F480" i="10"/>
  <c r="F481" i="10"/>
  <c r="F482" i="10"/>
  <c r="F483" i="10"/>
  <c r="F484" i="10"/>
  <c r="F485" i="10"/>
  <c r="F486" i="10"/>
  <c r="F487" i="10"/>
  <c r="F488" i="10"/>
  <c r="F489" i="10"/>
  <c r="F490" i="10"/>
  <c r="F491" i="10"/>
  <c r="F492" i="10"/>
  <c r="F493" i="10"/>
  <c r="F494" i="10"/>
  <c r="F495" i="10"/>
  <c r="F496" i="10"/>
  <c r="F497" i="10"/>
  <c r="F498" i="10"/>
  <c r="F499" i="10"/>
  <c r="F500" i="10"/>
  <c r="B21" i="10"/>
  <c r="B22" i="10"/>
  <c r="B23" i="10"/>
  <c r="B24" i="10"/>
  <c r="B25" i="10"/>
  <c r="B26" i="10"/>
  <c r="B27" i="10"/>
  <c r="B28" i="10"/>
  <c r="B29" i="10"/>
  <c r="B30" i="10"/>
  <c r="B31" i="10"/>
  <c r="B32" i="10"/>
  <c r="B33" i="10"/>
  <c r="B34" i="10"/>
  <c r="B35" i="10"/>
  <c r="B36" i="10"/>
  <c r="B37" i="10"/>
  <c r="B38" i="10"/>
  <c r="B39" i="10"/>
  <c r="B40" i="10"/>
  <c r="B41" i="10"/>
  <c r="B42" i="10"/>
  <c r="B43" i="10"/>
  <c r="B44" i="10"/>
  <c r="B45" i="10"/>
  <c r="B46" i="10"/>
  <c r="B47" i="10"/>
  <c r="B48" i="10"/>
  <c r="B49" i="10"/>
  <c r="B50" i="10"/>
  <c r="B51" i="10"/>
  <c r="B52" i="10"/>
  <c r="B53" i="10"/>
  <c r="B54" i="10"/>
  <c r="B55" i="10"/>
  <c r="B56" i="10"/>
  <c r="B57" i="10"/>
  <c r="B58" i="10"/>
  <c r="B59" i="10"/>
  <c r="B60" i="10"/>
  <c r="B61" i="10"/>
  <c r="B62" i="10"/>
  <c r="B63" i="10"/>
  <c r="B64" i="10"/>
  <c r="B65" i="10"/>
  <c r="B66" i="10"/>
  <c r="B67" i="10"/>
  <c r="B68" i="10"/>
  <c r="B69" i="10"/>
  <c r="B70" i="10"/>
  <c r="B71" i="10"/>
  <c r="B72" i="10"/>
  <c r="B73" i="10"/>
  <c r="B74" i="10"/>
  <c r="B75" i="10"/>
  <c r="B76" i="10"/>
  <c r="B77" i="10"/>
  <c r="B78" i="10"/>
  <c r="B79" i="10"/>
  <c r="B80" i="10"/>
  <c r="B81" i="10"/>
  <c r="B82" i="10"/>
  <c r="B83" i="10"/>
  <c r="B84" i="10"/>
  <c r="B85" i="10"/>
  <c r="B86" i="10"/>
  <c r="B87" i="10"/>
  <c r="B88" i="10"/>
  <c r="B89" i="10"/>
  <c r="B90" i="10"/>
  <c r="B91" i="10"/>
  <c r="B92" i="10"/>
  <c r="B93" i="10"/>
  <c r="B94" i="10"/>
  <c r="B95" i="10"/>
  <c r="B96" i="10"/>
  <c r="B97" i="10"/>
  <c r="B98" i="10"/>
  <c r="B99" i="10"/>
  <c r="B100" i="10"/>
  <c r="B101" i="10"/>
  <c r="B102" i="10"/>
  <c r="B103" i="10"/>
  <c r="B104" i="10"/>
  <c r="B105" i="10"/>
  <c r="B106" i="10"/>
  <c r="B107" i="10"/>
  <c r="B108" i="10"/>
  <c r="B109" i="10"/>
  <c r="B110" i="10"/>
  <c r="B111" i="10"/>
  <c r="B112" i="10"/>
  <c r="B113" i="10"/>
  <c r="B114" i="10"/>
  <c r="B115" i="10"/>
  <c r="B116" i="10"/>
  <c r="B117" i="10"/>
  <c r="B118" i="10"/>
  <c r="B119" i="10"/>
  <c r="B120" i="10"/>
  <c r="B121" i="10"/>
  <c r="B122" i="10"/>
  <c r="B123" i="10"/>
  <c r="B124" i="10"/>
  <c r="B125" i="10"/>
  <c r="B126" i="10"/>
  <c r="B127" i="10"/>
  <c r="B128" i="10"/>
  <c r="B129" i="10"/>
  <c r="B130" i="10"/>
  <c r="B131" i="10"/>
  <c r="B132" i="10"/>
  <c r="B133" i="10"/>
  <c r="B134" i="10"/>
  <c r="B135" i="10"/>
  <c r="B136" i="10"/>
  <c r="B137" i="10"/>
  <c r="B138" i="10"/>
  <c r="B139" i="10"/>
  <c r="B140" i="10"/>
  <c r="B141" i="10"/>
  <c r="B142" i="10"/>
  <c r="B143" i="10"/>
  <c r="B144" i="10"/>
  <c r="B145" i="10"/>
  <c r="B146" i="10"/>
  <c r="B147" i="10"/>
  <c r="B148" i="10"/>
  <c r="B149" i="10"/>
  <c r="B150" i="10"/>
  <c r="B151" i="10"/>
  <c r="B152" i="10"/>
  <c r="B153" i="10"/>
  <c r="B154" i="10"/>
  <c r="B155" i="10"/>
  <c r="B156" i="10"/>
  <c r="B157" i="10"/>
  <c r="B158" i="10"/>
  <c r="B159" i="10"/>
  <c r="B160" i="10"/>
  <c r="B161" i="10"/>
  <c r="B162" i="10"/>
  <c r="B163" i="10"/>
  <c r="B164" i="10"/>
  <c r="B165" i="10"/>
  <c r="B166" i="10"/>
  <c r="B167" i="10"/>
  <c r="B168" i="10"/>
  <c r="B169" i="10"/>
  <c r="B170" i="10"/>
  <c r="B171" i="10"/>
  <c r="B172" i="10"/>
  <c r="B173" i="10"/>
  <c r="B174" i="10"/>
  <c r="B175" i="10"/>
  <c r="B176" i="10"/>
  <c r="B177" i="10"/>
  <c r="B178" i="10"/>
  <c r="B179" i="10"/>
  <c r="B180" i="10"/>
  <c r="B181" i="10"/>
  <c r="B182" i="10"/>
  <c r="B183" i="10"/>
  <c r="B184" i="10"/>
  <c r="B185" i="10"/>
  <c r="B186" i="10"/>
  <c r="B187" i="10"/>
  <c r="B188" i="10"/>
  <c r="B189" i="10"/>
  <c r="B190" i="10"/>
  <c r="B191" i="10"/>
  <c r="B192" i="10"/>
  <c r="B193" i="10"/>
  <c r="B194" i="10"/>
  <c r="B195" i="10"/>
  <c r="B196" i="10"/>
  <c r="B197" i="10"/>
  <c r="B198" i="10"/>
  <c r="B199" i="10"/>
  <c r="B200" i="10"/>
  <c r="B201" i="10"/>
  <c r="B202" i="10"/>
  <c r="B203" i="10"/>
  <c r="B204" i="10"/>
  <c r="B205" i="10"/>
  <c r="B206" i="10"/>
  <c r="B207" i="10"/>
  <c r="B208" i="10"/>
  <c r="B209" i="10"/>
  <c r="B210" i="10"/>
  <c r="B211" i="10"/>
  <c r="B212" i="10"/>
  <c r="B213" i="10"/>
  <c r="B214" i="10"/>
  <c r="B215" i="10"/>
  <c r="B216" i="10"/>
  <c r="B217" i="10"/>
  <c r="B218" i="10"/>
  <c r="B219" i="10"/>
  <c r="B220" i="10"/>
  <c r="B221" i="10"/>
  <c r="B222" i="10"/>
  <c r="B223" i="10"/>
  <c r="B224" i="10"/>
  <c r="B225" i="10"/>
  <c r="B226" i="10"/>
  <c r="B227" i="10"/>
  <c r="B228" i="10"/>
  <c r="B229" i="10"/>
  <c r="B230" i="10"/>
  <c r="B231" i="10"/>
  <c r="B232" i="10"/>
  <c r="B233" i="10"/>
  <c r="B234" i="10"/>
  <c r="B235" i="10"/>
  <c r="B236" i="10"/>
  <c r="B237" i="10"/>
  <c r="B238" i="10"/>
  <c r="B239" i="10"/>
  <c r="B240" i="10"/>
  <c r="B241" i="10"/>
  <c r="B242" i="10"/>
  <c r="B243" i="10"/>
  <c r="B244" i="10"/>
  <c r="B245" i="10"/>
  <c r="B246" i="10"/>
  <c r="B247" i="10"/>
  <c r="B248" i="10"/>
  <c r="B249" i="10"/>
  <c r="B250" i="10"/>
  <c r="B251" i="10"/>
  <c r="B252" i="10"/>
  <c r="B253" i="10"/>
  <c r="B254" i="10"/>
  <c r="B255" i="10"/>
  <c r="B256" i="10"/>
  <c r="B257" i="10"/>
  <c r="B258" i="10"/>
  <c r="B259" i="10"/>
  <c r="B260" i="10"/>
  <c r="B261" i="10"/>
  <c r="B262" i="10"/>
  <c r="B263" i="10"/>
  <c r="B264" i="10"/>
  <c r="B265" i="10"/>
  <c r="B266" i="10"/>
  <c r="B267" i="10"/>
  <c r="B268" i="10"/>
  <c r="B269" i="10"/>
  <c r="B270" i="10"/>
  <c r="B271" i="10"/>
  <c r="B272" i="10"/>
  <c r="B273" i="10"/>
  <c r="B501" i="10"/>
  <c r="B502" i="10"/>
  <c r="B503" i="10"/>
  <c r="B504" i="10"/>
  <c r="B505" i="10"/>
  <c r="B506" i="10"/>
  <c r="B507" i="10"/>
  <c r="B508" i="10"/>
  <c r="B509" i="10"/>
  <c r="B510" i="10"/>
  <c r="B511" i="10"/>
  <c r="B512" i="10"/>
  <c r="B513" i="10"/>
  <c r="C20" i="10"/>
  <c r="C21" i="10"/>
  <c r="C22" i="10"/>
  <c r="C23" i="10"/>
  <c r="C24" i="10"/>
  <c r="C25" i="10"/>
  <c r="C26" i="10"/>
  <c r="C27" i="10"/>
  <c r="C28" i="10"/>
  <c r="C29" i="10"/>
  <c r="C30" i="10"/>
  <c r="C31" i="10"/>
  <c r="C32" i="10"/>
  <c r="C33" i="10"/>
  <c r="C34" i="10"/>
  <c r="C35" i="10"/>
  <c r="C36" i="10"/>
  <c r="C37" i="10"/>
  <c r="C38" i="10"/>
  <c r="C39" i="10"/>
  <c r="C40" i="10"/>
  <c r="C41" i="10"/>
  <c r="C42" i="10"/>
  <c r="C43" i="10"/>
  <c r="C44" i="10"/>
  <c r="C45" i="10"/>
  <c r="C46" i="10"/>
  <c r="C47" i="10"/>
  <c r="C48" i="10"/>
  <c r="C49" i="10"/>
  <c r="C50" i="10"/>
  <c r="C51" i="10"/>
  <c r="C52" i="10"/>
  <c r="C53" i="10"/>
  <c r="C54" i="10"/>
  <c r="C55" i="10"/>
  <c r="C56" i="10"/>
  <c r="C57" i="10"/>
  <c r="C58" i="10"/>
  <c r="C59" i="10"/>
  <c r="C60" i="10"/>
  <c r="C61" i="10"/>
  <c r="C62" i="10"/>
  <c r="C63" i="10"/>
  <c r="C64" i="10"/>
  <c r="C65" i="10"/>
  <c r="C66" i="10"/>
  <c r="C67" i="10"/>
  <c r="C68" i="10"/>
  <c r="C69" i="10"/>
  <c r="C70" i="10"/>
  <c r="C71" i="10"/>
  <c r="C72" i="10"/>
  <c r="C73" i="10"/>
  <c r="C74" i="10"/>
  <c r="C75" i="10"/>
  <c r="C76" i="10"/>
  <c r="C77" i="10"/>
  <c r="C78" i="10"/>
  <c r="C79" i="10"/>
  <c r="C80" i="10"/>
  <c r="C81" i="10"/>
  <c r="C82" i="10"/>
  <c r="C83" i="10"/>
  <c r="C84" i="10"/>
  <c r="C85" i="10"/>
  <c r="C86" i="10"/>
  <c r="C87" i="10"/>
  <c r="C88" i="10"/>
  <c r="C89" i="10"/>
  <c r="C90" i="10"/>
  <c r="C91" i="10"/>
  <c r="C92" i="10"/>
  <c r="C93" i="10"/>
  <c r="C94" i="10"/>
  <c r="C95" i="10"/>
  <c r="C96" i="10"/>
  <c r="C97" i="10"/>
  <c r="C98" i="10"/>
  <c r="C99" i="10"/>
  <c r="C100" i="10"/>
  <c r="C101" i="10"/>
  <c r="C102" i="10"/>
  <c r="C103" i="10"/>
  <c r="C104" i="10"/>
  <c r="C105" i="10"/>
  <c r="C106" i="10"/>
  <c r="C107" i="10"/>
  <c r="C108" i="10"/>
  <c r="C109" i="10"/>
  <c r="C110" i="10"/>
  <c r="C111" i="10"/>
  <c r="C112" i="10"/>
  <c r="C113" i="10"/>
  <c r="C114" i="10"/>
  <c r="C115" i="10"/>
  <c r="C116" i="10"/>
  <c r="C117" i="10"/>
  <c r="C118" i="10"/>
  <c r="C119" i="10"/>
  <c r="C120" i="10"/>
  <c r="C121" i="10"/>
  <c r="C122" i="10"/>
  <c r="C123" i="10"/>
  <c r="C124" i="10"/>
  <c r="C125" i="10"/>
  <c r="C126" i="10"/>
  <c r="C127" i="10"/>
  <c r="C128" i="10"/>
  <c r="C129" i="10"/>
  <c r="C130" i="10"/>
  <c r="C131" i="10"/>
  <c r="C132" i="10"/>
  <c r="C133" i="10"/>
  <c r="C134" i="10"/>
  <c r="C135" i="10"/>
  <c r="C136" i="10"/>
  <c r="C137" i="10"/>
  <c r="C138" i="10"/>
  <c r="C139" i="10"/>
  <c r="C140" i="10"/>
  <c r="C141" i="10"/>
  <c r="C142" i="10"/>
  <c r="C143" i="10"/>
  <c r="C144" i="10"/>
  <c r="C145" i="10"/>
  <c r="C146" i="10"/>
  <c r="C147" i="10"/>
  <c r="C148" i="10"/>
  <c r="C149" i="10"/>
  <c r="C150" i="10"/>
  <c r="C151" i="10"/>
  <c r="C152" i="10"/>
  <c r="C153" i="10"/>
  <c r="C154" i="10"/>
  <c r="C155" i="10"/>
  <c r="C156" i="10"/>
  <c r="C157" i="10"/>
  <c r="C158" i="10"/>
  <c r="C159" i="10"/>
  <c r="C160" i="10"/>
  <c r="C161" i="10"/>
  <c r="C162" i="10"/>
  <c r="C163" i="10"/>
  <c r="C164" i="10"/>
  <c r="C165" i="10"/>
  <c r="C166" i="10"/>
  <c r="C167" i="10"/>
  <c r="C168" i="10"/>
  <c r="C169" i="10"/>
  <c r="C170" i="10"/>
  <c r="C171" i="10"/>
  <c r="C172" i="10"/>
  <c r="C173" i="10"/>
  <c r="C174" i="10"/>
  <c r="C175" i="10"/>
  <c r="C176" i="10"/>
  <c r="C177" i="10"/>
  <c r="C178" i="10"/>
  <c r="C179" i="10"/>
  <c r="C180" i="10"/>
  <c r="C181" i="10"/>
  <c r="C182" i="10"/>
  <c r="C183" i="10"/>
  <c r="C184" i="10"/>
  <c r="C185" i="10"/>
  <c r="C186" i="10"/>
  <c r="C187" i="10"/>
  <c r="C188" i="10"/>
  <c r="C189" i="10"/>
  <c r="C190" i="10"/>
  <c r="C191" i="10"/>
  <c r="C192" i="10"/>
  <c r="C193" i="10"/>
  <c r="C194" i="10"/>
  <c r="C195" i="10"/>
  <c r="C196" i="10"/>
  <c r="C197" i="10"/>
  <c r="C198" i="10"/>
  <c r="C199" i="10"/>
  <c r="C200" i="10"/>
  <c r="C201" i="10"/>
  <c r="C202" i="10"/>
  <c r="C203" i="10"/>
  <c r="C204" i="10"/>
  <c r="C205" i="10"/>
  <c r="C206" i="10"/>
  <c r="C207" i="10"/>
  <c r="C208" i="10"/>
  <c r="C209" i="10"/>
  <c r="C210" i="10"/>
  <c r="C211" i="10"/>
  <c r="C212" i="10"/>
  <c r="C213" i="10"/>
  <c r="C214" i="10"/>
  <c r="C215" i="10"/>
  <c r="C216" i="10"/>
  <c r="C217" i="10"/>
  <c r="C218" i="10"/>
  <c r="C219" i="10"/>
  <c r="C220" i="10"/>
  <c r="C221" i="10"/>
  <c r="C222" i="10"/>
  <c r="C223" i="10"/>
  <c r="C224" i="10"/>
  <c r="C225" i="10"/>
  <c r="C226" i="10"/>
  <c r="C227" i="10"/>
  <c r="C228" i="10"/>
  <c r="C229" i="10"/>
  <c r="C230" i="10"/>
  <c r="C231" i="10"/>
  <c r="C232" i="10"/>
  <c r="C233" i="10"/>
  <c r="C234" i="10"/>
  <c r="C235" i="10"/>
  <c r="C236" i="10"/>
  <c r="C237" i="10"/>
  <c r="C238" i="10"/>
  <c r="C239" i="10"/>
  <c r="C240" i="10"/>
  <c r="C241" i="10"/>
  <c r="C242" i="10"/>
  <c r="C243" i="10"/>
  <c r="C244" i="10"/>
  <c r="C245" i="10"/>
  <c r="C246" i="10"/>
  <c r="C247" i="10"/>
  <c r="C248" i="10"/>
  <c r="C249" i="10"/>
  <c r="C250" i="10"/>
  <c r="C251" i="10"/>
  <c r="C252" i="10"/>
  <c r="C253" i="10"/>
  <c r="C254" i="10"/>
  <c r="C255" i="10"/>
  <c r="C256" i="10"/>
  <c r="C257" i="10"/>
  <c r="C258" i="10"/>
  <c r="C259" i="10"/>
  <c r="C260" i="10"/>
  <c r="C261" i="10"/>
  <c r="C262" i="10"/>
  <c r="C263" i="10"/>
  <c r="C264" i="10"/>
  <c r="C265" i="10"/>
  <c r="C266" i="10"/>
  <c r="C267" i="10"/>
  <c r="C268" i="10"/>
  <c r="C269" i="10"/>
  <c r="C270" i="10"/>
  <c r="C271" i="10"/>
  <c r="C272" i="10"/>
  <c r="C273" i="10"/>
  <c r="C501" i="10"/>
  <c r="C502" i="10"/>
  <c r="C503" i="10"/>
  <c r="C504" i="10"/>
  <c r="C505" i="10"/>
  <c r="C506" i="10"/>
  <c r="C507" i="10"/>
  <c r="C508" i="10"/>
  <c r="C509" i="10"/>
  <c r="C510" i="10"/>
  <c r="C511" i="10"/>
  <c r="C512" i="10"/>
  <c r="C513" i="10"/>
  <c r="D20" i="10"/>
  <c r="D21" i="10"/>
  <c r="D22" i="10"/>
  <c r="D23" i="10"/>
  <c r="D24" i="10"/>
  <c r="D25" i="10"/>
  <c r="D26" i="10"/>
  <c r="D27" i="10"/>
  <c r="D28" i="10"/>
  <c r="D29" i="10"/>
  <c r="D30" i="10"/>
  <c r="D31" i="10"/>
  <c r="D32" i="10"/>
  <c r="D33" i="10"/>
  <c r="D34" i="10"/>
  <c r="D35" i="10"/>
  <c r="D36" i="10"/>
  <c r="D37" i="10"/>
  <c r="D38" i="10"/>
  <c r="D39" i="10"/>
  <c r="D40" i="10"/>
  <c r="D41" i="10"/>
  <c r="D42" i="10"/>
  <c r="D43" i="10"/>
  <c r="D44" i="10"/>
  <c r="D45" i="10"/>
  <c r="D46" i="10"/>
  <c r="D47" i="10"/>
  <c r="D48" i="10"/>
  <c r="D49" i="10"/>
  <c r="D50" i="10"/>
  <c r="D51" i="10"/>
  <c r="D52" i="10"/>
  <c r="D53" i="10"/>
  <c r="D54" i="10"/>
  <c r="D55" i="10"/>
  <c r="D56" i="10"/>
  <c r="D57" i="10"/>
  <c r="D58" i="10"/>
  <c r="D59" i="10"/>
  <c r="D60" i="10"/>
  <c r="D61" i="10"/>
  <c r="D62" i="10"/>
  <c r="D63" i="10"/>
  <c r="D64" i="10"/>
  <c r="D65" i="10"/>
  <c r="D66" i="10"/>
  <c r="D67" i="10"/>
  <c r="D68" i="10"/>
  <c r="D69" i="10"/>
  <c r="D70" i="10"/>
  <c r="D71" i="10"/>
  <c r="D72" i="10"/>
  <c r="D73" i="10"/>
  <c r="D74" i="10"/>
  <c r="D75" i="10"/>
  <c r="D76" i="10"/>
  <c r="D77" i="10"/>
  <c r="D78" i="10"/>
  <c r="D79" i="10"/>
  <c r="D80" i="10"/>
  <c r="D81" i="10"/>
  <c r="D82" i="10"/>
  <c r="D83" i="10"/>
  <c r="D84" i="10"/>
  <c r="D85" i="10"/>
  <c r="D86" i="10"/>
  <c r="D87" i="10"/>
  <c r="D88" i="10"/>
  <c r="D89" i="10"/>
  <c r="D90" i="10"/>
  <c r="D91" i="10"/>
  <c r="D92" i="10"/>
  <c r="D93" i="10"/>
  <c r="D94" i="10"/>
  <c r="D95" i="10"/>
  <c r="D96" i="10"/>
  <c r="D97" i="10"/>
  <c r="D98" i="10"/>
  <c r="D99" i="10"/>
  <c r="D100" i="10"/>
  <c r="D101" i="10"/>
  <c r="D102" i="10"/>
  <c r="D103" i="10"/>
  <c r="D104" i="10"/>
  <c r="D105" i="10"/>
  <c r="D106" i="10"/>
  <c r="D107" i="10"/>
  <c r="D108" i="10"/>
  <c r="D109" i="10"/>
  <c r="D110" i="10"/>
  <c r="D111" i="10"/>
  <c r="D112" i="10"/>
  <c r="D113" i="10"/>
  <c r="D114" i="10"/>
  <c r="D115" i="10"/>
  <c r="D116" i="10"/>
  <c r="D117" i="10"/>
  <c r="D118" i="10"/>
  <c r="D119" i="10"/>
  <c r="D120" i="10"/>
  <c r="D121" i="10"/>
  <c r="D122" i="10"/>
  <c r="D123" i="10"/>
  <c r="D124" i="10"/>
  <c r="D125" i="10"/>
  <c r="D126" i="10"/>
  <c r="D127" i="10"/>
  <c r="D128" i="10"/>
  <c r="D129" i="10"/>
  <c r="D130" i="10"/>
  <c r="D131" i="10"/>
  <c r="D132" i="10"/>
  <c r="D133" i="10"/>
  <c r="D134" i="10"/>
  <c r="D135" i="10"/>
  <c r="D136" i="10"/>
  <c r="D137" i="10"/>
  <c r="D138" i="10"/>
  <c r="D139" i="10"/>
  <c r="D140" i="10"/>
  <c r="D141" i="10"/>
  <c r="D142" i="10"/>
  <c r="D143" i="10"/>
  <c r="D144" i="10"/>
  <c r="D145" i="10"/>
  <c r="D146" i="10"/>
  <c r="D147" i="10"/>
  <c r="D148" i="10"/>
  <c r="D149" i="10"/>
  <c r="D150" i="10"/>
  <c r="D151" i="10"/>
  <c r="D152" i="10"/>
  <c r="D153" i="10"/>
  <c r="D154" i="10"/>
  <c r="D155" i="10"/>
  <c r="D156" i="10"/>
  <c r="D157" i="10"/>
  <c r="D158" i="10"/>
  <c r="D159" i="10"/>
  <c r="D160" i="10"/>
  <c r="D161" i="10"/>
  <c r="D162" i="10"/>
  <c r="D163" i="10"/>
  <c r="D164" i="10"/>
  <c r="D165" i="10"/>
  <c r="D166" i="10"/>
  <c r="D167" i="10"/>
  <c r="D168" i="10"/>
  <c r="D169" i="10"/>
  <c r="D170" i="10"/>
  <c r="D171" i="10"/>
  <c r="D172" i="10"/>
  <c r="D173" i="10"/>
  <c r="D174" i="10"/>
  <c r="D175" i="10"/>
  <c r="D176" i="10"/>
  <c r="D177" i="10"/>
  <c r="D178" i="10"/>
  <c r="D179" i="10"/>
  <c r="D180" i="10"/>
  <c r="D181" i="10"/>
  <c r="D182" i="10"/>
  <c r="D183" i="10"/>
  <c r="D184" i="10"/>
  <c r="D185" i="10"/>
  <c r="D186" i="10"/>
  <c r="D187" i="10"/>
  <c r="D188" i="10"/>
  <c r="D189" i="10"/>
  <c r="D190" i="10"/>
  <c r="D191" i="10"/>
  <c r="D192" i="10"/>
  <c r="D193" i="10"/>
  <c r="D194" i="10"/>
  <c r="D195" i="10"/>
  <c r="D196" i="10"/>
  <c r="D197" i="10"/>
  <c r="D198" i="10"/>
  <c r="D199" i="10"/>
  <c r="D200" i="10"/>
  <c r="D201" i="10"/>
  <c r="D202" i="10"/>
  <c r="D203" i="10"/>
  <c r="D204" i="10"/>
  <c r="D205" i="10"/>
  <c r="D206" i="10"/>
  <c r="D207" i="10"/>
  <c r="D208" i="10"/>
  <c r="D209" i="10"/>
  <c r="D210" i="10"/>
  <c r="D211" i="10"/>
  <c r="D212" i="10"/>
  <c r="D213" i="10"/>
  <c r="D214" i="10"/>
  <c r="D215" i="10"/>
  <c r="D216" i="10"/>
  <c r="D217" i="10"/>
  <c r="D218" i="10"/>
  <c r="D219" i="10"/>
  <c r="D220" i="10"/>
  <c r="D221" i="10"/>
  <c r="D222" i="10"/>
  <c r="D223" i="10"/>
  <c r="D224" i="10"/>
  <c r="D225" i="10"/>
  <c r="D226" i="10"/>
  <c r="D227" i="10"/>
  <c r="D228" i="10"/>
  <c r="D229" i="10"/>
  <c r="D230" i="10"/>
  <c r="D231" i="10"/>
  <c r="D232" i="10"/>
  <c r="D233" i="10"/>
  <c r="D234" i="10"/>
  <c r="D235" i="10"/>
  <c r="D236" i="10"/>
  <c r="D237" i="10"/>
  <c r="D238" i="10"/>
  <c r="D239" i="10"/>
  <c r="D240" i="10"/>
  <c r="D241" i="10"/>
  <c r="D242" i="10"/>
  <c r="D243" i="10"/>
  <c r="D244" i="10"/>
  <c r="D245" i="10"/>
  <c r="D246" i="10"/>
  <c r="D247" i="10"/>
  <c r="D248" i="10"/>
  <c r="D249" i="10"/>
  <c r="D250" i="10"/>
  <c r="D251" i="10"/>
  <c r="D252" i="10"/>
  <c r="D253" i="10"/>
  <c r="D254" i="10"/>
  <c r="D255" i="10"/>
  <c r="D256" i="10"/>
  <c r="D257" i="10"/>
  <c r="D258" i="10"/>
  <c r="D259" i="10"/>
  <c r="D260" i="10"/>
  <c r="D261" i="10"/>
  <c r="D262" i="10"/>
  <c r="D263" i="10"/>
  <c r="D264" i="10"/>
  <c r="D265" i="10"/>
  <c r="D266" i="10"/>
  <c r="D267" i="10"/>
  <c r="D268" i="10"/>
  <c r="D269" i="10"/>
  <c r="D270" i="10"/>
  <c r="D271" i="10"/>
  <c r="D272" i="10"/>
  <c r="D273" i="10"/>
  <c r="D501" i="10"/>
  <c r="D502" i="10"/>
  <c r="D503" i="10"/>
  <c r="D504" i="10"/>
  <c r="D505" i="10"/>
  <c r="D506" i="10"/>
  <c r="D507" i="10"/>
  <c r="D508" i="10"/>
  <c r="D509" i="10"/>
  <c r="D510" i="10"/>
  <c r="D511" i="10"/>
  <c r="D512" i="10"/>
  <c r="D513" i="10"/>
  <c r="E20" i="10"/>
  <c r="E21" i="10"/>
  <c r="E22" i="10"/>
  <c r="E23" i="10"/>
  <c r="E24" i="10"/>
  <c r="E25" i="10"/>
  <c r="E26" i="10"/>
  <c r="E27" i="10"/>
  <c r="E28" i="10"/>
  <c r="E29" i="10"/>
  <c r="E30" i="10"/>
  <c r="E31" i="10"/>
  <c r="E32" i="10"/>
  <c r="E33" i="10"/>
  <c r="E34" i="10"/>
  <c r="E35" i="10"/>
  <c r="E36" i="10"/>
  <c r="E37" i="10"/>
  <c r="E38" i="10"/>
  <c r="E39" i="10"/>
  <c r="E40" i="10"/>
  <c r="E41" i="10"/>
  <c r="E42" i="10"/>
  <c r="E43" i="10"/>
  <c r="E44" i="10"/>
  <c r="E45" i="10"/>
  <c r="E46" i="10"/>
  <c r="E47" i="10"/>
  <c r="E48" i="10"/>
  <c r="E49" i="10"/>
  <c r="E50" i="10"/>
  <c r="E51" i="10"/>
  <c r="E52" i="10"/>
  <c r="E53" i="10"/>
  <c r="E54" i="10"/>
  <c r="E55" i="10"/>
  <c r="E56" i="10"/>
  <c r="E57" i="10"/>
  <c r="E58" i="10"/>
  <c r="E59" i="10"/>
  <c r="E60" i="10"/>
  <c r="E61" i="10"/>
  <c r="E62" i="10"/>
  <c r="E63" i="10"/>
  <c r="E64" i="10"/>
  <c r="E65" i="10"/>
  <c r="E66" i="10"/>
  <c r="E67" i="10"/>
  <c r="E68" i="10"/>
  <c r="E69" i="10"/>
  <c r="E70" i="10"/>
  <c r="E71" i="10"/>
  <c r="E72" i="10"/>
  <c r="E73" i="10"/>
  <c r="E74" i="10"/>
  <c r="E75" i="10"/>
  <c r="E76" i="10"/>
  <c r="E77" i="10"/>
  <c r="E78" i="10"/>
  <c r="E79" i="10"/>
  <c r="E80" i="10"/>
  <c r="E81" i="10"/>
  <c r="E82" i="10"/>
  <c r="E83" i="10"/>
  <c r="E84" i="10"/>
  <c r="E85" i="10"/>
  <c r="E86" i="10"/>
  <c r="E87" i="10"/>
  <c r="E88" i="10"/>
  <c r="E89" i="10"/>
  <c r="E90" i="10"/>
  <c r="E91" i="10"/>
  <c r="E92" i="10"/>
  <c r="E93" i="10"/>
  <c r="E94" i="10"/>
  <c r="E95" i="10"/>
  <c r="E96" i="10"/>
  <c r="E97" i="10"/>
  <c r="E98" i="10"/>
  <c r="E99" i="10"/>
  <c r="E100" i="10"/>
  <c r="E101" i="10"/>
  <c r="E102" i="10"/>
  <c r="E103" i="10"/>
  <c r="E104" i="10"/>
  <c r="E105" i="10"/>
  <c r="E106" i="10"/>
  <c r="E107" i="10"/>
  <c r="E108" i="10"/>
  <c r="E109" i="10"/>
  <c r="E110" i="10"/>
  <c r="E111" i="10"/>
  <c r="E112" i="10"/>
  <c r="E113" i="10"/>
  <c r="E114" i="10"/>
  <c r="E115" i="10"/>
  <c r="E116" i="10"/>
  <c r="E117" i="10"/>
  <c r="E118" i="10"/>
  <c r="E119" i="10"/>
  <c r="E120" i="10"/>
  <c r="E121" i="10"/>
  <c r="E122" i="10"/>
  <c r="E123" i="10"/>
  <c r="E124" i="10"/>
  <c r="E125" i="10"/>
  <c r="E126" i="10"/>
  <c r="E127" i="10"/>
  <c r="E128" i="10"/>
  <c r="E129" i="10"/>
  <c r="E130" i="10"/>
  <c r="E131" i="10"/>
  <c r="E132" i="10"/>
  <c r="E133" i="10"/>
  <c r="E134" i="10"/>
  <c r="E135" i="10"/>
  <c r="E136" i="10"/>
  <c r="E137" i="10"/>
  <c r="E138" i="10"/>
  <c r="E139" i="10"/>
  <c r="E140" i="10"/>
  <c r="E141" i="10"/>
  <c r="E142" i="10"/>
  <c r="E143" i="10"/>
  <c r="E144" i="10"/>
  <c r="E145" i="10"/>
  <c r="E146" i="10"/>
  <c r="E147" i="10"/>
  <c r="E148" i="10"/>
  <c r="E149" i="10"/>
  <c r="E150" i="10"/>
  <c r="E151" i="10"/>
  <c r="E152" i="10"/>
  <c r="E153" i="10"/>
  <c r="E154" i="10"/>
  <c r="E155" i="10"/>
  <c r="E156" i="10"/>
  <c r="E157" i="10"/>
  <c r="E158" i="10"/>
  <c r="E159" i="10"/>
  <c r="E160" i="10"/>
  <c r="E161" i="10"/>
  <c r="E162" i="10"/>
  <c r="E163" i="10"/>
  <c r="E164" i="10"/>
  <c r="E165" i="10"/>
  <c r="E166" i="10"/>
  <c r="E167" i="10"/>
  <c r="E168" i="10"/>
  <c r="E169" i="10"/>
  <c r="E170" i="10"/>
  <c r="E171" i="10"/>
  <c r="E172" i="10"/>
  <c r="E173" i="10"/>
  <c r="E174" i="10"/>
  <c r="E175" i="10"/>
  <c r="E176" i="10"/>
  <c r="E177" i="10"/>
  <c r="E178" i="10"/>
  <c r="E179" i="10"/>
  <c r="E180" i="10"/>
  <c r="E181" i="10"/>
  <c r="E182" i="10"/>
  <c r="E183" i="10"/>
  <c r="E184" i="10"/>
  <c r="E185" i="10"/>
  <c r="E186" i="10"/>
  <c r="E187" i="10"/>
  <c r="E188" i="10"/>
  <c r="E189" i="10"/>
  <c r="E190" i="10"/>
  <c r="E191" i="10"/>
  <c r="E192" i="10"/>
  <c r="E193" i="10"/>
  <c r="E194" i="10"/>
  <c r="E195" i="10"/>
  <c r="E196" i="10"/>
  <c r="E197" i="10"/>
  <c r="E198" i="10"/>
  <c r="E199" i="10"/>
  <c r="E200" i="10"/>
  <c r="E201" i="10"/>
  <c r="E202" i="10"/>
  <c r="E203" i="10"/>
  <c r="E204" i="10"/>
  <c r="E205" i="10"/>
  <c r="E206" i="10"/>
  <c r="E207" i="10"/>
  <c r="E208" i="10"/>
  <c r="E209" i="10"/>
  <c r="E210" i="10"/>
  <c r="E211" i="10"/>
  <c r="E212" i="10"/>
  <c r="E213" i="10"/>
  <c r="E214" i="10"/>
  <c r="E215" i="10"/>
  <c r="E216" i="10"/>
  <c r="E217" i="10"/>
  <c r="E218" i="10"/>
  <c r="E219" i="10"/>
  <c r="E220" i="10"/>
  <c r="E221" i="10"/>
  <c r="E222" i="10"/>
  <c r="E223" i="10"/>
  <c r="E224" i="10"/>
  <c r="E225" i="10"/>
  <c r="E226" i="10"/>
  <c r="E227" i="10"/>
  <c r="E228" i="10"/>
  <c r="E229" i="10"/>
  <c r="E230" i="10"/>
  <c r="E231" i="10"/>
  <c r="E232" i="10"/>
  <c r="E233" i="10"/>
  <c r="E234" i="10"/>
  <c r="E235" i="10"/>
  <c r="E236" i="10"/>
  <c r="E237" i="10"/>
  <c r="E238" i="10"/>
  <c r="E239" i="10"/>
  <c r="E240" i="10"/>
  <c r="E241" i="10"/>
  <c r="E242" i="10"/>
  <c r="E243" i="10"/>
  <c r="E244" i="10"/>
  <c r="E245" i="10"/>
  <c r="E246" i="10"/>
  <c r="E247" i="10"/>
  <c r="E248" i="10"/>
  <c r="E249" i="10"/>
  <c r="E250" i="10"/>
  <c r="E251" i="10"/>
  <c r="E252" i="10"/>
  <c r="E253" i="10"/>
  <c r="E254" i="10"/>
  <c r="E255" i="10"/>
  <c r="E256" i="10"/>
  <c r="E257" i="10"/>
  <c r="E258" i="10"/>
  <c r="E259" i="10"/>
  <c r="E260" i="10"/>
  <c r="E261" i="10"/>
  <c r="E262" i="10"/>
  <c r="E263" i="10"/>
  <c r="E264" i="10"/>
  <c r="E265" i="10"/>
  <c r="E266" i="10"/>
  <c r="E267" i="10"/>
  <c r="E268" i="10"/>
  <c r="E269" i="10"/>
  <c r="E270" i="10"/>
  <c r="E271" i="10"/>
  <c r="E272" i="10"/>
  <c r="E273" i="10"/>
  <c r="E501" i="10"/>
  <c r="E502" i="10"/>
  <c r="E503" i="10"/>
  <c r="E504" i="10"/>
  <c r="E505" i="10"/>
  <c r="E506" i="10"/>
  <c r="E507" i="10"/>
  <c r="E508" i="10"/>
  <c r="E509" i="10"/>
  <c r="E510" i="10"/>
  <c r="E511" i="10"/>
  <c r="E512" i="10"/>
  <c r="E513" i="10"/>
  <c r="F20" i="10"/>
  <c r="F21" i="10"/>
  <c r="F22" i="10"/>
  <c r="F23" i="10"/>
  <c r="F24" i="10"/>
  <c r="F25" i="10"/>
  <c r="F26" i="10"/>
  <c r="F27" i="10"/>
  <c r="F28" i="10"/>
  <c r="F29" i="10"/>
  <c r="F30" i="10"/>
  <c r="F31" i="10"/>
  <c r="F32" i="10"/>
  <c r="F33" i="10"/>
  <c r="F34" i="10"/>
  <c r="F35" i="10"/>
  <c r="F36" i="10"/>
  <c r="F37" i="10"/>
  <c r="F38" i="10"/>
  <c r="F39" i="10"/>
  <c r="F40" i="10"/>
  <c r="F41" i="10"/>
  <c r="F42" i="10"/>
  <c r="F43" i="10"/>
  <c r="F44" i="10"/>
  <c r="F45" i="10"/>
  <c r="F46" i="10"/>
  <c r="F47" i="10"/>
  <c r="F48" i="10"/>
  <c r="F49" i="10"/>
  <c r="F50" i="10"/>
  <c r="F51" i="10"/>
  <c r="F52" i="10"/>
  <c r="F53" i="10"/>
  <c r="F54" i="10"/>
  <c r="F55" i="10"/>
  <c r="F56" i="10"/>
  <c r="F57" i="10"/>
  <c r="F58" i="10"/>
  <c r="F59" i="10"/>
  <c r="F60" i="10"/>
  <c r="F61" i="10"/>
  <c r="F62" i="10"/>
  <c r="F63" i="10"/>
  <c r="F64" i="10"/>
  <c r="F65" i="10"/>
  <c r="F66" i="10"/>
  <c r="F67" i="10"/>
  <c r="F68" i="10"/>
  <c r="F69" i="10"/>
  <c r="F70" i="10"/>
  <c r="F71" i="10"/>
  <c r="F72" i="10"/>
  <c r="F73" i="10"/>
  <c r="F74" i="10"/>
  <c r="F75" i="10"/>
  <c r="F76" i="10"/>
  <c r="F77" i="10"/>
  <c r="F78" i="10"/>
  <c r="F79" i="10"/>
  <c r="F80" i="10"/>
  <c r="F81" i="10"/>
  <c r="F82" i="10"/>
  <c r="F83" i="10"/>
  <c r="F84" i="10"/>
  <c r="F85" i="10"/>
  <c r="F86" i="10"/>
  <c r="F87" i="10"/>
  <c r="F88" i="10"/>
  <c r="F89" i="10"/>
  <c r="F90" i="10"/>
  <c r="F91" i="10"/>
  <c r="F92" i="10"/>
  <c r="F93" i="10"/>
  <c r="F94" i="10"/>
  <c r="F95" i="10"/>
  <c r="F96" i="10"/>
  <c r="F97" i="10"/>
  <c r="F98" i="10"/>
  <c r="F99" i="10"/>
  <c r="F100" i="10"/>
  <c r="F101" i="10"/>
  <c r="F102" i="10"/>
  <c r="F103" i="10"/>
  <c r="F104" i="10"/>
  <c r="F105" i="10"/>
  <c r="F106" i="10"/>
  <c r="F107" i="10"/>
  <c r="F108" i="10"/>
  <c r="F109" i="10"/>
  <c r="F110" i="10"/>
  <c r="F111" i="10"/>
  <c r="F112" i="10"/>
  <c r="F113" i="10"/>
  <c r="F114" i="10"/>
  <c r="F115" i="10"/>
  <c r="F116" i="10"/>
  <c r="F117" i="10"/>
  <c r="F118" i="10"/>
  <c r="F119" i="10"/>
  <c r="F120" i="10"/>
  <c r="F121" i="10"/>
  <c r="F122" i="10"/>
  <c r="F123" i="10"/>
  <c r="F124" i="10"/>
  <c r="F125" i="10"/>
  <c r="F126" i="10"/>
  <c r="F127" i="10"/>
  <c r="F128" i="10"/>
  <c r="F129" i="10"/>
  <c r="F130" i="10"/>
  <c r="F131" i="10"/>
  <c r="F132" i="10"/>
  <c r="F133" i="10"/>
  <c r="F134" i="10"/>
  <c r="F135" i="10"/>
  <c r="F136" i="10"/>
  <c r="F137" i="10"/>
  <c r="F138" i="10"/>
  <c r="F139" i="10"/>
  <c r="F140" i="10"/>
  <c r="F141" i="10"/>
  <c r="F142" i="10"/>
  <c r="F143" i="10"/>
  <c r="F144" i="10"/>
  <c r="F145" i="10"/>
  <c r="F146" i="10"/>
  <c r="F147" i="10"/>
  <c r="F148" i="10"/>
  <c r="F149" i="10"/>
  <c r="F150" i="10"/>
  <c r="F151" i="10"/>
  <c r="F152" i="10"/>
  <c r="F153" i="10"/>
  <c r="F154" i="10"/>
  <c r="F155" i="10"/>
  <c r="F156" i="10"/>
  <c r="F157" i="10"/>
  <c r="F158" i="10"/>
  <c r="F159" i="10"/>
  <c r="F160" i="10"/>
  <c r="F161" i="10"/>
  <c r="F162" i="10"/>
  <c r="F163" i="10"/>
  <c r="F164" i="10"/>
  <c r="F165" i="10"/>
  <c r="F166" i="10"/>
  <c r="F167" i="10"/>
  <c r="F168" i="10"/>
  <c r="F169" i="10"/>
  <c r="F170" i="10"/>
  <c r="F171" i="10"/>
  <c r="F172" i="10"/>
  <c r="F173" i="10"/>
  <c r="F174" i="10"/>
  <c r="F175" i="10"/>
  <c r="F176" i="10"/>
  <c r="F177" i="10"/>
  <c r="F178" i="10"/>
  <c r="F179" i="10"/>
  <c r="F180" i="10"/>
  <c r="F181" i="10"/>
  <c r="F182" i="10"/>
  <c r="F183" i="10"/>
  <c r="F184" i="10"/>
  <c r="F185" i="10"/>
  <c r="F186" i="10"/>
  <c r="F187" i="10"/>
  <c r="F188" i="10"/>
  <c r="F189" i="10"/>
  <c r="F190" i="10"/>
  <c r="F191" i="10"/>
  <c r="F192" i="10"/>
  <c r="F193" i="10"/>
  <c r="F194" i="10"/>
  <c r="F195" i="10"/>
  <c r="F196" i="10"/>
  <c r="F197" i="10"/>
  <c r="F198" i="10"/>
  <c r="F199" i="10"/>
  <c r="F200" i="10"/>
  <c r="F201" i="10"/>
  <c r="F202" i="10"/>
  <c r="F203" i="10"/>
  <c r="F204" i="10"/>
  <c r="F205" i="10"/>
  <c r="F206" i="10"/>
  <c r="F207" i="10"/>
  <c r="F208" i="10"/>
  <c r="F209" i="10"/>
  <c r="F210" i="10"/>
  <c r="F211" i="10"/>
  <c r="F212" i="10"/>
  <c r="F213" i="10"/>
  <c r="F214" i="10"/>
  <c r="F215" i="10"/>
  <c r="F216" i="10"/>
  <c r="F217" i="10"/>
  <c r="F218" i="10"/>
  <c r="F219" i="10"/>
  <c r="F220" i="10"/>
  <c r="F221" i="10"/>
  <c r="F222" i="10"/>
  <c r="F223" i="10"/>
  <c r="F224" i="10"/>
  <c r="F225" i="10"/>
  <c r="F226" i="10"/>
  <c r="F227" i="10"/>
  <c r="F228" i="10"/>
  <c r="F229" i="10"/>
  <c r="F230" i="10"/>
  <c r="F231" i="10"/>
  <c r="F232" i="10"/>
  <c r="F233" i="10"/>
  <c r="F234" i="10"/>
  <c r="F235" i="10"/>
  <c r="F236" i="10"/>
  <c r="F237" i="10"/>
  <c r="F238" i="10"/>
  <c r="F239" i="10"/>
  <c r="F240" i="10"/>
  <c r="F241" i="10"/>
  <c r="F242" i="10"/>
  <c r="F243" i="10"/>
  <c r="F244" i="10"/>
  <c r="F245" i="10"/>
  <c r="F246" i="10"/>
  <c r="F247" i="10"/>
  <c r="F248" i="10"/>
  <c r="F249" i="10"/>
  <c r="F250" i="10"/>
  <c r="F251" i="10"/>
  <c r="F252" i="10"/>
  <c r="F253" i="10"/>
  <c r="F254" i="10"/>
  <c r="F255" i="10"/>
  <c r="F256" i="10"/>
  <c r="F257" i="10"/>
  <c r="F258" i="10"/>
  <c r="F259" i="10"/>
  <c r="F260" i="10"/>
  <c r="F261" i="10"/>
  <c r="F262" i="10"/>
  <c r="F263" i="10"/>
  <c r="F264" i="10"/>
  <c r="F265" i="10"/>
  <c r="F266" i="10"/>
  <c r="F267" i="10"/>
  <c r="F268" i="10"/>
  <c r="F269" i="10"/>
  <c r="F270" i="10"/>
  <c r="F271" i="10"/>
  <c r="F272" i="10"/>
  <c r="F273" i="10"/>
  <c r="F501" i="10"/>
  <c r="F502" i="10"/>
  <c r="F503" i="10"/>
  <c r="F504" i="10"/>
  <c r="F505" i="10"/>
  <c r="F506" i="10"/>
  <c r="F507" i="10"/>
  <c r="F508" i="10"/>
  <c r="F509" i="10"/>
  <c r="F510" i="10"/>
  <c r="F511" i="10"/>
  <c r="F512" i="10"/>
  <c r="F513" i="10"/>
  <c r="B20" i="10"/>
  <c r="D117" i="33"/>
  <c r="D116" i="33"/>
  <c r="D115" i="33"/>
  <c r="D114" i="33"/>
  <c r="D113" i="33"/>
  <c r="D112" i="33"/>
  <c r="D111" i="33"/>
  <c r="D110" i="33"/>
  <c r="D109" i="33"/>
  <c r="D108" i="33"/>
  <c r="D107" i="33"/>
  <c r="D106" i="33"/>
  <c r="D105" i="33"/>
  <c r="D104" i="33"/>
  <c r="D103" i="33"/>
  <c r="D102" i="33"/>
  <c r="D101" i="33"/>
  <c r="D100" i="33"/>
  <c r="C133" i="1"/>
  <c r="B133" i="1"/>
  <c r="D133" i="1"/>
  <c r="E133" i="1"/>
  <c r="C132" i="1"/>
  <c r="D132" i="1"/>
  <c r="E132" i="1"/>
  <c r="B132" i="1"/>
  <c r="C163" i="1"/>
  <c r="D163" i="1"/>
  <c r="E163" i="1"/>
  <c r="B163" i="1"/>
  <c r="C149" i="12"/>
  <c r="D149" i="12"/>
  <c r="E149" i="12"/>
  <c r="F149" i="12"/>
  <c r="V149" i="12"/>
  <c r="C116" i="12"/>
  <c r="D116" i="12"/>
  <c r="E116" i="12"/>
  <c r="F116" i="12"/>
  <c r="V116" i="12"/>
  <c r="C24" i="1"/>
  <c r="B24" i="1" s="1"/>
  <c r="D24" i="1"/>
  <c r="E24" i="1"/>
  <c r="C196" i="12"/>
  <c r="D196" i="12"/>
  <c r="E196" i="12"/>
  <c r="F196" i="12"/>
  <c r="V196" i="12"/>
  <c r="C188" i="12"/>
  <c r="D188" i="12"/>
  <c r="E188" i="12"/>
  <c r="F188" i="12"/>
  <c r="V188" i="12"/>
  <c r="V195" i="12"/>
  <c r="C115" i="12"/>
  <c r="D115" i="12"/>
  <c r="E115" i="12"/>
  <c r="F115" i="12"/>
  <c r="V115" i="12"/>
  <c r="C114" i="12"/>
  <c r="D114" i="12"/>
  <c r="E114" i="12"/>
  <c r="F114" i="12"/>
  <c r="V114" i="12"/>
  <c r="C131" i="1"/>
  <c r="D131" i="1"/>
  <c r="E131" i="1"/>
  <c r="B131" i="1"/>
  <c r="C143" i="1"/>
  <c r="D143" i="1"/>
  <c r="E143" i="1"/>
  <c r="C142" i="1"/>
  <c r="B142" i="1"/>
  <c r="D142" i="1"/>
  <c r="E142" i="1"/>
  <c r="C248" i="12"/>
  <c r="C249" i="12"/>
  <c r="C250" i="12"/>
  <c r="C251" i="12"/>
  <c r="D248" i="12"/>
  <c r="D249" i="12"/>
  <c r="D250" i="12"/>
  <c r="D251" i="12"/>
  <c r="E248" i="12"/>
  <c r="E249" i="12"/>
  <c r="E250" i="12"/>
  <c r="E251" i="12"/>
  <c r="F248" i="12"/>
  <c r="F249" i="12"/>
  <c r="F250" i="12"/>
  <c r="F251" i="12"/>
  <c r="V248" i="12"/>
  <c r="V249" i="12"/>
  <c r="V250" i="12"/>
  <c r="V251" i="12"/>
  <c r="C252" i="12"/>
  <c r="C253" i="12"/>
  <c r="D252" i="12"/>
  <c r="D253" i="12"/>
  <c r="E252" i="12"/>
  <c r="E253" i="12"/>
  <c r="F252" i="12"/>
  <c r="F253" i="12"/>
  <c r="V252" i="12"/>
  <c r="V253" i="12"/>
  <c r="C254" i="12"/>
  <c r="D254" i="12"/>
  <c r="E254" i="12"/>
  <c r="F254" i="12"/>
  <c r="V254" i="12"/>
  <c r="C258" i="12"/>
  <c r="D258" i="12"/>
  <c r="E258" i="12"/>
  <c r="F258" i="12"/>
  <c r="V258" i="12"/>
  <c r="C144" i="1"/>
  <c r="B144" i="1"/>
  <c r="D144" i="1"/>
  <c r="E144" i="1"/>
  <c r="C141" i="1"/>
  <c r="D141" i="1"/>
  <c r="E141" i="1"/>
  <c r="C130" i="1"/>
  <c r="D130" i="1"/>
  <c r="E130" i="1"/>
  <c r="B130" i="1"/>
  <c r="C140" i="1"/>
  <c r="B140" i="1"/>
  <c r="D140" i="1"/>
  <c r="E140" i="1"/>
  <c r="C91" i="1"/>
  <c r="D91" i="1"/>
  <c r="E91" i="1"/>
  <c r="C108" i="1"/>
  <c r="D108" i="1"/>
  <c r="E108" i="1"/>
  <c r="C74" i="1"/>
  <c r="D74" i="1"/>
  <c r="E74" i="1"/>
  <c r="B74" i="1"/>
  <c r="C73" i="1"/>
  <c r="B73" i="1"/>
  <c r="D73" i="1"/>
  <c r="E73" i="1"/>
  <c r="C52" i="1"/>
  <c r="D52" i="1"/>
  <c r="E52" i="1"/>
  <c r="C43" i="1"/>
  <c r="D43" i="1"/>
  <c r="E43" i="1"/>
  <c r="B43" i="1"/>
  <c r="B108" i="1"/>
  <c r="B141" i="1"/>
  <c r="B52" i="1"/>
  <c r="B91" i="1"/>
  <c r="B143" i="1"/>
  <c r="C129" i="1"/>
  <c r="B129" i="1"/>
  <c r="D129" i="1"/>
  <c r="E129" i="1"/>
  <c r="C128" i="1"/>
  <c r="D128" i="1"/>
  <c r="E128" i="1"/>
  <c r="C127" i="1"/>
  <c r="D127" i="1"/>
  <c r="E127" i="1"/>
  <c r="C126" i="1"/>
  <c r="B126" i="1"/>
  <c r="D126" i="1"/>
  <c r="E126" i="1"/>
  <c r="B127" i="1"/>
  <c r="B128" i="1"/>
  <c r="C114" i="1"/>
  <c r="B114" i="1"/>
  <c r="D114" i="1"/>
  <c r="E114" i="1"/>
  <c r="C110" i="1"/>
  <c r="C111" i="1"/>
  <c r="C112" i="1"/>
  <c r="C113" i="1"/>
  <c r="C115" i="1"/>
  <c r="B115" i="1"/>
  <c r="C116" i="1"/>
  <c r="D110" i="1"/>
  <c r="D111" i="1"/>
  <c r="D112" i="1"/>
  <c r="B112" i="1"/>
  <c r="D113" i="1"/>
  <c r="D115" i="1"/>
  <c r="D116" i="1"/>
  <c r="E110" i="1"/>
  <c r="E111" i="1"/>
  <c r="E112" i="1"/>
  <c r="E113" i="1"/>
  <c r="E115" i="1"/>
  <c r="E116" i="1"/>
  <c r="C95" i="1"/>
  <c r="D95" i="1"/>
  <c r="E95" i="1"/>
  <c r="C107" i="1"/>
  <c r="C109" i="1"/>
  <c r="D107" i="1"/>
  <c r="D109" i="1"/>
  <c r="B109" i="1"/>
  <c r="E107" i="1"/>
  <c r="E109" i="1"/>
  <c r="B113" i="1"/>
  <c r="B116" i="1"/>
  <c r="B111" i="1"/>
  <c r="B110" i="1"/>
  <c r="B95" i="1"/>
  <c r="B107" i="1"/>
  <c r="V111" i="12"/>
  <c r="V112" i="12"/>
  <c r="V113" i="12"/>
  <c r="V151" i="12"/>
  <c r="V152" i="12"/>
  <c r="V153" i="12"/>
  <c r="V154" i="12"/>
  <c r="V197" i="12"/>
  <c r="V198" i="12"/>
  <c r="V199" i="12"/>
  <c r="V200" i="12"/>
  <c r="V201" i="12"/>
  <c r="V202" i="12"/>
  <c r="V203" i="12"/>
  <c r="V204" i="12"/>
  <c r="V205" i="12"/>
  <c r="V224" i="12"/>
  <c r="V234" i="12"/>
  <c r="V235" i="12"/>
  <c r="V236" i="12"/>
  <c r="V237" i="12"/>
  <c r="V244" i="12"/>
  <c r="V245" i="12"/>
  <c r="V246" i="12"/>
  <c r="V247" i="12"/>
  <c r="V259" i="12"/>
  <c r="V260" i="12"/>
  <c r="V261" i="12"/>
  <c r="V262" i="12"/>
  <c r="V263" i="12"/>
  <c r="V155" i="12"/>
  <c r="V158" i="12"/>
  <c r="V168" i="12"/>
  <c r="V169" i="12"/>
  <c r="V170" i="12"/>
  <c r="V171" i="12"/>
  <c r="V175" i="12"/>
  <c r="V176" i="12"/>
  <c r="V180" i="12"/>
  <c r="V181" i="12"/>
  <c r="V182" i="12"/>
  <c r="V184" i="12"/>
  <c r="V185" i="12"/>
  <c r="V186" i="12"/>
  <c r="V187" i="12"/>
  <c r="V110" i="12"/>
  <c r="I9" i="10"/>
  <c r="C1655" i="10"/>
  <c r="C1656" i="10"/>
  <c r="C1657" i="10"/>
  <c r="C1658" i="10"/>
  <c r="C1659" i="10"/>
  <c r="C1660" i="10"/>
  <c r="C1661" i="10"/>
  <c r="C1662" i="10"/>
  <c r="C1663" i="10"/>
  <c r="C1664" i="10"/>
  <c r="C1665" i="10"/>
  <c r="C1666" i="10"/>
  <c r="C1667" i="10"/>
  <c r="C1668" i="10"/>
  <c r="C1669" i="10"/>
  <c r="C1670" i="10"/>
  <c r="C1671" i="10"/>
  <c r="C1672" i="10"/>
  <c r="C1673" i="10"/>
  <c r="C1674" i="10"/>
  <c r="C1675" i="10"/>
  <c r="C1676" i="10"/>
  <c r="C1677" i="10"/>
  <c r="C1678" i="10"/>
  <c r="C1679" i="10"/>
  <c r="C1680" i="10"/>
  <c r="C1681" i="10"/>
  <c r="C1682" i="10"/>
  <c r="C1683" i="10"/>
  <c r="C1684" i="10"/>
  <c r="D1655" i="10"/>
  <c r="D1656" i="10"/>
  <c r="D1657" i="10"/>
  <c r="D1658" i="10"/>
  <c r="D1659" i="10"/>
  <c r="D1660" i="10"/>
  <c r="D1661" i="10"/>
  <c r="D1662" i="10"/>
  <c r="D1663" i="10"/>
  <c r="D1664" i="10"/>
  <c r="D1665" i="10"/>
  <c r="D1666" i="10"/>
  <c r="D1667" i="10"/>
  <c r="D1668" i="10"/>
  <c r="D1669" i="10"/>
  <c r="D1670" i="10"/>
  <c r="D1671" i="10"/>
  <c r="D1672" i="10"/>
  <c r="D1673" i="10"/>
  <c r="D1674" i="10"/>
  <c r="D1675" i="10"/>
  <c r="D1676" i="10"/>
  <c r="D1677" i="10"/>
  <c r="D1678" i="10"/>
  <c r="D1679" i="10"/>
  <c r="D1680" i="10"/>
  <c r="D1681" i="10"/>
  <c r="D1682" i="10"/>
  <c r="D1683" i="10"/>
  <c r="D1684" i="10"/>
  <c r="E1655" i="10"/>
  <c r="E1656" i="10"/>
  <c r="E1657" i="10"/>
  <c r="E1658" i="10"/>
  <c r="E1659" i="10"/>
  <c r="E1660" i="10"/>
  <c r="E1661" i="10"/>
  <c r="E1662" i="10"/>
  <c r="E1663" i="10"/>
  <c r="E1664" i="10"/>
  <c r="E1665" i="10"/>
  <c r="E1666" i="10"/>
  <c r="E1667" i="10"/>
  <c r="E1668" i="10"/>
  <c r="E1669" i="10"/>
  <c r="E1670" i="10"/>
  <c r="E1671" i="10"/>
  <c r="E1672" i="10"/>
  <c r="E1673" i="10"/>
  <c r="E1674" i="10"/>
  <c r="E1675" i="10"/>
  <c r="E1676" i="10"/>
  <c r="E1677" i="10"/>
  <c r="E1678" i="10"/>
  <c r="E1679" i="10"/>
  <c r="E1680" i="10"/>
  <c r="E1681" i="10"/>
  <c r="E1682" i="10"/>
  <c r="E1683" i="10"/>
  <c r="E1684" i="10"/>
  <c r="F1655" i="10"/>
  <c r="F1656" i="10"/>
  <c r="F1657" i="10"/>
  <c r="F1658" i="10"/>
  <c r="F1659" i="10"/>
  <c r="F1660" i="10"/>
  <c r="F1661" i="10"/>
  <c r="F1662" i="10"/>
  <c r="F1663" i="10"/>
  <c r="F1664" i="10"/>
  <c r="F1665" i="10"/>
  <c r="F1666" i="10"/>
  <c r="F1667" i="10"/>
  <c r="F1668" i="10"/>
  <c r="F1669" i="10"/>
  <c r="F1670" i="10"/>
  <c r="F1671" i="10"/>
  <c r="F1672" i="10"/>
  <c r="F1673" i="10"/>
  <c r="F1674" i="10"/>
  <c r="F1675" i="10"/>
  <c r="F1676" i="10"/>
  <c r="F1677" i="10"/>
  <c r="F1678" i="10"/>
  <c r="F1679" i="10"/>
  <c r="F1680" i="10"/>
  <c r="F1681" i="10"/>
  <c r="F1682" i="10"/>
  <c r="F1683" i="10"/>
  <c r="F1684" i="10"/>
  <c r="C155" i="1"/>
  <c r="B155" i="1"/>
  <c r="D155" i="1"/>
  <c r="E155" i="1"/>
  <c r="C156" i="1"/>
  <c r="D156" i="1"/>
  <c r="B156" i="1"/>
  <c r="E156" i="1"/>
  <c r="C139" i="1"/>
  <c r="D139" i="1"/>
  <c r="E139" i="1"/>
  <c r="C138" i="1"/>
  <c r="B138" i="1"/>
  <c r="D138" i="1"/>
  <c r="E138" i="1"/>
  <c r="B139" i="1"/>
  <c r="B1681" i="10"/>
  <c r="B1677" i="10"/>
  <c r="B1673" i="10"/>
  <c r="B1669" i="10"/>
  <c r="B1665" i="10"/>
  <c r="B1661" i="10"/>
  <c r="B1657" i="10"/>
  <c r="B1682" i="10"/>
  <c r="B1678" i="10"/>
  <c r="B1674" i="10"/>
  <c r="B1670" i="10"/>
  <c r="B1666" i="10"/>
  <c r="B1662" i="10"/>
  <c r="B1658" i="10"/>
  <c r="B1684" i="10"/>
  <c r="B1680" i="10"/>
  <c r="B1676" i="10"/>
  <c r="B1672" i="10"/>
  <c r="B1668" i="10"/>
  <c r="B1664" i="10"/>
  <c r="B1660" i="10"/>
  <c r="B1656" i="10"/>
  <c r="B1683" i="10"/>
  <c r="B1679" i="10"/>
  <c r="B1675" i="10"/>
  <c r="B1671" i="10"/>
  <c r="B1667" i="10"/>
  <c r="B1663" i="10"/>
  <c r="B1659" i="10"/>
  <c r="B1655" i="10"/>
  <c r="C1619" i="10"/>
  <c r="C1620" i="10"/>
  <c r="C1621" i="10"/>
  <c r="C1622" i="10"/>
  <c r="C1623" i="10"/>
  <c r="C1624" i="10"/>
  <c r="C1625" i="10"/>
  <c r="C1626" i="10"/>
  <c r="C1627" i="10"/>
  <c r="C1628" i="10"/>
  <c r="C1629" i="10"/>
  <c r="C1630" i="10"/>
  <c r="C1631" i="10"/>
  <c r="C1632" i="10"/>
  <c r="C1633" i="10"/>
  <c r="C1634" i="10"/>
  <c r="C1635" i="10"/>
  <c r="C1636" i="10"/>
  <c r="C1637" i="10"/>
  <c r="C1638" i="10"/>
  <c r="C1639" i="10"/>
  <c r="C1640" i="10"/>
  <c r="C1641" i="10"/>
  <c r="C1642" i="10"/>
  <c r="C1643" i="10"/>
  <c r="C1644" i="10"/>
  <c r="C1645" i="10"/>
  <c r="C1646" i="10"/>
  <c r="C1647" i="10"/>
  <c r="C1648" i="10"/>
  <c r="C1649" i="10"/>
  <c r="C1650" i="10"/>
  <c r="C1651" i="10"/>
  <c r="C1652" i="10"/>
  <c r="C1653" i="10"/>
  <c r="C1654" i="10"/>
  <c r="D1619" i="10"/>
  <c r="D1620" i="10"/>
  <c r="D1621" i="10"/>
  <c r="D1622" i="10"/>
  <c r="D1623" i="10"/>
  <c r="D1624" i="10"/>
  <c r="D1625" i="10"/>
  <c r="D1626" i="10"/>
  <c r="D1627" i="10"/>
  <c r="D1628" i="10"/>
  <c r="D1629" i="10"/>
  <c r="D1630" i="10"/>
  <c r="D1631" i="10"/>
  <c r="D1632" i="10"/>
  <c r="D1633" i="10"/>
  <c r="D1634" i="10"/>
  <c r="D1635" i="10"/>
  <c r="D1636" i="10"/>
  <c r="D1637" i="10"/>
  <c r="D1638" i="10"/>
  <c r="D1639" i="10"/>
  <c r="D1640" i="10"/>
  <c r="D1641" i="10"/>
  <c r="D1642" i="10"/>
  <c r="D1643" i="10"/>
  <c r="D1644" i="10"/>
  <c r="D1645" i="10"/>
  <c r="D1646" i="10"/>
  <c r="D1647" i="10"/>
  <c r="D1648" i="10"/>
  <c r="D1649" i="10"/>
  <c r="D1650" i="10"/>
  <c r="D1651" i="10"/>
  <c r="D1652" i="10"/>
  <c r="D1653" i="10"/>
  <c r="D1654" i="10"/>
  <c r="E1619" i="10"/>
  <c r="E1620" i="10"/>
  <c r="E1621" i="10"/>
  <c r="E1622" i="10"/>
  <c r="E1623" i="10"/>
  <c r="E1624" i="10"/>
  <c r="E1625" i="10"/>
  <c r="E1626" i="10"/>
  <c r="E1627" i="10"/>
  <c r="E1628" i="10"/>
  <c r="E1629" i="10"/>
  <c r="E1630" i="10"/>
  <c r="E1631" i="10"/>
  <c r="E1632" i="10"/>
  <c r="E1633" i="10"/>
  <c r="E1634" i="10"/>
  <c r="E1635" i="10"/>
  <c r="E1636" i="10"/>
  <c r="E1637" i="10"/>
  <c r="E1638" i="10"/>
  <c r="E1639" i="10"/>
  <c r="E1640" i="10"/>
  <c r="E1641" i="10"/>
  <c r="E1642" i="10"/>
  <c r="E1643" i="10"/>
  <c r="E1644" i="10"/>
  <c r="E1645" i="10"/>
  <c r="E1646" i="10"/>
  <c r="E1647" i="10"/>
  <c r="E1648" i="10"/>
  <c r="E1649" i="10"/>
  <c r="E1650" i="10"/>
  <c r="E1651" i="10"/>
  <c r="E1652" i="10"/>
  <c r="E1653" i="10"/>
  <c r="E1654" i="10"/>
  <c r="F1619" i="10"/>
  <c r="F1620" i="10"/>
  <c r="F1621" i="10"/>
  <c r="F1622" i="10"/>
  <c r="F1623" i="10"/>
  <c r="F1624" i="10"/>
  <c r="F1625" i="10"/>
  <c r="F1626" i="10"/>
  <c r="F1627" i="10"/>
  <c r="F1628" i="10"/>
  <c r="F1629" i="10"/>
  <c r="F1630" i="10"/>
  <c r="F1631" i="10"/>
  <c r="F1632" i="10"/>
  <c r="F1633" i="10"/>
  <c r="F1634" i="10"/>
  <c r="F1635" i="10"/>
  <c r="F1636" i="10"/>
  <c r="F1637" i="10"/>
  <c r="F1638" i="10"/>
  <c r="F1639" i="10"/>
  <c r="F1640" i="10"/>
  <c r="F1641" i="10"/>
  <c r="F1642" i="10"/>
  <c r="F1643" i="10"/>
  <c r="F1644" i="10"/>
  <c r="F1645" i="10"/>
  <c r="F1646" i="10"/>
  <c r="F1647" i="10"/>
  <c r="F1648" i="10"/>
  <c r="F1649" i="10"/>
  <c r="F1650" i="10"/>
  <c r="F1651" i="10"/>
  <c r="F1652" i="10"/>
  <c r="F1653" i="10"/>
  <c r="F1654" i="10"/>
  <c r="B1649" i="10"/>
  <c r="B1645" i="10"/>
  <c r="B1639" i="10"/>
  <c r="B1635" i="10"/>
  <c r="B1654" i="10"/>
  <c r="B1646" i="10"/>
  <c r="B1642" i="10"/>
  <c r="B1638" i="10"/>
  <c r="B1630" i="10"/>
  <c r="B1626" i="10"/>
  <c r="B1622" i="10"/>
  <c r="B1653" i="10"/>
  <c r="B1641" i="10"/>
  <c r="B1637" i="10"/>
  <c r="B1633" i="10"/>
  <c r="B1629" i="10"/>
  <c r="B1621" i="10"/>
  <c r="B1652" i="10"/>
  <c r="B1648" i="10"/>
  <c r="B1636" i="10"/>
  <c r="B1632" i="10"/>
  <c r="B1628" i="10"/>
  <c r="B1651" i="10"/>
  <c r="B1647" i="10"/>
  <c r="B1643" i="10"/>
  <c r="B1631" i="10"/>
  <c r="B1627" i="10"/>
  <c r="B1623" i="10"/>
  <c r="B1634" i="10"/>
  <c r="B1619" i="10"/>
  <c r="B1650" i="10"/>
  <c r="B1644" i="10"/>
  <c r="B1640" i="10"/>
  <c r="B1624" i="10"/>
  <c r="B1625" i="10"/>
  <c r="B1620" i="10"/>
  <c r="C72" i="1"/>
  <c r="D72" i="1"/>
  <c r="B72" i="1"/>
  <c r="E72" i="1"/>
  <c r="C70" i="1"/>
  <c r="D70" i="1"/>
  <c r="E70" i="1"/>
  <c r="B70" i="1"/>
  <c r="C1518" i="10"/>
  <c r="C1519" i="10"/>
  <c r="C1520" i="10"/>
  <c r="C1521" i="10"/>
  <c r="C1522" i="10"/>
  <c r="C1523" i="10"/>
  <c r="C1524" i="10"/>
  <c r="C1525" i="10"/>
  <c r="C1526" i="10"/>
  <c r="C1527" i="10"/>
  <c r="C1528" i="10"/>
  <c r="C1529" i="10"/>
  <c r="C1530" i="10"/>
  <c r="C1531" i="10"/>
  <c r="C1532" i="10"/>
  <c r="C1533" i="10"/>
  <c r="C1534" i="10"/>
  <c r="C1535" i="10"/>
  <c r="C1536" i="10"/>
  <c r="C1537" i="10"/>
  <c r="C1538" i="10"/>
  <c r="C1539" i="10"/>
  <c r="C1540" i="10"/>
  <c r="C1541" i="10"/>
  <c r="C1542" i="10"/>
  <c r="C1543" i="10"/>
  <c r="C1544" i="10"/>
  <c r="C1545" i="10"/>
  <c r="C1546" i="10"/>
  <c r="C1547" i="10"/>
  <c r="C1548" i="10"/>
  <c r="C1549" i="10"/>
  <c r="C1550" i="10"/>
  <c r="C1551" i="10"/>
  <c r="C1552" i="10"/>
  <c r="C1553" i="10"/>
  <c r="C1554" i="10"/>
  <c r="C1555" i="10"/>
  <c r="C1556" i="10"/>
  <c r="C1557" i="10"/>
  <c r="C1558" i="10"/>
  <c r="C1559" i="10"/>
  <c r="C1560" i="10"/>
  <c r="C1561" i="10"/>
  <c r="C1562" i="10"/>
  <c r="C1563" i="10"/>
  <c r="C1564" i="10"/>
  <c r="C1565" i="10"/>
  <c r="C1566" i="10"/>
  <c r="C1567" i="10"/>
  <c r="C1568" i="10"/>
  <c r="C1569" i="10"/>
  <c r="C1570" i="10"/>
  <c r="C1571" i="10"/>
  <c r="C1572" i="10"/>
  <c r="C1573" i="10"/>
  <c r="C1574" i="10"/>
  <c r="C1575" i="10"/>
  <c r="C1576" i="10"/>
  <c r="C1577" i="10"/>
  <c r="C1578" i="10"/>
  <c r="C1579" i="10"/>
  <c r="C1580" i="10"/>
  <c r="C1581" i="10"/>
  <c r="C1582" i="10"/>
  <c r="C1583" i="10"/>
  <c r="C1584" i="10"/>
  <c r="C1585" i="10"/>
  <c r="C1586" i="10"/>
  <c r="C1587" i="10"/>
  <c r="C1588" i="10"/>
  <c r="C1589" i="10"/>
  <c r="C1590" i="10"/>
  <c r="C1591" i="10"/>
  <c r="C1592" i="10"/>
  <c r="C1593" i="10"/>
  <c r="C1594" i="10"/>
  <c r="C1595" i="10"/>
  <c r="C1596" i="10"/>
  <c r="C1597" i="10"/>
  <c r="C1598" i="10"/>
  <c r="C1599" i="10"/>
  <c r="C1600" i="10"/>
  <c r="C1601" i="10"/>
  <c r="C1602" i="10"/>
  <c r="C1603" i="10"/>
  <c r="C1604" i="10"/>
  <c r="C1605" i="10"/>
  <c r="C1606" i="10"/>
  <c r="C1607" i="10"/>
  <c r="C1608" i="10"/>
  <c r="C1609" i="10"/>
  <c r="C1610" i="10"/>
  <c r="C1611" i="10"/>
  <c r="C1612" i="10"/>
  <c r="C1613" i="10"/>
  <c r="C1614" i="10"/>
  <c r="C1615" i="10"/>
  <c r="C1616" i="10"/>
  <c r="C1617" i="10"/>
  <c r="C1618" i="10"/>
  <c r="D1518" i="10"/>
  <c r="D1519" i="10"/>
  <c r="D1520" i="10"/>
  <c r="D1521" i="10"/>
  <c r="D1522" i="10"/>
  <c r="D1523" i="10"/>
  <c r="D1524" i="10"/>
  <c r="D1525" i="10"/>
  <c r="D1526" i="10"/>
  <c r="D1527" i="10"/>
  <c r="D1528" i="10"/>
  <c r="D1529" i="10"/>
  <c r="D1530" i="10"/>
  <c r="D1531" i="10"/>
  <c r="D1532" i="10"/>
  <c r="D1533" i="10"/>
  <c r="D1534" i="10"/>
  <c r="D1535" i="10"/>
  <c r="D1536" i="10"/>
  <c r="D1537" i="10"/>
  <c r="D1538" i="10"/>
  <c r="D1539" i="10"/>
  <c r="D1540" i="10"/>
  <c r="D1541" i="10"/>
  <c r="D1542" i="10"/>
  <c r="D1543" i="10"/>
  <c r="D1544" i="10"/>
  <c r="D1545" i="10"/>
  <c r="D1546" i="10"/>
  <c r="D1547" i="10"/>
  <c r="D1548" i="10"/>
  <c r="D1549" i="10"/>
  <c r="D1550" i="10"/>
  <c r="D1551" i="10"/>
  <c r="D1552" i="10"/>
  <c r="D1553" i="10"/>
  <c r="D1554" i="10"/>
  <c r="D1555" i="10"/>
  <c r="D1556" i="10"/>
  <c r="D1557" i="10"/>
  <c r="D1558" i="10"/>
  <c r="D1559" i="10"/>
  <c r="D1560" i="10"/>
  <c r="D1561" i="10"/>
  <c r="D1562" i="10"/>
  <c r="D1563" i="10"/>
  <c r="D1564" i="10"/>
  <c r="D1565" i="10"/>
  <c r="D1566" i="10"/>
  <c r="D1567" i="10"/>
  <c r="D1568" i="10"/>
  <c r="D1569" i="10"/>
  <c r="D1570" i="10"/>
  <c r="D1571" i="10"/>
  <c r="D1572" i="10"/>
  <c r="D1573" i="10"/>
  <c r="D1574" i="10"/>
  <c r="D1575" i="10"/>
  <c r="D1576" i="10"/>
  <c r="D1577" i="10"/>
  <c r="D1578" i="10"/>
  <c r="D1579" i="10"/>
  <c r="D1580" i="10"/>
  <c r="D1581" i="10"/>
  <c r="D1582" i="10"/>
  <c r="D1583" i="10"/>
  <c r="D1584" i="10"/>
  <c r="D1585" i="10"/>
  <c r="D1586" i="10"/>
  <c r="D1587" i="10"/>
  <c r="D1588" i="10"/>
  <c r="D1589" i="10"/>
  <c r="D1590" i="10"/>
  <c r="D1591" i="10"/>
  <c r="D1592" i="10"/>
  <c r="D1593" i="10"/>
  <c r="D1594" i="10"/>
  <c r="D1595" i="10"/>
  <c r="D1596" i="10"/>
  <c r="D1597" i="10"/>
  <c r="D1598" i="10"/>
  <c r="D1599" i="10"/>
  <c r="D1600" i="10"/>
  <c r="D1601" i="10"/>
  <c r="D1602" i="10"/>
  <c r="D1603" i="10"/>
  <c r="D1604" i="10"/>
  <c r="D1605" i="10"/>
  <c r="D1606" i="10"/>
  <c r="D1607" i="10"/>
  <c r="D1608" i="10"/>
  <c r="D1609" i="10"/>
  <c r="D1610" i="10"/>
  <c r="D1611" i="10"/>
  <c r="D1612" i="10"/>
  <c r="D1613" i="10"/>
  <c r="D1614" i="10"/>
  <c r="D1615" i="10"/>
  <c r="D1616" i="10"/>
  <c r="D1617" i="10"/>
  <c r="D1618" i="10"/>
  <c r="E1518" i="10"/>
  <c r="E1519" i="10"/>
  <c r="E1520" i="10"/>
  <c r="E1521" i="10"/>
  <c r="E1522" i="10"/>
  <c r="E1523" i="10"/>
  <c r="E1524" i="10"/>
  <c r="E1525" i="10"/>
  <c r="E1526" i="10"/>
  <c r="E1527" i="10"/>
  <c r="E1528" i="10"/>
  <c r="E1529" i="10"/>
  <c r="E1530" i="10"/>
  <c r="E1531" i="10"/>
  <c r="E1532" i="10"/>
  <c r="E1533" i="10"/>
  <c r="E1534" i="10"/>
  <c r="E1535" i="10"/>
  <c r="E1536" i="10"/>
  <c r="E1537" i="10"/>
  <c r="E1538" i="10"/>
  <c r="E1539" i="10"/>
  <c r="E1540" i="10"/>
  <c r="E1541" i="10"/>
  <c r="E1542" i="10"/>
  <c r="E1543" i="10"/>
  <c r="E1544" i="10"/>
  <c r="E1545" i="10"/>
  <c r="E1546" i="10"/>
  <c r="E1547" i="10"/>
  <c r="E1548" i="10"/>
  <c r="E1549" i="10"/>
  <c r="E1550" i="10"/>
  <c r="E1551" i="10"/>
  <c r="E1552" i="10"/>
  <c r="E1553" i="10"/>
  <c r="E1554" i="10"/>
  <c r="E1555" i="10"/>
  <c r="E1556" i="10"/>
  <c r="E1557" i="10"/>
  <c r="E1558" i="10"/>
  <c r="E1559" i="10"/>
  <c r="E1560" i="10"/>
  <c r="E1561" i="10"/>
  <c r="E1562" i="10"/>
  <c r="E1563" i="10"/>
  <c r="E1564" i="10"/>
  <c r="E1565" i="10"/>
  <c r="E1566" i="10"/>
  <c r="E1567" i="10"/>
  <c r="E1568" i="10"/>
  <c r="E1569" i="10"/>
  <c r="E1570" i="10"/>
  <c r="E1571" i="10"/>
  <c r="E1572" i="10"/>
  <c r="E1573" i="10"/>
  <c r="E1574" i="10"/>
  <c r="E1575" i="10"/>
  <c r="E1576" i="10"/>
  <c r="E1577" i="10"/>
  <c r="E1578" i="10"/>
  <c r="E1579" i="10"/>
  <c r="E1580" i="10"/>
  <c r="E1581" i="10"/>
  <c r="E1582" i="10"/>
  <c r="E1583" i="10"/>
  <c r="E1584" i="10"/>
  <c r="E1585" i="10"/>
  <c r="E1586" i="10"/>
  <c r="E1587" i="10"/>
  <c r="E1588" i="10"/>
  <c r="E1589" i="10"/>
  <c r="E1590" i="10"/>
  <c r="E1591" i="10"/>
  <c r="E1592" i="10"/>
  <c r="E1593" i="10"/>
  <c r="E1594" i="10"/>
  <c r="E1595" i="10"/>
  <c r="E1596" i="10"/>
  <c r="E1597" i="10"/>
  <c r="E1598" i="10"/>
  <c r="E1599" i="10"/>
  <c r="E1600" i="10"/>
  <c r="E1601" i="10"/>
  <c r="E1602" i="10"/>
  <c r="E1603" i="10"/>
  <c r="E1604" i="10"/>
  <c r="E1605" i="10"/>
  <c r="E1606" i="10"/>
  <c r="E1607" i="10"/>
  <c r="E1608" i="10"/>
  <c r="E1609" i="10"/>
  <c r="E1610" i="10"/>
  <c r="E1611" i="10"/>
  <c r="E1612" i="10"/>
  <c r="E1613" i="10"/>
  <c r="E1614" i="10"/>
  <c r="E1615" i="10"/>
  <c r="E1616" i="10"/>
  <c r="E1617" i="10"/>
  <c r="E1618" i="10"/>
  <c r="F1518" i="10"/>
  <c r="F1519" i="10"/>
  <c r="F1520" i="10"/>
  <c r="F1521" i="10"/>
  <c r="F1522" i="10"/>
  <c r="F1523" i="10"/>
  <c r="F1524" i="10"/>
  <c r="F1525" i="10"/>
  <c r="F1526" i="10"/>
  <c r="F1527" i="10"/>
  <c r="F1528" i="10"/>
  <c r="F1529" i="10"/>
  <c r="F1530" i="10"/>
  <c r="F1531" i="10"/>
  <c r="F1532" i="10"/>
  <c r="F1533" i="10"/>
  <c r="F1534" i="10"/>
  <c r="F1535" i="10"/>
  <c r="F1536" i="10"/>
  <c r="F1537" i="10"/>
  <c r="F1538" i="10"/>
  <c r="F1539" i="10"/>
  <c r="F1540" i="10"/>
  <c r="F1541" i="10"/>
  <c r="F1542" i="10"/>
  <c r="F1543" i="10"/>
  <c r="F1544" i="10"/>
  <c r="F1545" i="10"/>
  <c r="F1546" i="10"/>
  <c r="F1547" i="10"/>
  <c r="F1548" i="10"/>
  <c r="F1549" i="10"/>
  <c r="F1550" i="10"/>
  <c r="F1551" i="10"/>
  <c r="F1552" i="10"/>
  <c r="F1553" i="10"/>
  <c r="F1554" i="10"/>
  <c r="F1555" i="10"/>
  <c r="F1556" i="10"/>
  <c r="F1557" i="10"/>
  <c r="F1558" i="10"/>
  <c r="F1559" i="10"/>
  <c r="F1560" i="10"/>
  <c r="F1561" i="10"/>
  <c r="F1562" i="10"/>
  <c r="F1563" i="10"/>
  <c r="F1564" i="10"/>
  <c r="F1565" i="10"/>
  <c r="F1566" i="10"/>
  <c r="F1567" i="10"/>
  <c r="F1568" i="10"/>
  <c r="F1569" i="10"/>
  <c r="F1570" i="10"/>
  <c r="F1571" i="10"/>
  <c r="F1572" i="10"/>
  <c r="F1573" i="10"/>
  <c r="F1574" i="10"/>
  <c r="F1575" i="10"/>
  <c r="F1576" i="10"/>
  <c r="F1577" i="10"/>
  <c r="F1578" i="10"/>
  <c r="F1579" i="10"/>
  <c r="F1580" i="10"/>
  <c r="F1581" i="10"/>
  <c r="F1582" i="10"/>
  <c r="F1583" i="10"/>
  <c r="F1584" i="10"/>
  <c r="F1585" i="10"/>
  <c r="F1586" i="10"/>
  <c r="F1587" i="10"/>
  <c r="F1588" i="10"/>
  <c r="F1589" i="10"/>
  <c r="F1590" i="10"/>
  <c r="F1591" i="10"/>
  <c r="F1592" i="10"/>
  <c r="F1593" i="10"/>
  <c r="F1594" i="10"/>
  <c r="F1595" i="10"/>
  <c r="F1596" i="10"/>
  <c r="F1597" i="10"/>
  <c r="F1598" i="10"/>
  <c r="F1599" i="10"/>
  <c r="F1600" i="10"/>
  <c r="F1601" i="10"/>
  <c r="F1602" i="10"/>
  <c r="F1603" i="10"/>
  <c r="F1604" i="10"/>
  <c r="F1605" i="10"/>
  <c r="F1606" i="10"/>
  <c r="F1607" i="10"/>
  <c r="F1608" i="10"/>
  <c r="F1609" i="10"/>
  <c r="F1610" i="10"/>
  <c r="F1611" i="10"/>
  <c r="F1612" i="10"/>
  <c r="F1613" i="10"/>
  <c r="F1614" i="10"/>
  <c r="F1615" i="10"/>
  <c r="F1616" i="10"/>
  <c r="F1617" i="10"/>
  <c r="F1618" i="10"/>
  <c r="C162" i="1"/>
  <c r="B162" i="1"/>
  <c r="D162" i="1"/>
  <c r="E162" i="1"/>
  <c r="C166" i="1"/>
  <c r="D166" i="1"/>
  <c r="E166" i="1"/>
  <c r="C165" i="1"/>
  <c r="B165" i="1"/>
  <c r="D165" i="1"/>
  <c r="E165" i="1"/>
  <c r="C164" i="1"/>
  <c r="D164" i="1"/>
  <c r="E164" i="1"/>
  <c r="C161" i="1"/>
  <c r="D161" i="1"/>
  <c r="E161" i="1"/>
  <c r="B161" i="1"/>
  <c r="C160" i="1"/>
  <c r="D160" i="1"/>
  <c r="E160" i="1"/>
  <c r="B1616" i="10"/>
  <c r="B1608" i="10"/>
  <c r="B1617" i="10"/>
  <c r="B1613" i="10"/>
  <c r="B1604" i="10"/>
  <c r="B1611" i="10"/>
  <c r="B1609" i="10"/>
  <c r="B1618" i="10"/>
  <c r="B1614" i="10"/>
  <c r="B1606" i="10"/>
  <c r="B166" i="1"/>
  <c r="B160" i="1"/>
  <c r="B164" i="1"/>
  <c r="B1591" i="10"/>
  <c r="B1587" i="10"/>
  <c r="B1583" i="10"/>
  <c r="B1579" i="10"/>
  <c r="B1575" i="10"/>
  <c r="B1571" i="10"/>
  <c r="B1567" i="10"/>
  <c r="B1563" i="10"/>
  <c r="B1559" i="10"/>
  <c r="B1555" i="10"/>
  <c r="B1551" i="10"/>
  <c r="B1547" i="10"/>
  <c r="B1543" i="10"/>
  <c r="B1539" i="10"/>
  <c r="B1535" i="10"/>
  <c r="B1531" i="10"/>
  <c r="B1527" i="10"/>
  <c r="B1523" i="10"/>
  <c r="B1519" i="10"/>
  <c r="B1586" i="10"/>
  <c r="B1582" i="10"/>
  <c r="B1578" i="10"/>
  <c r="B1574" i="10"/>
  <c r="B1558" i="10"/>
  <c r="B1526" i="10"/>
  <c r="B1522" i="10"/>
  <c r="B1593" i="10"/>
  <c r="B1589" i="10"/>
  <c r="B1585" i="10"/>
  <c r="B1581" i="10"/>
  <c r="B1577" i="10"/>
  <c r="B1573" i="10"/>
  <c r="B1569" i="10"/>
  <c r="B1565" i="10"/>
  <c r="B1561" i="10"/>
  <c r="B1553" i="10"/>
  <c r="B1549" i="10"/>
  <c r="B1545" i="10"/>
  <c r="B1541" i="10"/>
  <c r="B1537" i="10"/>
  <c r="B1533" i="10"/>
  <c r="B1529" i="10"/>
  <c r="B1584" i="10"/>
  <c r="B1580" i="10"/>
  <c r="B1576" i="10"/>
  <c r="B1572" i="10"/>
  <c r="B1560" i="10"/>
  <c r="B1556" i="10"/>
  <c r="B1548" i="10"/>
  <c r="B1544" i="10"/>
  <c r="B1536" i="10"/>
  <c r="B1532" i="10"/>
  <c r="B1528" i="10"/>
  <c r="B1524" i="10"/>
  <c r="B1520" i="10"/>
  <c r="B1605" i="10"/>
  <c r="B1601" i="10"/>
  <c r="B1597" i="10"/>
  <c r="B1570" i="10"/>
  <c r="B1566" i="10"/>
  <c r="B1562" i="10"/>
  <c r="B1554" i="10"/>
  <c r="B1550" i="10"/>
  <c r="B1546" i="10"/>
  <c r="B1542" i="10"/>
  <c r="B1538" i="10"/>
  <c r="B1534" i="10"/>
  <c r="B1530" i="10"/>
  <c r="B1518" i="10"/>
  <c r="B1615" i="10"/>
  <c r="B1607" i="10"/>
  <c r="B1603" i="10"/>
  <c r="B1599" i="10"/>
  <c r="B1595" i="10"/>
  <c r="B1568" i="10"/>
  <c r="B1564" i="10"/>
  <c r="B1552" i="10"/>
  <c r="B1540" i="10"/>
  <c r="B1612" i="10"/>
  <c r="B1600" i="10"/>
  <c r="B1596" i="10"/>
  <c r="B1592" i="10"/>
  <c r="B1588" i="10"/>
  <c r="B1557" i="10"/>
  <c r="B1525" i="10"/>
  <c r="B1521" i="10"/>
  <c r="B1610" i="10"/>
  <c r="B1602" i="10"/>
  <c r="B1598" i="10"/>
  <c r="B1594" i="10"/>
  <c r="B1590" i="10"/>
  <c r="C1515" i="10"/>
  <c r="C1516" i="10"/>
  <c r="C1517" i="10"/>
  <c r="D1515" i="10"/>
  <c r="D1516" i="10"/>
  <c r="D1517" i="10"/>
  <c r="E1515" i="10"/>
  <c r="E1516" i="10"/>
  <c r="E1517" i="10"/>
  <c r="F1515" i="10"/>
  <c r="F1516" i="10"/>
  <c r="F1517" i="10"/>
  <c r="C77" i="1"/>
  <c r="B77" i="1"/>
  <c r="D77" i="1"/>
  <c r="E77" i="1"/>
  <c r="C76" i="1"/>
  <c r="D76" i="1"/>
  <c r="B76" i="1"/>
  <c r="E76" i="1"/>
  <c r="C30" i="1"/>
  <c r="D30" i="1"/>
  <c r="E30" i="1"/>
  <c r="B30" i="1"/>
  <c r="B1517" i="10"/>
  <c r="B1516" i="10"/>
  <c r="B1515" i="10"/>
  <c r="C80" i="1"/>
  <c r="B80" i="1"/>
  <c r="D80" i="1"/>
  <c r="E80" i="1"/>
  <c r="C79" i="1"/>
  <c r="D79" i="1"/>
  <c r="B79" i="1"/>
  <c r="E79" i="1"/>
  <c r="C187" i="12"/>
  <c r="C195" i="12"/>
  <c r="D187" i="12"/>
  <c r="D195" i="12"/>
  <c r="E187" i="12"/>
  <c r="E195" i="12"/>
  <c r="F187" i="12"/>
  <c r="F195" i="12"/>
  <c r="C186" i="12"/>
  <c r="D186" i="12"/>
  <c r="E186" i="12"/>
  <c r="F186" i="12"/>
  <c r="C184" i="12"/>
  <c r="D184" i="12"/>
  <c r="E184" i="12"/>
  <c r="F184" i="12"/>
  <c r="C185" i="12"/>
  <c r="D185" i="12"/>
  <c r="E185" i="12"/>
  <c r="F185" i="12"/>
  <c r="C181" i="12"/>
  <c r="D181" i="12"/>
  <c r="E181" i="12"/>
  <c r="F181" i="12"/>
  <c r="C182" i="12"/>
  <c r="D182" i="12"/>
  <c r="E182" i="12"/>
  <c r="F182" i="12"/>
  <c r="C180" i="12"/>
  <c r="D180" i="12"/>
  <c r="E180" i="12"/>
  <c r="F180" i="12"/>
  <c r="C168" i="12"/>
  <c r="C169" i="12"/>
  <c r="C170" i="12"/>
  <c r="D168" i="12"/>
  <c r="D169" i="12"/>
  <c r="D170" i="12"/>
  <c r="E168" i="12"/>
  <c r="E169" i="12"/>
  <c r="E170" i="12"/>
  <c r="F168" i="12"/>
  <c r="F169" i="12"/>
  <c r="F170" i="12"/>
  <c r="C171" i="12"/>
  <c r="C175" i="12"/>
  <c r="D171" i="12"/>
  <c r="D175" i="12"/>
  <c r="E171" i="12"/>
  <c r="E175" i="12"/>
  <c r="F171" i="12"/>
  <c r="F175" i="12"/>
  <c r="C1506" i="10"/>
  <c r="C1507" i="10"/>
  <c r="C1508" i="10"/>
  <c r="C1509" i="10"/>
  <c r="C1510" i="10"/>
  <c r="C1511" i="10"/>
  <c r="C1512" i="10"/>
  <c r="C1513" i="10"/>
  <c r="C1514" i="10"/>
  <c r="D1506" i="10"/>
  <c r="D1507" i="10"/>
  <c r="D1508" i="10"/>
  <c r="D1509" i="10"/>
  <c r="D1510" i="10"/>
  <c r="D1511" i="10"/>
  <c r="D1512" i="10"/>
  <c r="D1513" i="10"/>
  <c r="D1514" i="10"/>
  <c r="E1506" i="10"/>
  <c r="E1507" i="10"/>
  <c r="E1508" i="10"/>
  <c r="E1509" i="10"/>
  <c r="E1510" i="10"/>
  <c r="E1511" i="10"/>
  <c r="E1512" i="10"/>
  <c r="E1513" i="10"/>
  <c r="E1514" i="10"/>
  <c r="F1506" i="10"/>
  <c r="F1507" i="10"/>
  <c r="F1508" i="10"/>
  <c r="F1509" i="10"/>
  <c r="F1510" i="10"/>
  <c r="F1511" i="10"/>
  <c r="F1512" i="10"/>
  <c r="F1513" i="10"/>
  <c r="F1514" i="10"/>
  <c r="C235" i="12"/>
  <c r="C236" i="12"/>
  <c r="C237" i="12"/>
  <c r="D235" i="12"/>
  <c r="D236" i="12"/>
  <c r="D237" i="12"/>
  <c r="E235" i="12"/>
  <c r="E236" i="12"/>
  <c r="E237" i="12"/>
  <c r="F235" i="12"/>
  <c r="F236" i="12"/>
  <c r="F237" i="12"/>
  <c r="C244" i="12"/>
  <c r="C245" i="12"/>
  <c r="C246" i="12"/>
  <c r="D244" i="12"/>
  <c r="D245" i="12"/>
  <c r="D246" i="12"/>
  <c r="E244" i="12"/>
  <c r="E245" i="12"/>
  <c r="E246" i="12"/>
  <c r="F244" i="12"/>
  <c r="F245" i="12"/>
  <c r="F246" i="12"/>
  <c r="C32" i="1"/>
  <c r="B32" i="1"/>
  <c r="D32" i="1"/>
  <c r="E32" i="1"/>
  <c r="B1513" i="10"/>
  <c r="B1509" i="10"/>
  <c r="B1514" i="10"/>
  <c r="B1510" i="10"/>
  <c r="B1512" i="10"/>
  <c r="B1507" i="10"/>
  <c r="B1511" i="10"/>
  <c r="B1508" i="10"/>
  <c r="B1506" i="10"/>
  <c r="C1389" i="10"/>
  <c r="C1390" i="10"/>
  <c r="C1391" i="10"/>
  <c r="C1392" i="10"/>
  <c r="C1393" i="10"/>
  <c r="C1394" i="10"/>
  <c r="C1395" i="10"/>
  <c r="C1396" i="10"/>
  <c r="C1397" i="10"/>
  <c r="C1398" i="10"/>
  <c r="C1399" i="10"/>
  <c r="C1400" i="10"/>
  <c r="C1401" i="10"/>
  <c r="C1402" i="10"/>
  <c r="C1403" i="10"/>
  <c r="C1404" i="10"/>
  <c r="C1405" i="10"/>
  <c r="C1406" i="10"/>
  <c r="C1407" i="10"/>
  <c r="C1408" i="10"/>
  <c r="C1409" i="10"/>
  <c r="C1410" i="10"/>
  <c r="C1411" i="10"/>
  <c r="C1412" i="10"/>
  <c r="C1413" i="10"/>
  <c r="C1414" i="10"/>
  <c r="C1415" i="10"/>
  <c r="C1416" i="10"/>
  <c r="C1417" i="10"/>
  <c r="C1418" i="10"/>
  <c r="C1419" i="10"/>
  <c r="C1420" i="10"/>
  <c r="C1421" i="10"/>
  <c r="C1422" i="10"/>
  <c r="C1423" i="10"/>
  <c r="C1424" i="10"/>
  <c r="C1425" i="10"/>
  <c r="C1426" i="10"/>
  <c r="C1427" i="10"/>
  <c r="C1428" i="10"/>
  <c r="C1429" i="10"/>
  <c r="C1430" i="10"/>
  <c r="C1431" i="10"/>
  <c r="C1432" i="10"/>
  <c r="C1433" i="10"/>
  <c r="C1434" i="10"/>
  <c r="C1435" i="10"/>
  <c r="C1436" i="10"/>
  <c r="C1437" i="10"/>
  <c r="C1438" i="10"/>
  <c r="C1439" i="10"/>
  <c r="C1440" i="10"/>
  <c r="C1441" i="10"/>
  <c r="C1442" i="10"/>
  <c r="C1443" i="10"/>
  <c r="C1444" i="10"/>
  <c r="C1445" i="10"/>
  <c r="C1446" i="10"/>
  <c r="C1447" i="10"/>
  <c r="C1448" i="10"/>
  <c r="C1449" i="10"/>
  <c r="C1450" i="10"/>
  <c r="C1451" i="10"/>
  <c r="C1452" i="10"/>
  <c r="C1453" i="10"/>
  <c r="C1454" i="10"/>
  <c r="C1455" i="10"/>
  <c r="C1456" i="10"/>
  <c r="C1457" i="10"/>
  <c r="C1458" i="10"/>
  <c r="C1459" i="10"/>
  <c r="C1460" i="10"/>
  <c r="C1461" i="10"/>
  <c r="C1462" i="10"/>
  <c r="C1463" i="10"/>
  <c r="C1464" i="10"/>
  <c r="C1465" i="10"/>
  <c r="C1466" i="10"/>
  <c r="C1467" i="10"/>
  <c r="C1468" i="10"/>
  <c r="C1469" i="10"/>
  <c r="C1470" i="10"/>
  <c r="C1471" i="10"/>
  <c r="C1472" i="10"/>
  <c r="C1473" i="10"/>
  <c r="C1474" i="10"/>
  <c r="C1475" i="10"/>
  <c r="C1476" i="10"/>
  <c r="C1477" i="10"/>
  <c r="C1478" i="10"/>
  <c r="C1479" i="10"/>
  <c r="C1480" i="10"/>
  <c r="C1481" i="10"/>
  <c r="C1482" i="10"/>
  <c r="C1483" i="10"/>
  <c r="C1484" i="10"/>
  <c r="C1485" i="10"/>
  <c r="C1486" i="10"/>
  <c r="C1487" i="10"/>
  <c r="C1488" i="10"/>
  <c r="C1489" i="10"/>
  <c r="C1490" i="10"/>
  <c r="C1491" i="10"/>
  <c r="C1492" i="10"/>
  <c r="C1493" i="10"/>
  <c r="C1494" i="10"/>
  <c r="C1495" i="10"/>
  <c r="C1496" i="10"/>
  <c r="C1497" i="10"/>
  <c r="C1498" i="10"/>
  <c r="C1499" i="10"/>
  <c r="C1500" i="10"/>
  <c r="C1501" i="10"/>
  <c r="C1502" i="10"/>
  <c r="C1503" i="10"/>
  <c r="C1504" i="10"/>
  <c r="C1505" i="10"/>
  <c r="D1389" i="10"/>
  <c r="D1390" i="10"/>
  <c r="D1391" i="10"/>
  <c r="D1392" i="10"/>
  <c r="D1393" i="10"/>
  <c r="D1394" i="10"/>
  <c r="D1395" i="10"/>
  <c r="D1396" i="10"/>
  <c r="D1397" i="10"/>
  <c r="D1398" i="10"/>
  <c r="D1399" i="10"/>
  <c r="D1400" i="10"/>
  <c r="D1401" i="10"/>
  <c r="D1402" i="10"/>
  <c r="D1403" i="10"/>
  <c r="D1404" i="10"/>
  <c r="D1405" i="10"/>
  <c r="D1406" i="10"/>
  <c r="D1407" i="10"/>
  <c r="D1408" i="10"/>
  <c r="D1409" i="10"/>
  <c r="D1410" i="10"/>
  <c r="D1411" i="10"/>
  <c r="D1412" i="10"/>
  <c r="D1413" i="10"/>
  <c r="D1414" i="10"/>
  <c r="D1415" i="10"/>
  <c r="D1416" i="10"/>
  <c r="D1417" i="10"/>
  <c r="D1418" i="10"/>
  <c r="D1419" i="10"/>
  <c r="D1420" i="10"/>
  <c r="D1421" i="10"/>
  <c r="D1422" i="10"/>
  <c r="D1423" i="10"/>
  <c r="D1424" i="10"/>
  <c r="D1425" i="10"/>
  <c r="D1426" i="10"/>
  <c r="D1427" i="10"/>
  <c r="D1428" i="10"/>
  <c r="D1429" i="10"/>
  <c r="D1430" i="10"/>
  <c r="D1431" i="10"/>
  <c r="D1432" i="10"/>
  <c r="D1433" i="10"/>
  <c r="D1434" i="10"/>
  <c r="D1435" i="10"/>
  <c r="D1436" i="10"/>
  <c r="D1437" i="10"/>
  <c r="D1438" i="10"/>
  <c r="D1439" i="10"/>
  <c r="D1440" i="10"/>
  <c r="D1441" i="10"/>
  <c r="D1442" i="10"/>
  <c r="D1443" i="10"/>
  <c r="D1444" i="10"/>
  <c r="D1445" i="10"/>
  <c r="D1446" i="10"/>
  <c r="D1447" i="10"/>
  <c r="D1448" i="10"/>
  <c r="D1449" i="10"/>
  <c r="D1450" i="10"/>
  <c r="D1451" i="10"/>
  <c r="D1452" i="10"/>
  <c r="D1453" i="10"/>
  <c r="D1454" i="10"/>
  <c r="D1455" i="10"/>
  <c r="D1456" i="10"/>
  <c r="D1457" i="10"/>
  <c r="D1458" i="10"/>
  <c r="D1459" i="10"/>
  <c r="D1460" i="10"/>
  <c r="D1461" i="10"/>
  <c r="D1462" i="10"/>
  <c r="D1463" i="10"/>
  <c r="D1464" i="10"/>
  <c r="D1465" i="10"/>
  <c r="D1466" i="10"/>
  <c r="D1467" i="10"/>
  <c r="D1468" i="10"/>
  <c r="D1469" i="10"/>
  <c r="D1470" i="10"/>
  <c r="D1471" i="10"/>
  <c r="D1472" i="10"/>
  <c r="D1473" i="10"/>
  <c r="D1474" i="10"/>
  <c r="D1475" i="10"/>
  <c r="D1476" i="10"/>
  <c r="D1477" i="10"/>
  <c r="D1478" i="10"/>
  <c r="D1479" i="10"/>
  <c r="D1480" i="10"/>
  <c r="D1481" i="10"/>
  <c r="D1482" i="10"/>
  <c r="D1483" i="10"/>
  <c r="D1484" i="10"/>
  <c r="D1485" i="10"/>
  <c r="D1486" i="10"/>
  <c r="D1487" i="10"/>
  <c r="D1488" i="10"/>
  <c r="D1489" i="10"/>
  <c r="D1490" i="10"/>
  <c r="D1491" i="10"/>
  <c r="D1492" i="10"/>
  <c r="D1493" i="10"/>
  <c r="D1494" i="10"/>
  <c r="D1495" i="10"/>
  <c r="D1496" i="10"/>
  <c r="D1497" i="10"/>
  <c r="D1498" i="10"/>
  <c r="D1499" i="10"/>
  <c r="D1500" i="10"/>
  <c r="D1501" i="10"/>
  <c r="D1502" i="10"/>
  <c r="D1503" i="10"/>
  <c r="D1504" i="10"/>
  <c r="D1505" i="10"/>
  <c r="E1389" i="10"/>
  <c r="E1390" i="10"/>
  <c r="E1391" i="10"/>
  <c r="E1392" i="10"/>
  <c r="E1393" i="10"/>
  <c r="E1394" i="10"/>
  <c r="E1395" i="10"/>
  <c r="E1396" i="10"/>
  <c r="E1397" i="10"/>
  <c r="E1398" i="10"/>
  <c r="E1399" i="10"/>
  <c r="E1400" i="10"/>
  <c r="E1401" i="10"/>
  <c r="E1402" i="10"/>
  <c r="E1403" i="10"/>
  <c r="E1404" i="10"/>
  <c r="E1405" i="10"/>
  <c r="E1406" i="10"/>
  <c r="E1407" i="10"/>
  <c r="E1408" i="10"/>
  <c r="E1409" i="10"/>
  <c r="E1410" i="10"/>
  <c r="E1411" i="10"/>
  <c r="E1412" i="10"/>
  <c r="E1413" i="10"/>
  <c r="E1414" i="10"/>
  <c r="E1415" i="10"/>
  <c r="E1416" i="10"/>
  <c r="E1417" i="10"/>
  <c r="E1418" i="10"/>
  <c r="E1419" i="10"/>
  <c r="E1420" i="10"/>
  <c r="E1421" i="10"/>
  <c r="E1422" i="10"/>
  <c r="E1423" i="10"/>
  <c r="E1424" i="10"/>
  <c r="E1425" i="10"/>
  <c r="E1426" i="10"/>
  <c r="E1427" i="10"/>
  <c r="E1428" i="10"/>
  <c r="E1429" i="10"/>
  <c r="E1430" i="10"/>
  <c r="E1431" i="10"/>
  <c r="E1432" i="10"/>
  <c r="E1433" i="10"/>
  <c r="E1434" i="10"/>
  <c r="E1435" i="10"/>
  <c r="E1436" i="10"/>
  <c r="E1437" i="10"/>
  <c r="E1438" i="10"/>
  <c r="E1439" i="10"/>
  <c r="E1440" i="10"/>
  <c r="E1441" i="10"/>
  <c r="E1442" i="10"/>
  <c r="E1443" i="10"/>
  <c r="E1444" i="10"/>
  <c r="E1445" i="10"/>
  <c r="E1446" i="10"/>
  <c r="E1447" i="10"/>
  <c r="E1448" i="10"/>
  <c r="E1449" i="10"/>
  <c r="E1450" i="10"/>
  <c r="E1451" i="10"/>
  <c r="E1452" i="10"/>
  <c r="E1453" i="10"/>
  <c r="E1454" i="10"/>
  <c r="E1455" i="10"/>
  <c r="E1456" i="10"/>
  <c r="E1457" i="10"/>
  <c r="E1458" i="10"/>
  <c r="E1459" i="10"/>
  <c r="E1460" i="10"/>
  <c r="E1461" i="10"/>
  <c r="E1462" i="10"/>
  <c r="E1463" i="10"/>
  <c r="E1464" i="10"/>
  <c r="E1465" i="10"/>
  <c r="E1466" i="10"/>
  <c r="E1467" i="10"/>
  <c r="E1468" i="10"/>
  <c r="E1469" i="10"/>
  <c r="E1470" i="10"/>
  <c r="E1471" i="10"/>
  <c r="E1472" i="10"/>
  <c r="E1473" i="10"/>
  <c r="E1474" i="10"/>
  <c r="E1475" i="10"/>
  <c r="E1476" i="10"/>
  <c r="E1477" i="10"/>
  <c r="E1478" i="10"/>
  <c r="E1479" i="10"/>
  <c r="E1480" i="10"/>
  <c r="E1481" i="10"/>
  <c r="E1482" i="10"/>
  <c r="E1483" i="10"/>
  <c r="E1484" i="10"/>
  <c r="E1485" i="10"/>
  <c r="E1486" i="10"/>
  <c r="E1487" i="10"/>
  <c r="E1488" i="10"/>
  <c r="E1489" i="10"/>
  <c r="E1490" i="10"/>
  <c r="E1491" i="10"/>
  <c r="E1492" i="10"/>
  <c r="E1493" i="10"/>
  <c r="E1494" i="10"/>
  <c r="E1495" i="10"/>
  <c r="E1496" i="10"/>
  <c r="E1497" i="10"/>
  <c r="E1498" i="10"/>
  <c r="E1499" i="10"/>
  <c r="E1500" i="10"/>
  <c r="E1501" i="10"/>
  <c r="E1502" i="10"/>
  <c r="E1503" i="10"/>
  <c r="E1504" i="10"/>
  <c r="E1505" i="10"/>
  <c r="F1389" i="10"/>
  <c r="F1390" i="10"/>
  <c r="F1391" i="10"/>
  <c r="F1392" i="10"/>
  <c r="F1393" i="10"/>
  <c r="F1394" i="10"/>
  <c r="F1395" i="10"/>
  <c r="F1396" i="10"/>
  <c r="F1397" i="10"/>
  <c r="F1398" i="10"/>
  <c r="F1399" i="10"/>
  <c r="F1400" i="10"/>
  <c r="F1401" i="10"/>
  <c r="F1402" i="10"/>
  <c r="F1403" i="10"/>
  <c r="F1404" i="10"/>
  <c r="F1405" i="10"/>
  <c r="F1406" i="10"/>
  <c r="F1407" i="10"/>
  <c r="F1408" i="10"/>
  <c r="F1409" i="10"/>
  <c r="F1410" i="10"/>
  <c r="F1411" i="10"/>
  <c r="F1412" i="10"/>
  <c r="F1413" i="10"/>
  <c r="F1414" i="10"/>
  <c r="F1415" i="10"/>
  <c r="F1416" i="10"/>
  <c r="F1417" i="10"/>
  <c r="F1418" i="10"/>
  <c r="F1419" i="10"/>
  <c r="F1420" i="10"/>
  <c r="F1421" i="10"/>
  <c r="F1422" i="10"/>
  <c r="F1423" i="10"/>
  <c r="F1424" i="10"/>
  <c r="F1425" i="10"/>
  <c r="F1426" i="10"/>
  <c r="F1427" i="10"/>
  <c r="F1428" i="10"/>
  <c r="F1429" i="10"/>
  <c r="F1430" i="10"/>
  <c r="F1431" i="10"/>
  <c r="F1432" i="10"/>
  <c r="F1433" i="10"/>
  <c r="F1434" i="10"/>
  <c r="F1435" i="10"/>
  <c r="F1436" i="10"/>
  <c r="F1437" i="10"/>
  <c r="F1438" i="10"/>
  <c r="F1439" i="10"/>
  <c r="F1440" i="10"/>
  <c r="F1441" i="10"/>
  <c r="F1442" i="10"/>
  <c r="F1443" i="10"/>
  <c r="F1444" i="10"/>
  <c r="F1445" i="10"/>
  <c r="F1446" i="10"/>
  <c r="F1447" i="10"/>
  <c r="F1448" i="10"/>
  <c r="F1449" i="10"/>
  <c r="F1450" i="10"/>
  <c r="F1451" i="10"/>
  <c r="F1452" i="10"/>
  <c r="F1453" i="10"/>
  <c r="F1454" i="10"/>
  <c r="F1455" i="10"/>
  <c r="F1456" i="10"/>
  <c r="F1457" i="10"/>
  <c r="F1458" i="10"/>
  <c r="F1459" i="10"/>
  <c r="F1460" i="10"/>
  <c r="F1461" i="10"/>
  <c r="F1462" i="10"/>
  <c r="F1463" i="10"/>
  <c r="F1464" i="10"/>
  <c r="F1465" i="10"/>
  <c r="F1466" i="10"/>
  <c r="F1467" i="10"/>
  <c r="F1468" i="10"/>
  <c r="F1469" i="10"/>
  <c r="F1470" i="10"/>
  <c r="F1471" i="10"/>
  <c r="F1472" i="10"/>
  <c r="F1473" i="10"/>
  <c r="F1474" i="10"/>
  <c r="F1475" i="10"/>
  <c r="F1476" i="10"/>
  <c r="F1477" i="10"/>
  <c r="F1478" i="10"/>
  <c r="F1479" i="10"/>
  <c r="F1480" i="10"/>
  <c r="F1481" i="10"/>
  <c r="F1482" i="10"/>
  <c r="F1483" i="10"/>
  <c r="F1484" i="10"/>
  <c r="F1485" i="10"/>
  <c r="F1486" i="10"/>
  <c r="F1487" i="10"/>
  <c r="F1488" i="10"/>
  <c r="F1489" i="10"/>
  <c r="F1490" i="10"/>
  <c r="F1491" i="10"/>
  <c r="F1492" i="10"/>
  <c r="F1493" i="10"/>
  <c r="F1494" i="10"/>
  <c r="F1495" i="10"/>
  <c r="F1496" i="10"/>
  <c r="F1497" i="10"/>
  <c r="F1498" i="10"/>
  <c r="F1499" i="10"/>
  <c r="F1500" i="10"/>
  <c r="F1501" i="10"/>
  <c r="F1502" i="10"/>
  <c r="F1503" i="10"/>
  <c r="F1504" i="10"/>
  <c r="F1505" i="10"/>
  <c r="C159" i="1"/>
  <c r="B159" i="1"/>
  <c r="D159" i="1"/>
  <c r="E159" i="1"/>
  <c r="C146" i="1"/>
  <c r="D146" i="1"/>
  <c r="E146" i="1"/>
  <c r="C154" i="1"/>
  <c r="D154" i="1"/>
  <c r="E154" i="1"/>
  <c r="C134" i="1"/>
  <c r="D134" i="1"/>
  <c r="E134" i="1"/>
  <c r="C125" i="1"/>
  <c r="D125" i="1"/>
  <c r="E125" i="1"/>
  <c r="C124" i="1"/>
  <c r="D124" i="1"/>
  <c r="E124" i="1"/>
  <c r="C75" i="1"/>
  <c r="D75" i="1"/>
  <c r="E75" i="1"/>
  <c r="B124" i="1"/>
  <c r="B146" i="1"/>
  <c r="B125" i="1"/>
  <c r="B154" i="1"/>
  <c r="B1479" i="10"/>
  <c r="B1492" i="10"/>
  <c r="B1484" i="10"/>
  <c r="B1480" i="10"/>
  <c r="B1476" i="10"/>
  <c r="B1464" i="10"/>
  <c r="B1460" i="10"/>
  <c r="B1456" i="10"/>
  <c r="B1452" i="10"/>
  <c r="B1448" i="10"/>
  <c r="B1444" i="10"/>
  <c r="B1440" i="10"/>
  <c r="B1416" i="10"/>
  <c r="B1404" i="10"/>
  <c r="B1400" i="10"/>
  <c r="B1392" i="10"/>
  <c r="B1502" i="10"/>
  <c r="B1498" i="10"/>
  <c r="B1490" i="10"/>
  <c r="B1503" i="10"/>
  <c r="B1499" i="10"/>
  <c r="B1495" i="10"/>
  <c r="B1483" i="10"/>
  <c r="B1475" i="10"/>
  <c r="B1471" i="10"/>
  <c r="B1439" i="10"/>
  <c r="B1435" i="10"/>
  <c r="B1431" i="10"/>
  <c r="B1427" i="10"/>
  <c r="B1423" i="10"/>
  <c r="B1419" i="10"/>
  <c r="B1411" i="10"/>
  <c r="B1403" i="10"/>
  <c r="B1399" i="10"/>
  <c r="B1395" i="10"/>
  <c r="B1391" i="10"/>
  <c r="B1497" i="10"/>
  <c r="B1494" i="10"/>
  <c r="B1470" i="10"/>
  <c r="B1466" i="10"/>
  <c r="B1462" i="10"/>
  <c r="B1458" i="10"/>
  <c r="B1454" i="10"/>
  <c r="B1450" i="10"/>
  <c r="B1446" i="10"/>
  <c r="B1434" i="10"/>
  <c r="B1430" i="10"/>
  <c r="B1426" i="10"/>
  <c r="B1422" i="10"/>
  <c r="B1410" i="10"/>
  <c r="B1390" i="10"/>
  <c r="B1504" i="10"/>
  <c r="B1488" i="10"/>
  <c r="B1505" i="10"/>
  <c r="B1493" i="10"/>
  <c r="B1489" i="10"/>
  <c r="B1485" i="10"/>
  <c r="B1481" i="10"/>
  <c r="B1477" i="10"/>
  <c r="B1469" i="10"/>
  <c r="B1465" i="10"/>
  <c r="B1461" i="10"/>
  <c r="B1457" i="10"/>
  <c r="B1453" i="10"/>
  <c r="B1449" i="10"/>
  <c r="B1445" i="10"/>
  <c r="B1441" i="10"/>
  <c r="B1433" i="10"/>
  <c r="B1429" i="10"/>
  <c r="B1425" i="10"/>
  <c r="B1421" i="10"/>
  <c r="B1413" i="10"/>
  <c r="B1409" i="10"/>
  <c r="B1405" i="10"/>
  <c r="B1401" i="10"/>
  <c r="B1397" i="10"/>
  <c r="B1500" i="10"/>
  <c r="B1496" i="10"/>
  <c r="B1473" i="10"/>
  <c r="B1472" i="10"/>
  <c r="B1468" i="10"/>
  <c r="B1467" i="10"/>
  <c r="B1463" i="10"/>
  <c r="B1459" i="10"/>
  <c r="B1455" i="10"/>
  <c r="B1451" i="10"/>
  <c r="B1437" i="10"/>
  <c r="B1418" i="10"/>
  <c r="B1414" i="10"/>
  <c r="B1407" i="10"/>
  <c r="B1491" i="10"/>
  <c r="B1487" i="10"/>
  <c r="B1447" i="10"/>
  <c r="B1443" i="10"/>
  <c r="B1436" i="10"/>
  <c r="B1417" i="10"/>
  <c r="B1406" i="10"/>
  <c r="B1402" i="10"/>
  <c r="B1398" i="10"/>
  <c r="B1394" i="10"/>
  <c r="B1442" i="10"/>
  <c r="B1432" i="10"/>
  <c r="B1428" i="10"/>
  <c r="B1424" i="10"/>
  <c r="B1420" i="10"/>
  <c r="B1412" i="10"/>
  <c r="B1393" i="10"/>
  <c r="B1389" i="10"/>
  <c r="B1501" i="10"/>
  <c r="B1486" i="10"/>
  <c r="B1482" i="10"/>
  <c r="B1478" i="10"/>
  <c r="B1474" i="10"/>
  <c r="B1438" i="10"/>
  <c r="B1415" i="10"/>
  <c r="B1408" i="10"/>
  <c r="B1396" i="10"/>
  <c r="B134" i="1"/>
  <c r="B75" i="1"/>
  <c r="C1349" i="10"/>
  <c r="C1350" i="10"/>
  <c r="C1351" i="10"/>
  <c r="C1352" i="10"/>
  <c r="C1353" i="10"/>
  <c r="C1354" i="10"/>
  <c r="C1355" i="10"/>
  <c r="C1356" i="10"/>
  <c r="C1357" i="10"/>
  <c r="C1358" i="10"/>
  <c r="C1359" i="10"/>
  <c r="C1360" i="10"/>
  <c r="C1361" i="10"/>
  <c r="C1362" i="10"/>
  <c r="C1363" i="10"/>
  <c r="C1364" i="10"/>
  <c r="C1365" i="10"/>
  <c r="C1366" i="10"/>
  <c r="C1367" i="10"/>
  <c r="C1368" i="10"/>
  <c r="C1369" i="10"/>
  <c r="C1370" i="10"/>
  <c r="C1371" i="10"/>
  <c r="C1372" i="10"/>
  <c r="C1373" i="10"/>
  <c r="C1374" i="10"/>
  <c r="C1375" i="10"/>
  <c r="C1376" i="10"/>
  <c r="C1377" i="10"/>
  <c r="C1378" i="10"/>
  <c r="C1379" i="10"/>
  <c r="C1380" i="10"/>
  <c r="C1381" i="10"/>
  <c r="C1382" i="10"/>
  <c r="C1383" i="10"/>
  <c r="C1384" i="10"/>
  <c r="C1385" i="10"/>
  <c r="C1386" i="10"/>
  <c r="C1387" i="10"/>
  <c r="C1388" i="10"/>
  <c r="D1349" i="10"/>
  <c r="D1350" i="10"/>
  <c r="D1351" i="10"/>
  <c r="D1352" i="10"/>
  <c r="D1353" i="10"/>
  <c r="D1354" i="10"/>
  <c r="D1355" i="10"/>
  <c r="D1356" i="10"/>
  <c r="D1357" i="10"/>
  <c r="D1358" i="10"/>
  <c r="D1359" i="10"/>
  <c r="D1360" i="10"/>
  <c r="D1361" i="10"/>
  <c r="D1362" i="10"/>
  <c r="D1363" i="10"/>
  <c r="D1364" i="10"/>
  <c r="D1365" i="10"/>
  <c r="D1366" i="10"/>
  <c r="D1367" i="10"/>
  <c r="D1368" i="10"/>
  <c r="D1369" i="10"/>
  <c r="D1370" i="10"/>
  <c r="D1371" i="10"/>
  <c r="D1372" i="10"/>
  <c r="D1373" i="10"/>
  <c r="D1374" i="10"/>
  <c r="D1375" i="10"/>
  <c r="D1376" i="10"/>
  <c r="D1377" i="10"/>
  <c r="D1378" i="10"/>
  <c r="D1379" i="10"/>
  <c r="D1380" i="10"/>
  <c r="D1381" i="10"/>
  <c r="D1382" i="10"/>
  <c r="D1383" i="10"/>
  <c r="D1384" i="10"/>
  <c r="D1385" i="10"/>
  <c r="D1386" i="10"/>
  <c r="D1387" i="10"/>
  <c r="D1388" i="10"/>
  <c r="E1349" i="10"/>
  <c r="E1350" i="10"/>
  <c r="E1351" i="10"/>
  <c r="E1352" i="10"/>
  <c r="E1353" i="10"/>
  <c r="E1354" i="10"/>
  <c r="E1355" i="10"/>
  <c r="E1356" i="10"/>
  <c r="E1357" i="10"/>
  <c r="E1358" i="10"/>
  <c r="E1359" i="10"/>
  <c r="E1360" i="10"/>
  <c r="E1361" i="10"/>
  <c r="E1362" i="10"/>
  <c r="E1363" i="10"/>
  <c r="E1364" i="10"/>
  <c r="E1365" i="10"/>
  <c r="E1366" i="10"/>
  <c r="E1367" i="10"/>
  <c r="E1368" i="10"/>
  <c r="E1369" i="10"/>
  <c r="E1370" i="10"/>
  <c r="E1371" i="10"/>
  <c r="E1372" i="10"/>
  <c r="E1373" i="10"/>
  <c r="E1374" i="10"/>
  <c r="E1375" i="10"/>
  <c r="E1376" i="10"/>
  <c r="E1377" i="10"/>
  <c r="E1378" i="10"/>
  <c r="E1379" i="10"/>
  <c r="E1380" i="10"/>
  <c r="E1381" i="10"/>
  <c r="E1382" i="10"/>
  <c r="E1383" i="10"/>
  <c r="E1384" i="10"/>
  <c r="E1385" i="10"/>
  <c r="E1386" i="10"/>
  <c r="E1387" i="10"/>
  <c r="E1388" i="10"/>
  <c r="F1349" i="10"/>
  <c r="F1350" i="10"/>
  <c r="F1351" i="10"/>
  <c r="F1352" i="10"/>
  <c r="F1353" i="10"/>
  <c r="F1354" i="10"/>
  <c r="F1355" i="10"/>
  <c r="F1356" i="10"/>
  <c r="F1357" i="10"/>
  <c r="F1358" i="10"/>
  <c r="F1359" i="10"/>
  <c r="F1360" i="10"/>
  <c r="F1361" i="10"/>
  <c r="F1362" i="10"/>
  <c r="F1363" i="10"/>
  <c r="F1364" i="10"/>
  <c r="F1365" i="10"/>
  <c r="F1366" i="10"/>
  <c r="F1367" i="10"/>
  <c r="F1368" i="10"/>
  <c r="F1369" i="10"/>
  <c r="F1370" i="10"/>
  <c r="F1371" i="10"/>
  <c r="F1372" i="10"/>
  <c r="F1373" i="10"/>
  <c r="F1374" i="10"/>
  <c r="F1375" i="10"/>
  <c r="F1376" i="10"/>
  <c r="F1377" i="10"/>
  <c r="F1378" i="10"/>
  <c r="F1379" i="10"/>
  <c r="F1380" i="10"/>
  <c r="F1381" i="10"/>
  <c r="F1382" i="10"/>
  <c r="F1383" i="10"/>
  <c r="F1384" i="10"/>
  <c r="F1385" i="10"/>
  <c r="F1386" i="10"/>
  <c r="F1387" i="10"/>
  <c r="F1388" i="10"/>
  <c r="C69" i="1"/>
  <c r="D69" i="1"/>
  <c r="E69" i="1"/>
  <c r="B1367" i="10"/>
  <c r="B1362" i="10"/>
  <c r="B1357" i="10"/>
  <c r="B1353" i="10"/>
  <c r="B1388" i="10"/>
  <c r="B1384" i="10"/>
  <c r="B1380" i="10"/>
  <c r="B1376" i="10"/>
  <c r="B1372" i="10"/>
  <c r="B1360" i="10"/>
  <c r="B1356" i="10"/>
  <c r="B1352" i="10"/>
  <c r="B1387" i="10"/>
  <c r="B1383" i="10"/>
  <c r="B1379" i="10"/>
  <c r="B1375" i="10"/>
  <c r="B1371" i="10"/>
  <c r="B1363" i="10"/>
  <c r="B1355" i="10"/>
  <c r="B1351" i="10"/>
  <c r="B1386" i="10"/>
  <c r="B1382" i="10"/>
  <c r="B1378" i="10"/>
  <c r="B1374" i="10"/>
  <c r="B1370" i="10"/>
  <c r="B1366" i="10"/>
  <c r="B1358" i="10"/>
  <c r="B1354" i="10"/>
  <c r="B1350" i="10"/>
  <c r="B1385" i="10"/>
  <c r="B1381" i="10"/>
  <c r="B1377" i="10"/>
  <c r="B1373" i="10"/>
  <c r="B1369" i="10"/>
  <c r="B1365" i="10"/>
  <c r="B1361" i="10"/>
  <c r="B69" i="1"/>
  <c r="B1349" i="10"/>
  <c r="B1359" i="10"/>
  <c r="B1368" i="10"/>
  <c r="B1364" i="10"/>
  <c r="C1017" i="10"/>
  <c r="C1018" i="10"/>
  <c r="C1019" i="10"/>
  <c r="C1020" i="10"/>
  <c r="C1021" i="10"/>
  <c r="C1022" i="10"/>
  <c r="C1023" i="10"/>
  <c r="C1024" i="10"/>
  <c r="C1025" i="10"/>
  <c r="C1026" i="10"/>
  <c r="C1027" i="10"/>
  <c r="C1028" i="10"/>
  <c r="C1029" i="10"/>
  <c r="C1030" i="10"/>
  <c r="C1031" i="10"/>
  <c r="C1032" i="10"/>
  <c r="C1342" i="10"/>
  <c r="C1343" i="10"/>
  <c r="C1344" i="10"/>
  <c r="C1345" i="10"/>
  <c r="C1346" i="10"/>
  <c r="C1347" i="10"/>
  <c r="C1348" i="10"/>
  <c r="D1017" i="10"/>
  <c r="D1018" i="10"/>
  <c r="D1019" i="10"/>
  <c r="D1020" i="10"/>
  <c r="D1021" i="10"/>
  <c r="D1022" i="10"/>
  <c r="D1023" i="10"/>
  <c r="D1024" i="10"/>
  <c r="D1025" i="10"/>
  <c r="D1026" i="10"/>
  <c r="D1027" i="10"/>
  <c r="D1028" i="10"/>
  <c r="D1029" i="10"/>
  <c r="D1030" i="10"/>
  <c r="D1031" i="10"/>
  <c r="D1032" i="10"/>
  <c r="D1342" i="10"/>
  <c r="D1343" i="10"/>
  <c r="D1344" i="10"/>
  <c r="D1345" i="10"/>
  <c r="D1346" i="10"/>
  <c r="D1347" i="10"/>
  <c r="D1348" i="10"/>
  <c r="E1017" i="10"/>
  <c r="E1018" i="10"/>
  <c r="E1019" i="10"/>
  <c r="E1020" i="10"/>
  <c r="E1021" i="10"/>
  <c r="E1022" i="10"/>
  <c r="E1023" i="10"/>
  <c r="E1024" i="10"/>
  <c r="E1025" i="10"/>
  <c r="E1026" i="10"/>
  <c r="E1027" i="10"/>
  <c r="E1028" i="10"/>
  <c r="E1029" i="10"/>
  <c r="E1030" i="10"/>
  <c r="E1031" i="10"/>
  <c r="E1032" i="10"/>
  <c r="E1342" i="10"/>
  <c r="E1343" i="10"/>
  <c r="E1344" i="10"/>
  <c r="E1345" i="10"/>
  <c r="E1346" i="10"/>
  <c r="E1347" i="10"/>
  <c r="E1348" i="10"/>
  <c r="F1017" i="10"/>
  <c r="F1018" i="10"/>
  <c r="F1019" i="10"/>
  <c r="F1020" i="10"/>
  <c r="F1021" i="10"/>
  <c r="F1022" i="10"/>
  <c r="F1023" i="10"/>
  <c r="F1024" i="10"/>
  <c r="F1025" i="10"/>
  <c r="F1026" i="10"/>
  <c r="F1027" i="10"/>
  <c r="F1028" i="10"/>
  <c r="F1029" i="10"/>
  <c r="F1030" i="10"/>
  <c r="F1031" i="10"/>
  <c r="F1032" i="10"/>
  <c r="F1342" i="10"/>
  <c r="F1343" i="10"/>
  <c r="F1344" i="10"/>
  <c r="F1345" i="10"/>
  <c r="F1346" i="10"/>
  <c r="F1347" i="10"/>
  <c r="F1348" i="10"/>
  <c r="C123" i="1"/>
  <c r="D123" i="1"/>
  <c r="B123" i="1"/>
  <c r="E123" i="1"/>
  <c r="C122" i="1"/>
  <c r="D122" i="1"/>
  <c r="E122" i="1"/>
  <c r="B122" i="1"/>
  <c r="B1348" i="10"/>
  <c r="B1344" i="10"/>
  <c r="B1031" i="10"/>
  <c r="B1027" i="10"/>
  <c r="B1023" i="10"/>
  <c r="B1019" i="10"/>
  <c r="B1347" i="10"/>
  <c r="B1343" i="10"/>
  <c r="B1030" i="10"/>
  <c r="B1026" i="10"/>
  <c r="B1022" i="10"/>
  <c r="B1018" i="10"/>
  <c r="B1345" i="10"/>
  <c r="B1032" i="10"/>
  <c r="B1028" i="10"/>
  <c r="B1024" i="10"/>
  <c r="B1020" i="10"/>
  <c r="B1346" i="10"/>
  <c r="B1342" i="10"/>
  <c r="B1029" i="10"/>
  <c r="B1025" i="10"/>
  <c r="B1021" i="10"/>
  <c r="B1017" i="10"/>
  <c r="C801" i="10"/>
  <c r="C802" i="10"/>
  <c r="C803" i="10"/>
  <c r="C804" i="10"/>
  <c r="C805" i="10"/>
  <c r="C806" i="10"/>
  <c r="C807" i="10"/>
  <c r="C808" i="10"/>
  <c r="C809" i="10"/>
  <c r="C810" i="10"/>
  <c r="C811" i="10"/>
  <c r="C812" i="10"/>
  <c r="C813" i="10"/>
  <c r="C814" i="10"/>
  <c r="C815" i="10"/>
  <c r="C816" i="10"/>
  <c r="C817" i="10"/>
  <c r="C818" i="10"/>
  <c r="C819" i="10"/>
  <c r="C820" i="10"/>
  <c r="C821" i="10"/>
  <c r="C822" i="10"/>
  <c r="C823" i="10"/>
  <c r="C824" i="10"/>
  <c r="C825" i="10"/>
  <c r="C826" i="10"/>
  <c r="C827" i="10"/>
  <c r="C828" i="10"/>
  <c r="C829" i="10"/>
  <c r="C830" i="10"/>
  <c r="C831" i="10"/>
  <c r="C832" i="10"/>
  <c r="C833" i="10"/>
  <c r="C834" i="10"/>
  <c r="C835" i="10"/>
  <c r="C836" i="10"/>
  <c r="C837" i="10"/>
  <c r="C838" i="10"/>
  <c r="C839" i="10"/>
  <c r="C840" i="10"/>
  <c r="C841" i="10"/>
  <c r="C842" i="10"/>
  <c r="C843" i="10"/>
  <c r="C844" i="10"/>
  <c r="C845" i="10"/>
  <c r="C846" i="10"/>
  <c r="C847" i="10"/>
  <c r="C848" i="10"/>
  <c r="C849" i="10"/>
  <c r="C850" i="10"/>
  <c r="C851" i="10"/>
  <c r="C852" i="10"/>
  <c r="C853" i="10"/>
  <c r="C854" i="10"/>
  <c r="C855" i="10"/>
  <c r="C856" i="10"/>
  <c r="C857" i="10"/>
  <c r="C858" i="10"/>
  <c r="C859" i="10"/>
  <c r="C860" i="10"/>
  <c r="C861" i="10"/>
  <c r="C862" i="10"/>
  <c r="C863" i="10"/>
  <c r="C864" i="10"/>
  <c r="C865" i="10"/>
  <c r="C866" i="10"/>
  <c r="C867" i="10"/>
  <c r="C868" i="10"/>
  <c r="C869" i="10"/>
  <c r="C870" i="10"/>
  <c r="C871" i="10"/>
  <c r="C872" i="10"/>
  <c r="C873" i="10"/>
  <c r="C874" i="10"/>
  <c r="C875" i="10"/>
  <c r="C876" i="10"/>
  <c r="C877" i="10"/>
  <c r="C878" i="10"/>
  <c r="C879" i="10"/>
  <c r="C880" i="10"/>
  <c r="C881" i="10"/>
  <c r="C882" i="10"/>
  <c r="C883" i="10"/>
  <c r="C884" i="10"/>
  <c r="C885" i="10"/>
  <c r="C886" i="10"/>
  <c r="C887" i="10"/>
  <c r="C888" i="10"/>
  <c r="C889" i="10"/>
  <c r="C890" i="10"/>
  <c r="C891" i="10"/>
  <c r="C892" i="10"/>
  <c r="C893" i="10"/>
  <c r="C894" i="10"/>
  <c r="C895" i="10"/>
  <c r="C896" i="10"/>
  <c r="C897" i="10"/>
  <c r="C898" i="10"/>
  <c r="C899" i="10"/>
  <c r="C900" i="10"/>
  <c r="C901" i="10"/>
  <c r="C902" i="10"/>
  <c r="C903" i="10"/>
  <c r="C904" i="10"/>
  <c r="C905" i="10"/>
  <c r="C906" i="10"/>
  <c r="C907" i="10"/>
  <c r="C908" i="10"/>
  <c r="C909" i="10"/>
  <c r="C910" i="10"/>
  <c r="C911" i="10"/>
  <c r="C912" i="10"/>
  <c r="C913" i="10"/>
  <c r="C914" i="10"/>
  <c r="C915" i="10"/>
  <c r="C916" i="10"/>
  <c r="C917" i="10"/>
  <c r="C918" i="10"/>
  <c r="C919" i="10"/>
  <c r="C920" i="10"/>
  <c r="C921" i="10"/>
  <c r="C922" i="10"/>
  <c r="C923" i="10"/>
  <c r="C924" i="10"/>
  <c r="C925" i="10"/>
  <c r="C926" i="10"/>
  <c r="C927" i="10"/>
  <c r="C928" i="10"/>
  <c r="C929" i="10"/>
  <c r="C930" i="10"/>
  <c r="C931" i="10"/>
  <c r="C932" i="10"/>
  <c r="C933" i="10"/>
  <c r="C934" i="10"/>
  <c r="C935" i="10"/>
  <c r="C936" i="10"/>
  <c r="C937" i="10"/>
  <c r="C938" i="10"/>
  <c r="C939" i="10"/>
  <c r="C940" i="10"/>
  <c r="C941" i="10"/>
  <c r="C942" i="10"/>
  <c r="C943" i="10"/>
  <c r="C944" i="10"/>
  <c r="C945" i="10"/>
  <c r="C946" i="10"/>
  <c r="C947" i="10"/>
  <c r="C948" i="10"/>
  <c r="C949" i="10"/>
  <c r="C950" i="10"/>
  <c r="C951" i="10"/>
  <c r="C952" i="10"/>
  <c r="C953" i="10"/>
  <c r="C954" i="10"/>
  <c r="C955" i="10"/>
  <c r="C956" i="10"/>
  <c r="C957" i="10"/>
  <c r="C958" i="10"/>
  <c r="C959" i="10"/>
  <c r="C960" i="10"/>
  <c r="C961" i="10"/>
  <c r="C962" i="10"/>
  <c r="C963" i="10"/>
  <c r="C964" i="10"/>
  <c r="C965" i="10"/>
  <c r="C966" i="10"/>
  <c r="C967" i="10"/>
  <c r="C968" i="10"/>
  <c r="C969" i="10"/>
  <c r="C970" i="10"/>
  <c r="C971" i="10"/>
  <c r="C972" i="10"/>
  <c r="C973" i="10"/>
  <c r="C974" i="10"/>
  <c r="C975" i="10"/>
  <c r="C976" i="10"/>
  <c r="C977" i="10"/>
  <c r="C978" i="10"/>
  <c r="C979" i="10"/>
  <c r="C980" i="10"/>
  <c r="C981" i="10"/>
  <c r="C982" i="10"/>
  <c r="C983" i="10"/>
  <c r="C984" i="10"/>
  <c r="C985" i="10"/>
  <c r="C986" i="10"/>
  <c r="C987" i="10"/>
  <c r="C988" i="10"/>
  <c r="C989" i="10"/>
  <c r="C990" i="10"/>
  <c r="C991" i="10"/>
  <c r="C992" i="10"/>
  <c r="C993" i="10"/>
  <c r="C994" i="10"/>
  <c r="C995" i="10"/>
  <c r="C996" i="10"/>
  <c r="C997" i="10"/>
  <c r="C998" i="10"/>
  <c r="C999" i="10"/>
  <c r="C1000" i="10"/>
  <c r="C1001" i="10"/>
  <c r="C1002" i="10"/>
  <c r="C1003" i="10"/>
  <c r="C1004" i="10"/>
  <c r="C1005" i="10"/>
  <c r="C1006" i="10"/>
  <c r="C1007" i="10"/>
  <c r="C1008" i="10"/>
  <c r="C1009" i="10"/>
  <c r="C1010" i="10"/>
  <c r="C1011" i="10"/>
  <c r="C1012" i="10"/>
  <c r="C1013" i="10"/>
  <c r="C1014" i="10"/>
  <c r="C1015" i="10"/>
  <c r="C1016" i="10"/>
  <c r="D801" i="10"/>
  <c r="D802" i="10"/>
  <c r="D803" i="10"/>
  <c r="D804" i="10"/>
  <c r="D805" i="10"/>
  <c r="D806" i="10"/>
  <c r="D807" i="10"/>
  <c r="D808" i="10"/>
  <c r="D809" i="10"/>
  <c r="D810" i="10"/>
  <c r="D811" i="10"/>
  <c r="D812" i="10"/>
  <c r="D813" i="10"/>
  <c r="D814" i="10"/>
  <c r="D815" i="10"/>
  <c r="D816" i="10"/>
  <c r="D817" i="10"/>
  <c r="D818" i="10"/>
  <c r="D819" i="10"/>
  <c r="D820" i="10"/>
  <c r="D821" i="10"/>
  <c r="D822" i="10"/>
  <c r="D823" i="10"/>
  <c r="D824" i="10"/>
  <c r="D825" i="10"/>
  <c r="D826" i="10"/>
  <c r="D827" i="10"/>
  <c r="D828" i="10"/>
  <c r="D829" i="10"/>
  <c r="D830" i="10"/>
  <c r="D831" i="10"/>
  <c r="D832" i="10"/>
  <c r="D833" i="10"/>
  <c r="D834" i="10"/>
  <c r="D835" i="10"/>
  <c r="D836" i="10"/>
  <c r="D837" i="10"/>
  <c r="D838" i="10"/>
  <c r="D839" i="10"/>
  <c r="D840" i="10"/>
  <c r="D841" i="10"/>
  <c r="D842" i="10"/>
  <c r="D843" i="10"/>
  <c r="D844" i="10"/>
  <c r="D845" i="10"/>
  <c r="D846" i="10"/>
  <c r="D847" i="10"/>
  <c r="D848" i="10"/>
  <c r="D849" i="10"/>
  <c r="D850" i="10"/>
  <c r="D851" i="10"/>
  <c r="D852" i="10"/>
  <c r="D853" i="10"/>
  <c r="D854" i="10"/>
  <c r="D855" i="10"/>
  <c r="D856" i="10"/>
  <c r="D857" i="10"/>
  <c r="D858" i="10"/>
  <c r="D859" i="10"/>
  <c r="D860" i="10"/>
  <c r="D861" i="10"/>
  <c r="D862" i="10"/>
  <c r="D863" i="10"/>
  <c r="D864" i="10"/>
  <c r="D865" i="10"/>
  <c r="D866" i="10"/>
  <c r="D867" i="10"/>
  <c r="D868" i="10"/>
  <c r="D869" i="10"/>
  <c r="D870" i="10"/>
  <c r="D871" i="10"/>
  <c r="D872" i="10"/>
  <c r="D873" i="10"/>
  <c r="D874" i="10"/>
  <c r="D875" i="10"/>
  <c r="D876" i="10"/>
  <c r="D877" i="10"/>
  <c r="D878" i="10"/>
  <c r="D879" i="10"/>
  <c r="D880" i="10"/>
  <c r="D881" i="10"/>
  <c r="D882" i="10"/>
  <c r="D883" i="10"/>
  <c r="D884" i="10"/>
  <c r="D885" i="10"/>
  <c r="D886" i="10"/>
  <c r="D887" i="10"/>
  <c r="D888" i="10"/>
  <c r="D889" i="10"/>
  <c r="D890" i="10"/>
  <c r="D891" i="10"/>
  <c r="D892" i="10"/>
  <c r="D893" i="10"/>
  <c r="D894" i="10"/>
  <c r="D895" i="10"/>
  <c r="D896" i="10"/>
  <c r="D897" i="10"/>
  <c r="D898" i="10"/>
  <c r="D899" i="10"/>
  <c r="D900" i="10"/>
  <c r="D901" i="10"/>
  <c r="D902" i="10"/>
  <c r="D903" i="10"/>
  <c r="D904" i="10"/>
  <c r="D905" i="10"/>
  <c r="D906" i="10"/>
  <c r="D907" i="10"/>
  <c r="D908" i="10"/>
  <c r="D909" i="10"/>
  <c r="D910" i="10"/>
  <c r="D911" i="10"/>
  <c r="D912" i="10"/>
  <c r="D913" i="10"/>
  <c r="D914" i="10"/>
  <c r="D915" i="10"/>
  <c r="D916" i="10"/>
  <c r="D917" i="10"/>
  <c r="D918" i="10"/>
  <c r="D919" i="10"/>
  <c r="D920" i="10"/>
  <c r="D921" i="10"/>
  <c r="D922" i="10"/>
  <c r="D923" i="10"/>
  <c r="D924" i="10"/>
  <c r="D925" i="10"/>
  <c r="D926" i="10"/>
  <c r="D927" i="10"/>
  <c r="D928" i="10"/>
  <c r="D929" i="10"/>
  <c r="D930" i="10"/>
  <c r="D931" i="10"/>
  <c r="D932" i="10"/>
  <c r="D933" i="10"/>
  <c r="D934" i="10"/>
  <c r="D935" i="10"/>
  <c r="D936" i="10"/>
  <c r="D937" i="10"/>
  <c r="D938" i="10"/>
  <c r="D939" i="10"/>
  <c r="D940" i="10"/>
  <c r="D941" i="10"/>
  <c r="D942" i="10"/>
  <c r="D943" i="10"/>
  <c r="D944" i="10"/>
  <c r="D945" i="10"/>
  <c r="D946" i="10"/>
  <c r="D947" i="10"/>
  <c r="D948" i="10"/>
  <c r="D949" i="10"/>
  <c r="D950" i="10"/>
  <c r="D951" i="10"/>
  <c r="D952" i="10"/>
  <c r="D953" i="10"/>
  <c r="D954" i="10"/>
  <c r="D955" i="10"/>
  <c r="D956" i="10"/>
  <c r="D957" i="10"/>
  <c r="D958" i="10"/>
  <c r="D959" i="10"/>
  <c r="D960" i="10"/>
  <c r="D961" i="10"/>
  <c r="D962" i="10"/>
  <c r="D963" i="10"/>
  <c r="D964" i="10"/>
  <c r="D965" i="10"/>
  <c r="D966" i="10"/>
  <c r="D967" i="10"/>
  <c r="D968" i="10"/>
  <c r="D969" i="10"/>
  <c r="D970" i="10"/>
  <c r="D971" i="10"/>
  <c r="D972" i="10"/>
  <c r="D973" i="10"/>
  <c r="D974" i="10"/>
  <c r="D975" i="10"/>
  <c r="D976" i="10"/>
  <c r="D977" i="10"/>
  <c r="D978" i="10"/>
  <c r="D979" i="10"/>
  <c r="D980" i="10"/>
  <c r="D981" i="10"/>
  <c r="D982" i="10"/>
  <c r="D983" i="10"/>
  <c r="D984" i="10"/>
  <c r="D985" i="10"/>
  <c r="D986" i="10"/>
  <c r="D987" i="10"/>
  <c r="D988" i="10"/>
  <c r="D989" i="10"/>
  <c r="D990" i="10"/>
  <c r="D991" i="10"/>
  <c r="D992" i="10"/>
  <c r="D993" i="10"/>
  <c r="D994" i="10"/>
  <c r="D995" i="10"/>
  <c r="D996" i="10"/>
  <c r="D997" i="10"/>
  <c r="D998" i="10"/>
  <c r="D999" i="10"/>
  <c r="D1000" i="10"/>
  <c r="D1001" i="10"/>
  <c r="D1002" i="10"/>
  <c r="D1003" i="10"/>
  <c r="D1004" i="10"/>
  <c r="D1005" i="10"/>
  <c r="D1006" i="10"/>
  <c r="D1007" i="10"/>
  <c r="D1008" i="10"/>
  <c r="D1009" i="10"/>
  <c r="D1010" i="10"/>
  <c r="D1011" i="10"/>
  <c r="D1012" i="10"/>
  <c r="D1013" i="10"/>
  <c r="D1014" i="10"/>
  <c r="D1015" i="10"/>
  <c r="D1016" i="10"/>
  <c r="E801" i="10"/>
  <c r="E802" i="10"/>
  <c r="E803" i="10"/>
  <c r="E804" i="10"/>
  <c r="E805" i="10"/>
  <c r="E806" i="10"/>
  <c r="E807" i="10"/>
  <c r="E808" i="10"/>
  <c r="E809" i="10"/>
  <c r="E810" i="10"/>
  <c r="E811" i="10"/>
  <c r="E812" i="10"/>
  <c r="E813" i="10"/>
  <c r="E814" i="10"/>
  <c r="E815" i="10"/>
  <c r="E816" i="10"/>
  <c r="E817" i="10"/>
  <c r="E818" i="10"/>
  <c r="E819" i="10"/>
  <c r="E820" i="10"/>
  <c r="E821" i="10"/>
  <c r="E822" i="10"/>
  <c r="E823" i="10"/>
  <c r="E824" i="10"/>
  <c r="E825" i="10"/>
  <c r="E826" i="10"/>
  <c r="E827" i="10"/>
  <c r="E828" i="10"/>
  <c r="E829" i="10"/>
  <c r="E830" i="10"/>
  <c r="E831" i="10"/>
  <c r="E832" i="10"/>
  <c r="E833" i="10"/>
  <c r="E834" i="10"/>
  <c r="E835" i="10"/>
  <c r="E836" i="10"/>
  <c r="E837" i="10"/>
  <c r="E838" i="10"/>
  <c r="E839" i="10"/>
  <c r="E840" i="10"/>
  <c r="E841" i="10"/>
  <c r="E842" i="10"/>
  <c r="E843" i="10"/>
  <c r="E844" i="10"/>
  <c r="E845" i="10"/>
  <c r="E846" i="10"/>
  <c r="E847" i="10"/>
  <c r="E848" i="10"/>
  <c r="E849" i="10"/>
  <c r="E850" i="10"/>
  <c r="E851" i="10"/>
  <c r="E852" i="10"/>
  <c r="E853" i="10"/>
  <c r="E854" i="10"/>
  <c r="E855" i="10"/>
  <c r="E856" i="10"/>
  <c r="E857" i="10"/>
  <c r="E858" i="10"/>
  <c r="E859" i="10"/>
  <c r="E860" i="10"/>
  <c r="E861" i="10"/>
  <c r="E862" i="10"/>
  <c r="E863" i="10"/>
  <c r="E864" i="10"/>
  <c r="E865" i="10"/>
  <c r="E866" i="10"/>
  <c r="E867" i="10"/>
  <c r="E868" i="10"/>
  <c r="E869" i="10"/>
  <c r="E870" i="10"/>
  <c r="E871" i="10"/>
  <c r="E872" i="10"/>
  <c r="E873" i="10"/>
  <c r="E874" i="10"/>
  <c r="E875" i="10"/>
  <c r="E876" i="10"/>
  <c r="E877" i="10"/>
  <c r="E878" i="10"/>
  <c r="E879" i="10"/>
  <c r="E880" i="10"/>
  <c r="E881" i="10"/>
  <c r="E882" i="10"/>
  <c r="E883" i="10"/>
  <c r="E884" i="10"/>
  <c r="E885" i="10"/>
  <c r="E886" i="10"/>
  <c r="E887" i="10"/>
  <c r="E888" i="10"/>
  <c r="E889" i="10"/>
  <c r="E890" i="10"/>
  <c r="E891" i="10"/>
  <c r="E892" i="10"/>
  <c r="E893" i="10"/>
  <c r="E894" i="10"/>
  <c r="E895" i="10"/>
  <c r="E896" i="10"/>
  <c r="E897" i="10"/>
  <c r="E898" i="10"/>
  <c r="E899" i="10"/>
  <c r="E900" i="10"/>
  <c r="E901" i="10"/>
  <c r="E902" i="10"/>
  <c r="E903" i="10"/>
  <c r="E904" i="10"/>
  <c r="E905" i="10"/>
  <c r="E906" i="10"/>
  <c r="E907" i="10"/>
  <c r="E908" i="10"/>
  <c r="E909" i="10"/>
  <c r="E910" i="10"/>
  <c r="E911" i="10"/>
  <c r="E912" i="10"/>
  <c r="E913" i="10"/>
  <c r="E914" i="10"/>
  <c r="E915" i="10"/>
  <c r="E916" i="10"/>
  <c r="E917" i="10"/>
  <c r="E918" i="10"/>
  <c r="E919" i="10"/>
  <c r="E920" i="10"/>
  <c r="E921" i="10"/>
  <c r="E922" i="10"/>
  <c r="E923" i="10"/>
  <c r="E924" i="10"/>
  <c r="E925" i="10"/>
  <c r="E926" i="10"/>
  <c r="E927" i="10"/>
  <c r="E928" i="10"/>
  <c r="E929" i="10"/>
  <c r="E930" i="10"/>
  <c r="E931" i="10"/>
  <c r="E932" i="10"/>
  <c r="E933" i="10"/>
  <c r="E934" i="10"/>
  <c r="E935" i="10"/>
  <c r="E936" i="10"/>
  <c r="E937" i="10"/>
  <c r="E938" i="10"/>
  <c r="E939" i="10"/>
  <c r="E940" i="10"/>
  <c r="E941" i="10"/>
  <c r="E942" i="10"/>
  <c r="E943" i="10"/>
  <c r="E944" i="10"/>
  <c r="E945" i="10"/>
  <c r="E946" i="10"/>
  <c r="E947" i="10"/>
  <c r="E948" i="10"/>
  <c r="E949" i="10"/>
  <c r="E950" i="10"/>
  <c r="E951" i="10"/>
  <c r="E952" i="10"/>
  <c r="E953" i="10"/>
  <c r="E954" i="10"/>
  <c r="E955" i="10"/>
  <c r="E956" i="10"/>
  <c r="E957" i="10"/>
  <c r="E958" i="10"/>
  <c r="E959" i="10"/>
  <c r="E960" i="10"/>
  <c r="E961" i="10"/>
  <c r="E962" i="10"/>
  <c r="E963" i="10"/>
  <c r="E964" i="10"/>
  <c r="E965" i="10"/>
  <c r="E966" i="10"/>
  <c r="E967" i="10"/>
  <c r="E968" i="10"/>
  <c r="E969" i="10"/>
  <c r="E970" i="10"/>
  <c r="E971" i="10"/>
  <c r="E972" i="10"/>
  <c r="E973" i="10"/>
  <c r="E974" i="10"/>
  <c r="E975" i="10"/>
  <c r="E976" i="10"/>
  <c r="E977" i="10"/>
  <c r="E978" i="10"/>
  <c r="E979" i="10"/>
  <c r="E980" i="10"/>
  <c r="E981" i="10"/>
  <c r="E982" i="10"/>
  <c r="E983" i="10"/>
  <c r="E984" i="10"/>
  <c r="E985" i="10"/>
  <c r="E986" i="10"/>
  <c r="E987" i="10"/>
  <c r="E988" i="10"/>
  <c r="E989" i="10"/>
  <c r="E990" i="10"/>
  <c r="E991" i="10"/>
  <c r="E992" i="10"/>
  <c r="E993" i="10"/>
  <c r="E994" i="10"/>
  <c r="E995" i="10"/>
  <c r="E996" i="10"/>
  <c r="E997" i="10"/>
  <c r="E998" i="10"/>
  <c r="E999" i="10"/>
  <c r="E1000" i="10"/>
  <c r="E1001" i="10"/>
  <c r="E1002" i="10"/>
  <c r="E1003" i="10"/>
  <c r="E1004" i="10"/>
  <c r="E1005" i="10"/>
  <c r="E1006" i="10"/>
  <c r="E1007" i="10"/>
  <c r="E1008" i="10"/>
  <c r="E1009" i="10"/>
  <c r="E1010" i="10"/>
  <c r="E1011" i="10"/>
  <c r="E1012" i="10"/>
  <c r="E1013" i="10"/>
  <c r="E1014" i="10"/>
  <c r="E1015" i="10"/>
  <c r="E1016" i="10"/>
  <c r="F801" i="10"/>
  <c r="F802" i="10"/>
  <c r="F803" i="10"/>
  <c r="F804" i="10"/>
  <c r="F805" i="10"/>
  <c r="F806" i="10"/>
  <c r="F807" i="10"/>
  <c r="F808" i="10"/>
  <c r="F809" i="10"/>
  <c r="F810" i="10"/>
  <c r="F811" i="10"/>
  <c r="F812" i="10"/>
  <c r="F813" i="10"/>
  <c r="F814" i="10"/>
  <c r="F815" i="10"/>
  <c r="F816" i="10"/>
  <c r="F817" i="10"/>
  <c r="F818" i="10"/>
  <c r="F819" i="10"/>
  <c r="F820" i="10"/>
  <c r="F821" i="10"/>
  <c r="F822" i="10"/>
  <c r="F823" i="10"/>
  <c r="F824" i="10"/>
  <c r="F825" i="10"/>
  <c r="F826" i="10"/>
  <c r="F827" i="10"/>
  <c r="F828" i="10"/>
  <c r="F829" i="10"/>
  <c r="F830" i="10"/>
  <c r="F831" i="10"/>
  <c r="F832" i="10"/>
  <c r="F833" i="10"/>
  <c r="F834" i="10"/>
  <c r="F835" i="10"/>
  <c r="F836" i="10"/>
  <c r="F837" i="10"/>
  <c r="F838" i="10"/>
  <c r="F839" i="10"/>
  <c r="F840" i="10"/>
  <c r="F841" i="10"/>
  <c r="F842" i="10"/>
  <c r="F843" i="10"/>
  <c r="F844" i="10"/>
  <c r="F845" i="10"/>
  <c r="F846" i="10"/>
  <c r="F847" i="10"/>
  <c r="F848" i="10"/>
  <c r="F849" i="10"/>
  <c r="F850" i="10"/>
  <c r="F851" i="10"/>
  <c r="F852" i="10"/>
  <c r="F853" i="10"/>
  <c r="F854" i="10"/>
  <c r="F855" i="10"/>
  <c r="F856" i="10"/>
  <c r="F857" i="10"/>
  <c r="F858" i="10"/>
  <c r="F859" i="10"/>
  <c r="F860" i="10"/>
  <c r="F861" i="10"/>
  <c r="F862" i="10"/>
  <c r="F863" i="10"/>
  <c r="F864" i="10"/>
  <c r="F865" i="10"/>
  <c r="F866" i="10"/>
  <c r="F867" i="10"/>
  <c r="F868" i="10"/>
  <c r="F869" i="10"/>
  <c r="F870" i="10"/>
  <c r="F871" i="10"/>
  <c r="F872" i="10"/>
  <c r="F873" i="10"/>
  <c r="F874" i="10"/>
  <c r="F875" i="10"/>
  <c r="F876" i="10"/>
  <c r="F877" i="10"/>
  <c r="F878" i="10"/>
  <c r="F879" i="10"/>
  <c r="F880" i="10"/>
  <c r="F881" i="10"/>
  <c r="F882" i="10"/>
  <c r="F883" i="10"/>
  <c r="F884" i="10"/>
  <c r="F885" i="10"/>
  <c r="F886" i="10"/>
  <c r="F887" i="10"/>
  <c r="F888" i="10"/>
  <c r="F889" i="10"/>
  <c r="F890" i="10"/>
  <c r="F891" i="10"/>
  <c r="F892" i="10"/>
  <c r="F893" i="10"/>
  <c r="F894" i="10"/>
  <c r="F895" i="10"/>
  <c r="F896" i="10"/>
  <c r="F897" i="10"/>
  <c r="F898" i="10"/>
  <c r="F899" i="10"/>
  <c r="F900" i="10"/>
  <c r="F901" i="10"/>
  <c r="F902" i="10"/>
  <c r="F903" i="10"/>
  <c r="F904" i="10"/>
  <c r="F905" i="10"/>
  <c r="F906" i="10"/>
  <c r="F907" i="10"/>
  <c r="F908" i="10"/>
  <c r="F909" i="10"/>
  <c r="F910" i="10"/>
  <c r="F911" i="10"/>
  <c r="F912" i="10"/>
  <c r="F913" i="10"/>
  <c r="F914" i="10"/>
  <c r="F915" i="10"/>
  <c r="F916" i="10"/>
  <c r="F917" i="10"/>
  <c r="F918" i="10"/>
  <c r="F919" i="10"/>
  <c r="F920" i="10"/>
  <c r="F921" i="10"/>
  <c r="F922" i="10"/>
  <c r="F923" i="10"/>
  <c r="F924" i="10"/>
  <c r="F925" i="10"/>
  <c r="F926" i="10"/>
  <c r="F927" i="10"/>
  <c r="F928" i="10"/>
  <c r="F929" i="10"/>
  <c r="F930" i="10"/>
  <c r="F931" i="10"/>
  <c r="F932" i="10"/>
  <c r="F933" i="10"/>
  <c r="F934" i="10"/>
  <c r="F935" i="10"/>
  <c r="F936" i="10"/>
  <c r="F937" i="10"/>
  <c r="F938" i="10"/>
  <c r="F939" i="10"/>
  <c r="F940" i="10"/>
  <c r="F941" i="10"/>
  <c r="F942" i="10"/>
  <c r="F943" i="10"/>
  <c r="F944" i="10"/>
  <c r="F945" i="10"/>
  <c r="F946" i="10"/>
  <c r="F947" i="10"/>
  <c r="F948" i="10"/>
  <c r="F949" i="10"/>
  <c r="F950" i="10"/>
  <c r="F951" i="10"/>
  <c r="F952" i="10"/>
  <c r="F953" i="10"/>
  <c r="F954" i="10"/>
  <c r="F955" i="10"/>
  <c r="F956" i="10"/>
  <c r="F957" i="10"/>
  <c r="F958" i="10"/>
  <c r="F959" i="10"/>
  <c r="F960" i="10"/>
  <c r="F961" i="10"/>
  <c r="F962" i="10"/>
  <c r="F963" i="10"/>
  <c r="F964" i="10"/>
  <c r="F965" i="10"/>
  <c r="F966" i="10"/>
  <c r="F967" i="10"/>
  <c r="F968" i="10"/>
  <c r="F969" i="10"/>
  <c r="F970" i="10"/>
  <c r="F971" i="10"/>
  <c r="F972" i="10"/>
  <c r="F973" i="10"/>
  <c r="F974" i="10"/>
  <c r="F975" i="10"/>
  <c r="F976" i="10"/>
  <c r="F977" i="10"/>
  <c r="F978" i="10"/>
  <c r="F979" i="10"/>
  <c r="F980" i="10"/>
  <c r="F981" i="10"/>
  <c r="F982" i="10"/>
  <c r="F983" i="10"/>
  <c r="F984" i="10"/>
  <c r="F985" i="10"/>
  <c r="F986" i="10"/>
  <c r="F987" i="10"/>
  <c r="F988" i="10"/>
  <c r="F989" i="10"/>
  <c r="F990" i="10"/>
  <c r="F991" i="10"/>
  <c r="F992" i="10"/>
  <c r="F993" i="10"/>
  <c r="F994" i="10"/>
  <c r="F995" i="10"/>
  <c r="F996" i="10"/>
  <c r="F997" i="10"/>
  <c r="F998" i="10"/>
  <c r="F999" i="10"/>
  <c r="F1000" i="10"/>
  <c r="F1001" i="10"/>
  <c r="F1002" i="10"/>
  <c r="F1003" i="10"/>
  <c r="F1004" i="10"/>
  <c r="F1005" i="10"/>
  <c r="F1006" i="10"/>
  <c r="F1007" i="10"/>
  <c r="F1008" i="10"/>
  <c r="F1009" i="10"/>
  <c r="F1010" i="10"/>
  <c r="F1011" i="10"/>
  <c r="F1012" i="10"/>
  <c r="F1013" i="10"/>
  <c r="F1014" i="10"/>
  <c r="F1015" i="10"/>
  <c r="F1016" i="10"/>
  <c r="C137" i="1"/>
  <c r="C145" i="1"/>
  <c r="C147" i="1"/>
  <c r="C148" i="1"/>
  <c r="D137" i="1"/>
  <c r="D145" i="1"/>
  <c r="D147" i="1"/>
  <c r="D148" i="1"/>
  <c r="E137" i="1"/>
  <c r="E145" i="1"/>
  <c r="E147" i="1"/>
  <c r="E148" i="1"/>
  <c r="B137" i="1"/>
  <c r="B148" i="1"/>
  <c r="B1012" i="10"/>
  <c r="B960" i="10"/>
  <c r="B956" i="10"/>
  <c r="B932" i="10"/>
  <c r="B928" i="10"/>
  <c r="B924" i="10"/>
  <c r="B840" i="10"/>
  <c r="B836" i="10"/>
  <c r="B939" i="10"/>
  <c r="B931" i="10"/>
  <c r="B887" i="10"/>
  <c r="B883" i="10"/>
  <c r="B839" i="10"/>
  <c r="B835" i="10"/>
  <c r="B994" i="10"/>
  <c r="B962" i="10"/>
  <c r="B958" i="10"/>
  <c r="B930" i="10"/>
  <c r="B926" i="10"/>
  <c r="B933" i="10"/>
  <c r="B929" i="10"/>
  <c r="B925" i="10"/>
  <c r="B1014" i="10"/>
  <c r="B1010" i="10"/>
  <c r="B1006" i="10"/>
  <c r="B1002" i="10"/>
  <c r="B998" i="10"/>
  <c r="B982" i="10"/>
  <c r="B978" i="10"/>
  <c r="B974" i="10"/>
  <c r="B966" i="10"/>
  <c r="B946" i="10"/>
  <c r="B922" i="10"/>
  <c r="B910" i="10"/>
  <c r="B906" i="10"/>
  <c r="B902" i="10"/>
  <c r="B898" i="10"/>
  <c r="B894" i="10"/>
  <c r="B890" i="10"/>
  <c r="B886" i="10"/>
  <c r="B882" i="10"/>
  <c r="B878" i="10"/>
  <c r="B874" i="10"/>
  <c r="B870" i="10"/>
  <c r="B866" i="10"/>
  <c r="B862" i="10"/>
  <c r="B858" i="10"/>
  <c r="B854" i="10"/>
  <c r="B850" i="10"/>
  <c r="B846" i="10"/>
  <c r="B838" i="10"/>
  <c r="B834" i="10"/>
  <c r="B830" i="10"/>
  <c r="B826" i="10"/>
  <c r="B822" i="10"/>
  <c r="B818" i="10"/>
  <c r="B814" i="10"/>
  <c r="B802" i="10"/>
  <c r="B997" i="10"/>
  <c r="B993" i="10"/>
  <c r="B989" i="10"/>
  <c r="B985" i="10"/>
  <c r="B981" i="10"/>
  <c r="B977" i="10"/>
  <c r="B973" i="10"/>
  <c r="B969" i="10"/>
  <c r="B965" i="10"/>
  <c r="B961" i="10"/>
  <c r="B957" i="10"/>
  <c r="B953" i="10"/>
  <c r="B945" i="10"/>
  <c r="B941" i="10"/>
  <c r="B937" i="10"/>
  <c r="B921" i="10"/>
  <c r="B917" i="10"/>
  <c r="B913" i="10"/>
  <c r="B909" i="10"/>
  <c r="B905" i="10"/>
  <c r="B901" i="10"/>
  <c r="B897" i="10"/>
  <c r="B893" i="10"/>
  <c r="B889" i="10"/>
  <c r="B885" i="10"/>
  <c r="B881" i="10"/>
  <c r="B877" i="10"/>
  <c r="B873" i="10"/>
  <c r="B869" i="10"/>
  <c r="B865" i="10"/>
  <c r="B853" i="10"/>
  <c r="B849" i="10"/>
  <c r="B845" i="10"/>
  <c r="B841" i="10"/>
  <c r="B837" i="10"/>
  <c r="B833" i="10"/>
  <c r="B829" i="10"/>
  <c r="B825" i="10"/>
  <c r="B821" i="10"/>
  <c r="B817" i="10"/>
  <c r="B813" i="10"/>
  <c r="B809" i="10"/>
  <c r="B805" i="10"/>
  <c r="B1016" i="10"/>
  <c r="B1008" i="10"/>
  <c r="B1004" i="10"/>
  <c r="B996" i="10"/>
  <c r="B992" i="10"/>
  <c r="B988" i="10"/>
  <c r="B984" i="10"/>
  <c r="B980" i="10"/>
  <c r="B976" i="10"/>
  <c r="B972" i="10"/>
  <c r="B968" i="10"/>
  <c r="B964" i="10"/>
  <c r="B952" i="10"/>
  <c r="B948" i="10"/>
  <c r="B944" i="10"/>
  <c r="B940" i="10"/>
  <c r="B936" i="10"/>
  <c r="B920" i="10"/>
  <c r="B916" i="10"/>
  <c r="B912" i="10"/>
  <c r="B908" i="10"/>
  <c r="B904" i="10"/>
  <c r="B900" i="10"/>
  <c r="B896" i="10"/>
  <c r="B892" i="10"/>
  <c r="B888" i="10"/>
  <c r="B884" i="10"/>
  <c r="B880" i="10"/>
  <c r="B876" i="10"/>
  <c r="B872" i="10"/>
  <c r="B864" i="10"/>
  <c r="B860" i="10"/>
  <c r="B856" i="10"/>
  <c r="B852" i="10"/>
  <c r="B848" i="10"/>
  <c r="B844" i="10"/>
  <c r="B812" i="10"/>
  <c r="B808" i="10"/>
  <c r="B804" i="10"/>
  <c r="B1015" i="10"/>
  <c r="B1011" i="10"/>
  <c r="B1007" i="10"/>
  <c r="B1003" i="10"/>
  <c r="B999" i="10"/>
  <c r="B991" i="10"/>
  <c r="B987" i="10"/>
  <c r="B983" i="10"/>
  <c r="B975" i="10"/>
  <c r="B971" i="10"/>
  <c r="B967" i="10"/>
  <c r="B959" i="10"/>
  <c r="B955" i="10"/>
  <c r="B951" i="10"/>
  <c r="B947" i="10"/>
  <c r="B943" i="10"/>
  <c r="B935" i="10"/>
  <c r="B919" i="10"/>
  <c r="B915" i="10"/>
  <c r="B911" i="10"/>
  <c r="B907" i="10"/>
  <c r="B899" i="10"/>
  <c r="B895" i="10"/>
  <c r="B871" i="10"/>
  <c r="B867" i="10"/>
  <c r="B863" i="10"/>
  <c r="B859" i="10"/>
  <c r="B855" i="10"/>
  <c r="B847" i="10"/>
  <c r="B843" i="10"/>
  <c r="B831" i="10"/>
  <c r="B827" i="10"/>
  <c r="B823" i="10"/>
  <c r="B819" i="10"/>
  <c r="B807" i="10"/>
  <c r="B803" i="10"/>
  <c r="B145" i="1"/>
  <c r="B1013" i="10"/>
  <c r="B1009" i="10"/>
  <c r="B1005" i="10"/>
  <c r="B1001" i="10"/>
  <c r="B949" i="10"/>
  <c r="B861" i="10"/>
  <c r="B857" i="10"/>
  <c r="B801" i="10"/>
  <c r="B1000" i="10"/>
  <c r="B868" i="10"/>
  <c r="B832" i="10"/>
  <c r="B828" i="10"/>
  <c r="B824" i="10"/>
  <c r="B820" i="10"/>
  <c r="B816" i="10"/>
  <c r="B147" i="1"/>
  <c r="B995" i="10"/>
  <c r="B979" i="10"/>
  <c r="B963" i="10"/>
  <c r="B927" i="10"/>
  <c r="B923" i="10"/>
  <c r="B903" i="10"/>
  <c r="B891" i="10"/>
  <c r="B879" i="10"/>
  <c r="B875" i="10"/>
  <c r="B851" i="10"/>
  <c r="B815" i="10"/>
  <c r="B811" i="10"/>
  <c r="B990" i="10"/>
  <c r="B986" i="10"/>
  <c r="B970" i="10"/>
  <c r="B954" i="10"/>
  <c r="B950" i="10"/>
  <c r="B942" i="10"/>
  <c r="B938" i="10"/>
  <c r="B934" i="10"/>
  <c r="B918" i="10"/>
  <c r="B914" i="10"/>
  <c r="B842" i="10"/>
  <c r="B810" i="10"/>
  <c r="B806" i="10"/>
  <c r="C765" i="10"/>
  <c r="C766" i="10"/>
  <c r="C767" i="10"/>
  <c r="C768" i="10"/>
  <c r="C769" i="10"/>
  <c r="C770" i="10"/>
  <c r="C771" i="10"/>
  <c r="C772" i="10"/>
  <c r="C773" i="10"/>
  <c r="C774" i="10"/>
  <c r="C775" i="10"/>
  <c r="C776" i="10"/>
  <c r="C777" i="10"/>
  <c r="C778" i="10"/>
  <c r="C779" i="10"/>
  <c r="C780" i="10"/>
  <c r="C781" i="10"/>
  <c r="C782" i="10"/>
  <c r="C783" i="10"/>
  <c r="C784" i="10"/>
  <c r="C785" i="10"/>
  <c r="C786" i="10"/>
  <c r="C787" i="10"/>
  <c r="C788" i="10"/>
  <c r="C789" i="10"/>
  <c r="C790" i="10"/>
  <c r="C791" i="10"/>
  <c r="C792" i="10"/>
  <c r="C793" i="10"/>
  <c r="C794" i="10"/>
  <c r="C795" i="10"/>
  <c r="C796" i="10"/>
  <c r="C797" i="10"/>
  <c r="C798" i="10"/>
  <c r="C799" i="10"/>
  <c r="C800" i="10"/>
  <c r="D765" i="10"/>
  <c r="D766" i="10"/>
  <c r="D767" i="10"/>
  <c r="D768" i="10"/>
  <c r="D769" i="10"/>
  <c r="D770" i="10"/>
  <c r="D771" i="10"/>
  <c r="D772" i="10"/>
  <c r="D773" i="10"/>
  <c r="D774" i="10"/>
  <c r="D775" i="10"/>
  <c r="D776" i="10"/>
  <c r="D777" i="10"/>
  <c r="D778" i="10"/>
  <c r="D779" i="10"/>
  <c r="D780" i="10"/>
  <c r="D781" i="10"/>
  <c r="D782" i="10"/>
  <c r="D783" i="10"/>
  <c r="D784" i="10"/>
  <c r="D785" i="10"/>
  <c r="D786" i="10"/>
  <c r="D787" i="10"/>
  <c r="D788" i="10"/>
  <c r="D789" i="10"/>
  <c r="D790" i="10"/>
  <c r="D791" i="10"/>
  <c r="D792" i="10"/>
  <c r="D793" i="10"/>
  <c r="D794" i="10"/>
  <c r="D795" i="10"/>
  <c r="D796" i="10"/>
  <c r="D797" i="10"/>
  <c r="D798" i="10"/>
  <c r="D799" i="10"/>
  <c r="D800" i="10"/>
  <c r="E765" i="10"/>
  <c r="E766" i="10"/>
  <c r="E767" i="10"/>
  <c r="E768" i="10"/>
  <c r="E769" i="10"/>
  <c r="E770" i="10"/>
  <c r="E771" i="10"/>
  <c r="E772" i="10"/>
  <c r="E773" i="10"/>
  <c r="E774" i="10"/>
  <c r="E775" i="10"/>
  <c r="E776" i="10"/>
  <c r="E777" i="10"/>
  <c r="E778" i="10"/>
  <c r="E779" i="10"/>
  <c r="E780" i="10"/>
  <c r="E781" i="10"/>
  <c r="E782" i="10"/>
  <c r="E783" i="10"/>
  <c r="E784" i="10"/>
  <c r="E785" i="10"/>
  <c r="E786" i="10"/>
  <c r="E787" i="10"/>
  <c r="E788" i="10"/>
  <c r="E789" i="10"/>
  <c r="E790" i="10"/>
  <c r="E791" i="10"/>
  <c r="E792" i="10"/>
  <c r="E793" i="10"/>
  <c r="E794" i="10"/>
  <c r="E795" i="10"/>
  <c r="E796" i="10"/>
  <c r="E797" i="10"/>
  <c r="E798" i="10"/>
  <c r="E799" i="10"/>
  <c r="E800" i="10"/>
  <c r="F765" i="10"/>
  <c r="F766" i="10"/>
  <c r="F767" i="10"/>
  <c r="F768" i="10"/>
  <c r="F769" i="10"/>
  <c r="F770" i="10"/>
  <c r="F771" i="10"/>
  <c r="F772" i="10"/>
  <c r="F773" i="10"/>
  <c r="F774" i="10"/>
  <c r="F775" i="10"/>
  <c r="F776" i="10"/>
  <c r="F777" i="10"/>
  <c r="F778" i="10"/>
  <c r="F779" i="10"/>
  <c r="F780" i="10"/>
  <c r="F781" i="10"/>
  <c r="F782" i="10"/>
  <c r="F783" i="10"/>
  <c r="F784" i="10"/>
  <c r="F785" i="10"/>
  <c r="F786" i="10"/>
  <c r="F787" i="10"/>
  <c r="F788" i="10"/>
  <c r="F789" i="10"/>
  <c r="F790" i="10"/>
  <c r="F791" i="10"/>
  <c r="F792" i="10"/>
  <c r="F793" i="10"/>
  <c r="F794" i="10"/>
  <c r="F795" i="10"/>
  <c r="F796" i="10"/>
  <c r="F797" i="10"/>
  <c r="F798" i="10"/>
  <c r="F799" i="10"/>
  <c r="F800" i="10"/>
  <c r="C81" i="1"/>
  <c r="C84" i="1"/>
  <c r="C82" i="1"/>
  <c r="C83" i="1"/>
  <c r="C85" i="1"/>
  <c r="C86" i="1"/>
  <c r="C87" i="1"/>
  <c r="C88" i="1"/>
  <c r="C89" i="1"/>
  <c r="C90" i="1"/>
  <c r="C78" i="1"/>
  <c r="D81" i="1"/>
  <c r="D84" i="1"/>
  <c r="D82" i="1"/>
  <c r="D83" i="1"/>
  <c r="D85" i="1"/>
  <c r="D86" i="1"/>
  <c r="D87" i="1"/>
  <c r="D88" i="1"/>
  <c r="D89" i="1"/>
  <c r="D90" i="1"/>
  <c r="D78" i="1"/>
  <c r="E81" i="1"/>
  <c r="E84" i="1"/>
  <c r="E82" i="1"/>
  <c r="E83" i="1"/>
  <c r="E85" i="1"/>
  <c r="E86" i="1"/>
  <c r="E87" i="1"/>
  <c r="E88" i="1"/>
  <c r="E89" i="1"/>
  <c r="E90" i="1"/>
  <c r="E78" i="1"/>
  <c r="B78" i="1"/>
  <c r="B799" i="10"/>
  <c r="B795" i="10"/>
  <c r="B791" i="10"/>
  <c r="B787" i="10"/>
  <c r="B783" i="10"/>
  <c r="B779" i="10"/>
  <c r="B775" i="10"/>
  <c r="B771" i="10"/>
  <c r="B767" i="10"/>
  <c r="B798" i="10"/>
  <c r="B794" i="10"/>
  <c r="B790" i="10"/>
  <c r="B786" i="10"/>
  <c r="B782" i="10"/>
  <c r="B778" i="10"/>
  <c r="B774" i="10"/>
  <c r="B770" i="10"/>
  <c r="B766" i="10"/>
  <c r="B797" i="10"/>
  <c r="B793" i="10"/>
  <c r="B789" i="10"/>
  <c r="B785" i="10"/>
  <c r="B781" i="10"/>
  <c r="B777" i="10"/>
  <c r="B773" i="10"/>
  <c r="B769" i="10"/>
  <c r="B765" i="10"/>
  <c r="B800" i="10"/>
  <c r="B796" i="10"/>
  <c r="B792" i="10"/>
  <c r="B788" i="10"/>
  <c r="B784" i="10"/>
  <c r="B780" i="10"/>
  <c r="B776" i="10"/>
  <c r="B772" i="10"/>
  <c r="B768" i="10"/>
  <c r="B90" i="1"/>
  <c r="B89" i="1"/>
  <c r="B85" i="1"/>
  <c r="B81" i="1"/>
  <c r="B84" i="1"/>
  <c r="B88" i="1"/>
  <c r="B83" i="1"/>
  <c r="B86" i="1"/>
  <c r="B87" i="1"/>
  <c r="B82" i="1"/>
  <c r="C264" i="12"/>
  <c r="D264" i="12"/>
  <c r="E264" i="12"/>
  <c r="F264" i="12"/>
  <c r="C54" i="1"/>
  <c r="C55" i="1"/>
  <c r="C56" i="1"/>
  <c r="D54" i="1"/>
  <c r="D55" i="1"/>
  <c r="D56" i="1"/>
  <c r="E54" i="1"/>
  <c r="E55" i="1"/>
  <c r="E56" i="1"/>
  <c r="C57" i="1"/>
  <c r="C58" i="1"/>
  <c r="D57" i="1"/>
  <c r="D58" i="1"/>
  <c r="E57" i="1"/>
  <c r="E58" i="1"/>
  <c r="B56" i="1"/>
  <c r="B55" i="1"/>
  <c r="B54" i="1"/>
  <c r="B264" i="12"/>
  <c r="C247" i="12"/>
  <c r="C259" i="12"/>
  <c r="C260" i="12"/>
  <c r="D247" i="12"/>
  <c r="D259" i="12"/>
  <c r="D260" i="12"/>
  <c r="E247" i="12"/>
  <c r="E259" i="12"/>
  <c r="E260" i="12"/>
  <c r="F247" i="12"/>
  <c r="F259" i="12"/>
  <c r="F260" i="12"/>
  <c r="C261" i="12"/>
  <c r="C262" i="12"/>
  <c r="C263" i="12"/>
  <c r="D261" i="12"/>
  <c r="D262" i="12"/>
  <c r="D263" i="12"/>
  <c r="E261" i="12"/>
  <c r="E262" i="12"/>
  <c r="E263" i="12"/>
  <c r="F261" i="12"/>
  <c r="F262" i="12"/>
  <c r="F263" i="12"/>
  <c r="C41" i="1"/>
  <c r="D41" i="1"/>
  <c r="E41" i="1"/>
  <c r="C706" i="10"/>
  <c r="C707" i="10"/>
  <c r="C708" i="10"/>
  <c r="C709" i="10"/>
  <c r="C710" i="10"/>
  <c r="C711" i="10"/>
  <c r="C712" i="10"/>
  <c r="C713" i="10"/>
  <c r="C714" i="10"/>
  <c r="C715" i="10"/>
  <c r="C716" i="10"/>
  <c r="C717" i="10"/>
  <c r="C718" i="10"/>
  <c r="C719" i="10"/>
  <c r="C720" i="10"/>
  <c r="C721" i="10"/>
  <c r="C722" i="10"/>
  <c r="C723" i="10"/>
  <c r="C724" i="10"/>
  <c r="C725" i="10"/>
  <c r="C726" i="10"/>
  <c r="C727" i="10"/>
  <c r="C728" i="10"/>
  <c r="C729" i="10"/>
  <c r="C730" i="10"/>
  <c r="C731" i="10"/>
  <c r="C732" i="10"/>
  <c r="C733" i="10"/>
  <c r="C734" i="10"/>
  <c r="C735" i="10"/>
  <c r="C736" i="10"/>
  <c r="C737" i="10"/>
  <c r="C738" i="10"/>
  <c r="C739" i="10"/>
  <c r="C740" i="10"/>
  <c r="C741" i="10"/>
  <c r="C742" i="10"/>
  <c r="C743" i="10"/>
  <c r="C744" i="10"/>
  <c r="C745" i="10"/>
  <c r="C746" i="10"/>
  <c r="C747" i="10"/>
  <c r="C748" i="10"/>
  <c r="C749" i="10"/>
  <c r="C750" i="10"/>
  <c r="C751" i="10"/>
  <c r="C752" i="10"/>
  <c r="C753" i="10"/>
  <c r="C754" i="10"/>
  <c r="C755" i="10"/>
  <c r="C756" i="10"/>
  <c r="C757" i="10"/>
  <c r="C758" i="10"/>
  <c r="C759" i="10"/>
  <c r="C760" i="10"/>
  <c r="C761" i="10"/>
  <c r="C762" i="10"/>
  <c r="C763" i="10"/>
  <c r="C764" i="10"/>
  <c r="D706" i="10"/>
  <c r="D707" i="10"/>
  <c r="D708" i="10"/>
  <c r="D709" i="10"/>
  <c r="D710" i="10"/>
  <c r="D711" i="10"/>
  <c r="D712" i="10"/>
  <c r="D713" i="10"/>
  <c r="D714" i="10"/>
  <c r="D715" i="10"/>
  <c r="D716" i="10"/>
  <c r="D717" i="10"/>
  <c r="D718" i="10"/>
  <c r="D719" i="10"/>
  <c r="D720" i="10"/>
  <c r="D721" i="10"/>
  <c r="D722" i="10"/>
  <c r="D723" i="10"/>
  <c r="D724" i="10"/>
  <c r="D725" i="10"/>
  <c r="D726" i="10"/>
  <c r="D727" i="10"/>
  <c r="D728" i="10"/>
  <c r="D729" i="10"/>
  <c r="D730" i="10"/>
  <c r="D731" i="10"/>
  <c r="D732" i="10"/>
  <c r="D733" i="10"/>
  <c r="D734" i="10"/>
  <c r="D735" i="10"/>
  <c r="D736" i="10"/>
  <c r="D737" i="10"/>
  <c r="D738" i="10"/>
  <c r="D739" i="10"/>
  <c r="D740" i="10"/>
  <c r="D741" i="10"/>
  <c r="D742" i="10"/>
  <c r="D743" i="10"/>
  <c r="D744" i="10"/>
  <c r="D745" i="10"/>
  <c r="D746" i="10"/>
  <c r="D747" i="10"/>
  <c r="D748" i="10"/>
  <c r="D749" i="10"/>
  <c r="D750" i="10"/>
  <c r="D751" i="10"/>
  <c r="D752" i="10"/>
  <c r="D753" i="10"/>
  <c r="D754" i="10"/>
  <c r="D755" i="10"/>
  <c r="D756" i="10"/>
  <c r="D757" i="10"/>
  <c r="D758" i="10"/>
  <c r="D759" i="10"/>
  <c r="D760" i="10"/>
  <c r="D761" i="10"/>
  <c r="D762" i="10"/>
  <c r="D763" i="10"/>
  <c r="D764" i="10"/>
  <c r="E706" i="10"/>
  <c r="E707" i="10"/>
  <c r="E708" i="10"/>
  <c r="E709" i="10"/>
  <c r="E710" i="10"/>
  <c r="E711" i="10"/>
  <c r="E712" i="10"/>
  <c r="E713" i="10"/>
  <c r="E714" i="10"/>
  <c r="E715" i="10"/>
  <c r="E716" i="10"/>
  <c r="E717" i="10"/>
  <c r="E718" i="10"/>
  <c r="E719" i="10"/>
  <c r="E720" i="10"/>
  <c r="E721" i="10"/>
  <c r="E722" i="10"/>
  <c r="E723" i="10"/>
  <c r="E724" i="10"/>
  <c r="E725" i="10"/>
  <c r="E726" i="10"/>
  <c r="E727" i="10"/>
  <c r="E728" i="10"/>
  <c r="E729" i="10"/>
  <c r="E730" i="10"/>
  <c r="E731" i="10"/>
  <c r="E732" i="10"/>
  <c r="E733" i="10"/>
  <c r="E734" i="10"/>
  <c r="E735" i="10"/>
  <c r="E736" i="10"/>
  <c r="E737" i="10"/>
  <c r="E738" i="10"/>
  <c r="E739" i="10"/>
  <c r="E740" i="10"/>
  <c r="E741" i="10"/>
  <c r="E742" i="10"/>
  <c r="E743" i="10"/>
  <c r="E744" i="10"/>
  <c r="E745" i="10"/>
  <c r="E746" i="10"/>
  <c r="E747" i="10"/>
  <c r="E748" i="10"/>
  <c r="E749" i="10"/>
  <c r="E750" i="10"/>
  <c r="E751" i="10"/>
  <c r="E752" i="10"/>
  <c r="E753" i="10"/>
  <c r="E754" i="10"/>
  <c r="E755" i="10"/>
  <c r="E756" i="10"/>
  <c r="E757" i="10"/>
  <c r="E758" i="10"/>
  <c r="E759" i="10"/>
  <c r="E760" i="10"/>
  <c r="E761" i="10"/>
  <c r="E762" i="10"/>
  <c r="E763" i="10"/>
  <c r="E764" i="10"/>
  <c r="F706" i="10"/>
  <c r="F707" i="10"/>
  <c r="F708" i="10"/>
  <c r="F709" i="10"/>
  <c r="F710" i="10"/>
  <c r="F711" i="10"/>
  <c r="F712" i="10"/>
  <c r="F713" i="10"/>
  <c r="F714" i="10"/>
  <c r="F715" i="10"/>
  <c r="F716" i="10"/>
  <c r="F717" i="10"/>
  <c r="F718" i="10"/>
  <c r="F719" i="10"/>
  <c r="F720" i="10"/>
  <c r="F721" i="10"/>
  <c r="F722" i="10"/>
  <c r="F723" i="10"/>
  <c r="F724" i="10"/>
  <c r="F725" i="10"/>
  <c r="F726" i="10"/>
  <c r="F727" i="10"/>
  <c r="F728" i="10"/>
  <c r="F729" i="10"/>
  <c r="F730" i="10"/>
  <c r="F731" i="10"/>
  <c r="F732" i="10"/>
  <c r="F733" i="10"/>
  <c r="F734" i="10"/>
  <c r="F735" i="10"/>
  <c r="F736" i="10"/>
  <c r="F737" i="10"/>
  <c r="F738" i="10"/>
  <c r="F739" i="10"/>
  <c r="F740" i="10"/>
  <c r="F741" i="10"/>
  <c r="F742" i="10"/>
  <c r="F743" i="10"/>
  <c r="F744" i="10"/>
  <c r="F745" i="10"/>
  <c r="F746" i="10"/>
  <c r="F747" i="10"/>
  <c r="F748" i="10"/>
  <c r="F749" i="10"/>
  <c r="F750" i="10"/>
  <c r="F751" i="10"/>
  <c r="F752" i="10"/>
  <c r="F753" i="10"/>
  <c r="F754" i="10"/>
  <c r="F755" i="10"/>
  <c r="F756" i="10"/>
  <c r="F757" i="10"/>
  <c r="F758" i="10"/>
  <c r="F759" i="10"/>
  <c r="F760" i="10"/>
  <c r="F761" i="10"/>
  <c r="F762" i="10"/>
  <c r="F763" i="10"/>
  <c r="F764" i="10"/>
  <c r="B764" i="10"/>
  <c r="B760" i="10"/>
  <c r="B756" i="10"/>
  <c r="B752" i="10"/>
  <c r="B748" i="10"/>
  <c r="B744" i="10"/>
  <c r="B740" i="10"/>
  <c r="B736" i="10"/>
  <c r="B732" i="10"/>
  <c r="B728" i="10"/>
  <c r="B724" i="10"/>
  <c r="B720" i="10"/>
  <c r="B716" i="10"/>
  <c r="B712" i="10"/>
  <c r="B708" i="10"/>
  <c r="B763" i="10"/>
  <c r="B759" i="10"/>
  <c r="B755" i="10"/>
  <c r="B751" i="10"/>
  <c r="B747" i="10"/>
  <c r="B743" i="10"/>
  <c r="B739" i="10"/>
  <c r="B735" i="10"/>
  <c r="B731" i="10"/>
  <c r="B727" i="10"/>
  <c r="B723" i="10"/>
  <c r="B719" i="10"/>
  <c r="B715" i="10"/>
  <c r="B711" i="10"/>
  <c r="B707" i="10"/>
  <c r="B761" i="10"/>
  <c r="B757" i="10"/>
  <c r="B753" i="10"/>
  <c r="B749" i="10"/>
  <c r="B745" i="10"/>
  <c r="B741" i="10"/>
  <c r="B737" i="10"/>
  <c r="B733" i="10"/>
  <c r="B729" i="10"/>
  <c r="B725" i="10"/>
  <c r="B721" i="10"/>
  <c r="B717" i="10"/>
  <c r="B713" i="10"/>
  <c r="B709" i="10"/>
  <c r="B762" i="10"/>
  <c r="B758" i="10"/>
  <c r="B754" i="10"/>
  <c r="B750" i="10"/>
  <c r="B746" i="10"/>
  <c r="B742" i="10"/>
  <c r="B738" i="10"/>
  <c r="B734" i="10"/>
  <c r="B730" i="10"/>
  <c r="B726" i="10"/>
  <c r="B722" i="10"/>
  <c r="B718" i="10"/>
  <c r="B714" i="10"/>
  <c r="B710" i="10"/>
  <c r="B706" i="10"/>
  <c r="C28" i="1"/>
  <c r="C53" i="1"/>
  <c r="D28" i="1"/>
  <c r="D53" i="1"/>
  <c r="E28" i="1"/>
  <c r="E53" i="1"/>
  <c r="C61" i="1"/>
  <c r="D61" i="1"/>
  <c r="E61" i="1"/>
  <c r="B53" i="1"/>
  <c r="C64" i="1"/>
  <c r="B64" i="1"/>
  <c r="C65" i="1"/>
  <c r="C66" i="1"/>
  <c r="D64" i="1"/>
  <c r="D65" i="1"/>
  <c r="D66" i="1"/>
  <c r="E64" i="1"/>
  <c r="E65" i="1"/>
  <c r="E66" i="1"/>
  <c r="C63" i="1"/>
  <c r="C67" i="1"/>
  <c r="D63" i="1"/>
  <c r="D67" i="1"/>
  <c r="E63" i="1"/>
  <c r="E67" i="1"/>
  <c r="C68" i="1"/>
  <c r="D68" i="1"/>
  <c r="E68" i="1"/>
  <c r="E9" i="1"/>
  <c r="D9" i="1"/>
  <c r="C9" i="1"/>
  <c r="B68" i="1"/>
  <c r="B67" i="1"/>
  <c r="B66" i="1"/>
  <c r="C111" i="12"/>
  <c r="C112" i="12"/>
  <c r="C113" i="12"/>
  <c r="C151" i="12"/>
  <c r="C152" i="12"/>
  <c r="C153" i="12"/>
  <c r="C154" i="12"/>
  <c r="C197" i="12"/>
  <c r="C198" i="12"/>
  <c r="C199" i="12"/>
  <c r="C200" i="12"/>
  <c r="C201" i="12"/>
  <c r="C202" i="12"/>
  <c r="C203" i="12"/>
  <c r="C204" i="12"/>
  <c r="D111" i="12"/>
  <c r="D112" i="12"/>
  <c r="D113" i="12"/>
  <c r="D151" i="12"/>
  <c r="D152" i="12"/>
  <c r="D153" i="12"/>
  <c r="D154" i="12"/>
  <c r="D197" i="12"/>
  <c r="D198" i="12"/>
  <c r="D199" i="12"/>
  <c r="D200" i="12"/>
  <c r="D201" i="12"/>
  <c r="D202" i="12"/>
  <c r="D203" i="12"/>
  <c r="D204" i="12"/>
  <c r="E111" i="12"/>
  <c r="E112" i="12"/>
  <c r="E113" i="12"/>
  <c r="E151" i="12"/>
  <c r="E152" i="12"/>
  <c r="E153" i="12"/>
  <c r="E154" i="12"/>
  <c r="E197" i="12"/>
  <c r="E198" i="12"/>
  <c r="E199" i="12"/>
  <c r="E200" i="12"/>
  <c r="E201" i="12"/>
  <c r="E202" i="12"/>
  <c r="E203" i="12"/>
  <c r="E204" i="12"/>
  <c r="F111" i="12"/>
  <c r="F112" i="12"/>
  <c r="F113" i="12"/>
  <c r="F151" i="12"/>
  <c r="F152" i="12"/>
  <c r="F153" i="12"/>
  <c r="F154" i="12"/>
  <c r="F197" i="12"/>
  <c r="F198" i="12"/>
  <c r="F199" i="12"/>
  <c r="F200" i="12"/>
  <c r="F201" i="12"/>
  <c r="F202" i="12"/>
  <c r="F203" i="12"/>
  <c r="F204" i="12"/>
  <c r="C205" i="12"/>
  <c r="C224" i="12"/>
  <c r="C234" i="12"/>
  <c r="C155" i="12"/>
  <c r="C158" i="12"/>
  <c r="C176" i="12"/>
  <c r="D205" i="12"/>
  <c r="D224" i="12"/>
  <c r="D234" i="12"/>
  <c r="D155" i="12"/>
  <c r="D158" i="12"/>
  <c r="D176" i="12"/>
  <c r="E205" i="12"/>
  <c r="E224" i="12"/>
  <c r="E234" i="12"/>
  <c r="E155" i="12"/>
  <c r="E158" i="12"/>
  <c r="E176" i="12"/>
  <c r="F205" i="12"/>
  <c r="F224" i="12"/>
  <c r="F234" i="12"/>
  <c r="F155" i="12"/>
  <c r="F158" i="12"/>
  <c r="F176" i="12"/>
  <c r="C62" i="1"/>
  <c r="D62" i="1"/>
  <c r="E62" i="1"/>
  <c r="B62" i="1"/>
  <c r="H4" i="12"/>
  <c r="I4" i="10"/>
  <c r="C9" i="10"/>
  <c r="D9" i="10"/>
  <c r="E9" i="10"/>
  <c r="F9" i="10"/>
  <c r="C10" i="10"/>
  <c r="D10" i="10"/>
  <c r="E10" i="10"/>
  <c r="F10" i="10"/>
  <c r="C11" i="10"/>
  <c r="D11" i="10"/>
  <c r="E11" i="10"/>
  <c r="F11" i="10"/>
  <c r="C12" i="10"/>
  <c r="D12" i="10"/>
  <c r="E12" i="10"/>
  <c r="F12" i="10"/>
  <c r="C13" i="10"/>
  <c r="D13" i="10"/>
  <c r="E13" i="10"/>
  <c r="F13" i="10"/>
  <c r="C14" i="10"/>
  <c r="D14" i="10"/>
  <c r="E14" i="10"/>
  <c r="F14" i="10"/>
  <c r="C15" i="10"/>
  <c r="D15" i="10"/>
  <c r="E15" i="10"/>
  <c r="F15" i="10"/>
  <c r="C16" i="10"/>
  <c r="D16" i="10"/>
  <c r="E16" i="10"/>
  <c r="F16" i="10"/>
  <c r="C17" i="10"/>
  <c r="D17" i="10"/>
  <c r="E17" i="10"/>
  <c r="F17" i="10"/>
  <c r="C18" i="10"/>
  <c r="D18" i="10"/>
  <c r="E18" i="10"/>
  <c r="F18" i="10"/>
  <c r="C19" i="10"/>
  <c r="D19" i="10"/>
  <c r="E19" i="10"/>
  <c r="F19" i="10"/>
  <c r="C514" i="10"/>
  <c r="D514" i="10"/>
  <c r="E514" i="10"/>
  <c r="F514" i="10"/>
  <c r="C515" i="10"/>
  <c r="D515" i="10"/>
  <c r="E515" i="10"/>
  <c r="F515" i="10"/>
  <c r="C516" i="10"/>
  <c r="D516" i="10"/>
  <c r="E516" i="10"/>
  <c r="F516" i="10"/>
  <c r="C517" i="10"/>
  <c r="D517" i="10"/>
  <c r="E517" i="10"/>
  <c r="F517" i="10"/>
  <c r="C518" i="10"/>
  <c r="D518" i="10"/>
  <c r="E518" i="10"/>
  <c r="F518" i="10"/>
  <c r="C519" i="10"/>
  <c r="D519" i="10"/>
  <c r="E519" i="10"/>
  <c r="F519" i="10"/>
  <c r="C520" i="10"/>
  <c r="D520" i="10"/>
  <c r="E520" i="10"/>
  <c r="F520" i="10"/>
  <c r="B520" i="10"/>
  <c r="C521" i="10"/>
  <c r="D521" i="10"/>
  <c r="E521" i="10"/>
  <c r="F521" i="10"/>
  <c r="C522" i="10"/>
  <c r="D522" i="10"/>
  <c r="E522" i="10"/>
  <c r="F522" i="10"/>
  <c r="C523" i="10"/>
  <c r="D523" i="10"/>
  <c r="E523" i="10"/>
  <c r="F523" i="10"/>
  <c r="C524" i="10"/>
  <c r="D524" i="10"/>
  <c r="E524" i="10"/>
  <c r="F524" i="10"/>
  <c r="C525" i="10"/>
  <c r="D525" i="10"/>
  <c r="E525" i="10"/>
  <c r="F525" i="10"/>
  <c r="C526" i="10"/>
  <c r="D526" i="10"/>
  <c r="E526" i="10"/>
  <c r="F526" i="10"/>
  <c r="C527" i="10"/>
  <c r="D527" i="10"/>
  <c r="E527" i="10"/>
  <c r="F527" i="10"/>
  <c r="C528" i="10"/>
  <c r="D528" i="10"/>
  <c r="E528" i="10"/>
  <c r="F528" i="10"/>
  <c r="C529" i="10"/>
  <c r="D529" i="10"/>
  <c r="E529" i="10"/>
  <c r="F529" i="10"/>
  <c r="C530" i="10"/>
  <c r="D530" i="10"/>
  <c r="E530" i="10"/>
  <c r="F530" i="10"/>
  <c r="C531" i="10"/>
  <c r="D531" i="10"/>
  <c r="E531" i="10"/>
  <c r="F531" i="10"/>
  <c r="C532" i="10"/>
  <c r="D532" i="10"/>
  <c r="E532" i="10"/>
  <c r="F532" i="10"/>
  <c r="C533" i="10"/>
  <c r="D533" i="10"/>
  <c r="E533" i="10"/>
  <c r="F533" i="10"/>
  <c r="C534" i="10"/>
  <c r="D534" i="10"/>
  <c r="E534" i="10"/>
  <c r="F534" i="10"/>
  <c r="C535" i="10"/>
  <c r="D535" i="10"/>
  <c r="E535" i="10"/>
  <c r="F535" i="10"/>
  <c r="C536" i="10"/>
  <c r="D536" i="10"/>
  <c r="E536" i="10"/>
  <c r="F536" i="10"/>
  <c r="C537" i="10"/>
  <c r="D537" i="10"/>
  <c r="E537" i="10"/>
  <c r="F537" i="10"/>
  <c r="C538" i="10"/>
  <c r="D538" i="10"/>
  <c r="E538" i="10"/>
  <c r="F538" i="10"/>
  <c r="C539" i="10"/>
  <c r="D539" i="10"/>
  <c r="E539" i="10"/>
  <c r="F539" i="10"/>
  <c r="C540" i="10"/>
  <c r="D540" i="10"/>
  <c r="E540" i="10"/>
  <c r="F540" i="10"/>
  <c r="C541" i="10"/>
  <c r="D541" i="10"/>
  <c r="E541" i="10"/>
  <c r="F541" i="10"/>
  <c r="C542" i="10"/>
  <c r="D542" i="10"/>
  <c r="E542" i="10"/>
  <c r="F542" i="10"/>
  <c r="C543" i="10"/>
  <c r="D543" i="10"/>
  <c r="E543" i="10"/>
  <c r="F543" i="10"/>
  <c r="C544" i="10"/>
  <c r="D544" i="10"/>
  <c r="E544" i="10"/>
  <c r="F544" i="10"/>
  <c r="C545" i="10"/>
  <c r="D545" i="10"/>
  <c r="E545" i="10"/>
  <c r="F545" i="10"/>
  <c r="C546" i="10"/>
  <c r="D546" i="10"/>
  <c r="E546" i="10"/>
  <c r="F546" i="10"/>
  <c r="C547" i="10"/>
  <c r="D547" i="10"/>
  <c r="E547" i="10"/>
  <c r="F547" i="10"/>
  <c r="C548" i="10"/>
  <c r="D548" i="10"/>
  <c r="E548" i="10"/>
  <c r="F548" i="10"/>
  <c r="C549" i="10"/>
  <c r="D549" i="10"/>
  <c r="E549" i="10"/>
  <c r="F549" i="10"/>
  <c r="C550" i="10"/>
  <c r="D550" i="10"/>
  <c r="E550" i="10"/>
  <c r="F550" i="10"/>
  <c r="C551" i="10"/>
  <c r="D551" i="10"/>
  <c r="E551" i="10"/>
  <c r="F551" i="10"/>
  <c r="C552" i="10"/>
  <c r="D552" i="10"/>
  <c r="E552" i="10"/>
  <c r="F552" i="10"/>
  <c r="C553" i="10"/>
  <c r="D553" i="10"/>
  <c r="E553" i="10"/>
  <c r="F553" i="10"/>
  <c r="C554" i="10"/>
  <c r="D554" i="10"/>
  <c r="E554" i="10"/>
  <c r="F554" i="10"/>
  <c r="C555" i="10"/>
  <c r="D555" i="10"/>
  <c r="E555" i="10"/>
  <c r="F555" i="10"/>
  <c r="C556" i="10"/>
  <c r="D556" i="10"/>
  <c r="E556" i="10"/>
  <c r="F556" i="10"/>
  <c r="C557" i="10"/>
  <c r="D557" i="10"/>
  <c r="E557" i="10"/>
  <c r="F557" i="10"/>
  <c r="C558" i="10"/>
  <c r="D558" i="10"/>
  <c r="E558" i="10"/>
  <c r="F558" i="10"/>
  <c r="C559" i="10"/>
  <c r="D559" i="10"/>
  <c r="E559" i="10"/>
  <c r="F559" i="10"/>
  <c r="C560" i="10"/>
  <c r="D560" i="10"/>
  <c r="E560" i="10"/>
  <c r="F560" i="10"/>
  <c r="C561" i="10"/>
  <c r="D561" i="10"/>
  <c r="E561" i="10"/>
  <c r="F561" i="10"/>
  <c r="C562" i="10"/>
  <c r="D562" i="10"/>
  <c r="E562" i="10"/>
  <c r="F562" i="10"/>
  <c r="C563" i="10"/>
  <c r="D563" i="10"/>
  <c r="E563" i="10"/>
  <c r="F563" i="10"/>
  <c r="C564" i="10"/>
  <c r="D564" i="10"/>
  <c r="E564" i="10"/>
  <c r="F564" i="10"/>
  <c r="C565" i="10"/>
  <c r="D565" i="10"/>
  <c r="E565" i="10"/>
  <c r="F565" i="10"/>
  <c r="C566" i="10"/>
  <c r="D566" i="10"/>
  <c r="E566" i="10"/>
  <c r="F566" i="10"/>
  <c r="C567" i="10"/>
  <c r="D567" i="10"/>
  <c r="E567" i="10"/>
  <c r="F567" i="10"/>
  <c r="C568" i="10"/>
  <c r="D568" i="10"/>
  <c r="E568" i="10"/>
  <c r="F568" i="10"/>
  <c r="C569" i="10"/>
  <c r="D569" i="10"/>
  <c r="E569" i="10"/>
  <c r="F569" i="10"/>
  <c r="C570" i="10"/>
  <c r="D570" i="10"/>
  <c r="E570" i="10"/>
  <c r="F570" i="10"/>
  <c r="C571" i="10"/>
  <c r="D571" i="10"/>
  <c r="E571" i="10"/>
  <c r="F571" i="10"/>
  <c r="C572" i="10"/>
  <c r="D572" i="10"/>
  <c r="E572" i="10"/>
  <c r="F572" i="10"/>
  <c r="C573" i="10"/>
  <c r="D573" i="10"/>
  <c r="E573" i="10"/>
  <c r="F573" i="10"/>
  <c r="C574" i="10"/>
  <c r="D574" i="10"/>
  <c r="E574" i="10"/>
  <c r="F574" i="10"/>
  <c r="C575" i="10"/>
  <c r="D575" i="10"/>
  <c r="E575" i="10"/>
  <c r="F575" i="10"/>
  <c r="C576" i="10"/>
  <c r="D576" i="10"/>
  <c r="E576" i="10"/>
  <c r="F576" i="10"/>
  <c r="C577" i="10"/>
  <c r="D577" i="10"/>
  <c r="E577" i="10"/>
  <c r="F577" i="10"/>
  <c r="C578" i="10"/>
  <c r="D578" i="10"/>
  <c r="E578" i="10"/>
  <c r="F578" i="10"/>
  <c r="C579" i="10"/>
  <c r="D579" i="10"/>
  <c r="E579" i="10"/>
  <c r="F579" i="10"/>
  <c r="C580" i="10"/>
  <c r="D580" i="10"/>
  <c r="E580" i="10"/>
  <c r="F580" i="10"/>
  <c r="C581" i="10"/>
  <c r="D581" i="10"/>
  <c r="E581" i="10"/>
  <c r="F581" i="10"/>
  <c r="C582" i="10"/>
  <c r="D582" i="10"/>
  <c r="E582" i="10"/>
  <c r="F582" i="10"/>
  <c r="C583" i="10"/>
  <c r="D583" i="10"/>
  <c r="E583" i="10"/>
  <c r="F583" i="10"/>
  <c r="C584" i="10"/>
  <c r="D584" i="10"/>
  <c r="E584" i="10"/>
  <c r="F584" i="10"/>
  <c r="C585" i="10"/>
  <c r="D585" i="10"/>
  <c r="E585" i="10"/>
  <c r="F585" i="10"/>
  <c r="C586" i="10"/>
  <c r="D586" i="10"/>
  <c r="E586" i="10"/>
  <c r="F586" i="10"/>
  <c r="C587" i="10"/>
  <c r="D587" i="10"/>
  <c r="E587" i="10"/>
  <c r="F587" i="10"/>
  <c r="C588" i="10"/>
  <c r="D588" i="10"/>
  <c r="E588" i="10"/>
  <c r="F588" i="10"/>
  <c r="C589" i="10"/>
  <c r="D589" i="10"/>
  <c r="E589" i="10"/>
  <c r="F589" i="10"/>
  <c r="C590" i="10"/>
  <c r="D590" i="10"/>
  <c r="E590" i="10"/>
  <c r="F590" i="10"/>
  <c r="C591" i="10"/>
  <c r="D591" i="10"/>
  <c r="E591" i="10"/>
  <c r="F591" i="10"/>
  <c r="C592" i="10"/>
  <c r="D592" i="10"/>
  <c r="E592" i="10"/>
  <c r="F592" i="10"/>
  <c r="C593" i="10"/>
  <c r="D593" i="10"/>
  <c r="E593" i="10"/>
  <c r="F593" i="10"/>
  <c r="C594" i="10"/>
  <c r="D594" i="10"/>
  <c r="E594" i="10"/>
  <c r="F594" i="10"/>
  <c r="C595" i="10"/>
  <c r="D595" i="10"/>
  <c r="E595" i="10"/>
  <c r="F595" i="10"/>
  <c r="C596" i="10"/>
  <c r="D596" i="10"/>
  <c r="E596" i="10"/>
  <c r="F596" i="10"/>
  <c r="C597" i="10"/>
  <c r="D597" i="10"/>
  <c r="E597" i="10"/>
  <c r="F597" i="10"/>
  <c r="C598" i="10"/>
  <c r="D598" i="10"/>
  <c r="E598" i="10"/>
  <c r="F598" i="10"/>
  <c r="C599" i="10"/>
  <c r="D599" i="10"/>
  <c r="E599" i="10"/>
  <c r="F599" i="10"/>
  <c r="C600" i="10"/>
  <c r="D600" i="10"/>
  <c r="E600" i="10"/>
  <c r="F600" i="10"/>
  <c r="C601" i="10"/>
  <c r="D601" i="10"/>
  <c r="E601" i="10"/>
  <c r="F601" i="10"/>
  <c r="C602" i="10"/>
  <c r="D602" i="10"/>
  <c r="E602" i="10"/>
  <c r="F602" i="10"/>
  <c r="C603" i="10"/>
  <c r="D603" i="10"/>
  <c r="E603" i="10"/>
  <c r="F603" i="10"/>
  <c r="C604" i="10"/>
  <c r="D604" i="10"/>
  <c r="E604" i="10"/>
  <c r="F604" i="10"/>
  <c r="C605" i="10"/>
  <c r="D605" i="10"/>
  <c r="E605" i="10"/>
  <c r="F605" i="10"/>
  <c r="C606" i="10"/>
  <c r="D606" i="10"/>
  <c r="E606" i="10"/>
  <c r="F606" i="10"/>
  <c r="C607" i="10"/>
  <c r="D607" i="10"/>
  <c r="E607" i="10"/>
  <c r="F607" i="10"/>
  <c r="C608" i="10"/>
  <c r="D608" i="10"/>
  <c r="E608" i="10"/>
  <c r="F608" i="10"/>
  <c r="C609" i="10"/>
  <c r="D609" i="10"/>
  <c r="E609" i="10"/>
  <c r="F609" i="10"/>
  <c r="C610" i="10"/>
  <c r="D610" i="10"/>
  <c r="E610" i="10"/>
  <c r="F610" i="10"/>
  <c r="C611" i="10"/>
  <c r="D611" i="10"/>
  <c r="E611" i="10"/>
  <c r="F611" i="10"/>
  <c r="C612" i="10"/>
  <c r="D612" i="10"/>
  <c r="E612" i="10"/>
  <c r="F612" i="10"/>
  <c r="C613" i="10"/>
  <c r="D613" i="10"/>
  <c r="E613" i="10"/>
  <c r="F613" i="10"/>
  <c r="C614" i="10"/>
  <c r="D614" i="10"/>
  <c r="E614" i="10"/>
  <c r="F614" i="10"/>
  <c r="C615" i="10"/>
  <c r="D615" i="10"/>
  <c r="E615" i="10"/>
  <c r="F615" i="10"/>
  <c r="C616" i="10"/>
  <c r="D616" i="10"/>
  <c r="E616" i="10"/>
  <c r="F616" i="10"/>
  <c r="C617" i="10"/>
  <c r="D617" i="10"/>
  <c r="E617" i="10"/>
  <c r="F617" i="10"/>
  <c r="C618" i="10"/>
  <c r="D618" i="10"/>
  <c r="E618" i="10"/>
  <c r="F618" i="10"/>
  <c r="C619" i="10"/>
  <c r="D619" i="10"/>
  <c r="E619" i="10"/>
  <c r="F619" i="10"/>
  <c r="C620" i="10"/>
  <c r="D620" i="10"/>
  <c r="E620" i="10"/>
  <c r="F620" i="10"/>
  <c r="C621" i="10"/>
  <c r="D621" i="10"/>
  <c r="E621" i="10"/>
  <c r="F621" i="10"/>
  <c r="C622" i="10"/>
  <c r="D622" i="10"/>
  <c r="E622" i="10"/>
  <c r="F622" i="10"/>
  <c r="C623" i="10"/>
  <c r="D623" i="10"/>
  <c r="E623" i="10"/>
  <c r="F623" i="10"/>
  <c r="C624" i="10"/>
  <c r="D624" i="10"/>
  <c r="E624" i="10"/>
  <c r="F624" i="10"/>
  <c r="C625" i="10"/>
  <c r="D625" i="10"/>
  <c r="E625" i="10"/>
  <c r="F625" i="10"/>
  <c r="C626" i="10"/>
  <c r="D626" i="10"/>
  <c r="E626" i="10"/>
  <c r="F626" i="10"/>
  <c r="C627" i="10"/>
  <c r="D627" i="10"/>
  <c r="E627" i="10"/>
  <c r="F627" i="10"/>
  <c r="C628" i="10"/>
  <c r="D628" i="10"/>
  <c r="E628" i="10"/>
  <c r="F628" i="10"/>
  <c r="C629" i="10"/>
  <c r="D629" i="10"/>
  <c r="E629" i="10"/>
  <c r="F629" i="10"/>
  <c r="C630" i="10"/>
  <c r="D630" i="10"/>
  <c r="E630" i="10"/>
  <c r="F630" i="10"/>
  <c r="C631" i="10"/>
  <c r="D631" i="10"/>
  <c r="E631" i="10"/>
  <c r="F631" i="10"/>
  <c r="C632" i="10"/>
  <c r="D632" i="10"/>
  <c r="E632" i="10"/>
  <c r="F632" i="10"/>
  <c r="C633" i="10"/>
  <c r="D633" i="10"/>
  <c r="E633" i="10"/>
  <c r="F633" i="10"/>
  <c r="C634" i="10"/>
  <c r="D634" i="10"/>
  <c r="E634" i="10"/>
  <c r="F634" i="10"/>
  <c r="C635" i="10"/>
  <c r="D635" i="10"/>
  <c r="E635" i="10"/>
  <c r="F635" i="10"/>
  <c r="C636" i="10"/>
  <c r="D636" i="10"/>
  <c r="E636" i="10"/>
  <c r="F636" i="10"/>
  <c r="C637" i="10"/>
  <c r="D637" i="10"/>
  <c r="E637" i="10"/>
  <c r="F637" i="10"/>
  <c r="C638" i="10"/>
  <c r="D638" i="10"/>
  <c r="E638" i="10"/>
  <c r="F638" i="10"/>
  <c r="C639" i="10"/>
  <c r="D639" i="10"/>
  <c r="E639" i="10"/>
  <c r="F639" i="10"/>
  <c r="C640" i="10"/>
  <c r="D640" i="10"/>
  <c r="E640" i="10"/>
  <c r="F640" i="10"/>
  <c r="C641" i="10"/>
  <c r="D641" i="10"/>
  <c r="E641" i="10"/>
  <c r="F641" i="10"/>
  <c r="C642" i="10"/>
  <c r="D642" i="10"/>
  <c r="E642" i="10"/>
  <c r="F642" i="10"/>
  <c r="C643" i="10"/>
  <c r="D643" i="10"/>
  <c r="E643" i="10"/>
  <c r="F643" i="10"/>
  <c r="C644" i="10"/>
  <c r="D644" i="10"/>
  <c r="E644" i="10"/>
  <c r="F644" i="10"/>
  <c r="C645" i="10"/>
  <c r="D645" i="10"/>
  <c r="E645" i="10"/>
  <c r="F645" i="10"/>
  <c r="C646" i="10"/>
  <c r="D646" i="10"/>
  <c r="E646" i="10"/>
  <c r="F646" i="10"/>
  <c r="C647" i="10"/>
  <c r="D647" i="10"/>
  <c r="E647" i="10"/>
  <c r="F647" i="10"/>
  <c r="C648" i="10"/>
  <c r="D648" i="10"/>
  <c r="E648" i="10"/>
  <c r="F648" i="10"/>
  <c r="C649" i="10"/>
  <c r="D649" i="10"/>
  <c r="E649" i="10"/>
  <c r="F649" i="10"/>
  <c r="C650" i="10"/>
  <c r="D650" i="10"/>
  <c r="E650" i="10"/>
  <c r="F650" i="10"/>
  <c r="C651" i="10"/>
  <c r="D651" i="10"/>
  <c r="E651" i="10"/>
  <c r="F651" i="10"/>
  <c r="C652" i="10"/>
  <c r="D652" i="10"/>
  <c r="E652" i="10"/>
  <c r="F652" i="10"/>
  <c r="C653" i="10"/>
  <c r="D653" i="10"/>
  <c r="E653" i="10"/>
  <c r="F653" i="10"/>
  <c r="C654" i="10"/>
  <c r="D654" i="10"/>
  <c r="E654" i="10"/>
  <c r="F654" i="10"/>
  <c r="C655" i="10"/>
  <c r="D655" i="10"/>
  <c r="E655" i="10"/>
  <c r="F655" i="10"/>
  <c r="C656" i="10"/>
  <c r="D656" i="10"/>
  <c r="E656" i="10"/>
  <c r="F656" i="10"/>
  <c r="C657" i="10"/>
  <c r="D657" i="10"/>
  <c r="E657" i="10"/>
  <c r="F657" i="10"/>
  <c r="C658" i="10"/>
  <c r="D658" i="10"/>
  <c r="E658" i="10"/>
  <c r="F658" i="10"/>
  <c r="C659" i="10"/>
  <c r="D659" i="10"/>
  <c r="E659" i="10"/>
  <c r="F659" i="10"/>
  <c r="C660" i="10"/>
  <c r="D660" i="10"/>
  <c r="E660" i="10"/>
  <c r="F660" i="10"/>
  <c r="C661" i="10"/>
  <c r="D661" i="10"/>
  <c r="E661" i="10"/>
  <c r="F661" i="10"/>
  <c r="C662" i="10"/>
  <c r="D662" i="10"/>
  <c r="E662" i="10"/>
  <c r="F662" i="10"/>
  <c r="C663" i="10"/>
  <c r="D663" i="10"/>
  <c r="E663" i="10"/>
  <c r="F663" i="10"/>
  <c r="C664" i="10"/>
  <c r="D664" i="10"/>
  <c r="E664" i="10"/>
  <c r="F664" i="10"/>
  <c r="C665" i="10"/>
  <c r="D665" i="10"/>
  <c r="E665" i="10"/>
  <c r="F665" i="10"/>
  <c r="C666" i="10"/>
  <c r="D666" i="10"/>
  <c r="E666" i="10"/>
  <c r="F666" i="10"/>
  <c r="C667" i="10"/>
  <c r="D667" i="10"/>
  <c r="E667" i="10"/>
  <c r="F667" i="10"/>
  <c r="C668" i="10"/>
  <c r="D668" i="10"/>
  <c r="E668" i="10"/>
  <c r="F668" i="10"/>
  <c r="C669" i="10"/>
  <c r="D669" i="10"/>
  <c r="E669" i="10"/>
  <c r="F669" i="10"/>
  <c r="C670" i="10"/>
  <c r="D670" i="10"/>
  <c r="E670" i="10"/>
  <c r="F670" i="10"/>
  <c r="C671" i="10"/>
  <c r="D671" i="10"/>
  <c r="E671" i="10"/>
  <c r="F671" i="10"/>
  <c r="C672" i="10"/>
  <c r="D672" i="10"/>
  <c r="E672" i="10"/>
  <c r="F672" i="10"/>
  <c r="C673" i="10"/>
  <c r="D673" i="10"/>
  <c r="E673" i="10"/>
  <c r="F673" i="10"/>
  <c r="C674" i="10"/>
  <c r="D674" i="10"/>
  <c r="E674" i="10"/>
  <c r="F674" i="10"/>
  <c r="C675" i="10"/>
  <c r="D675" i="10"/>
  <c r="E675" i="10"/>
  <c r="F675" i="10"/>
  <c r="C676" i="10"/>
  <c r="D676" i="10"/>
  <c r="E676" i="10"/>
  <c r="F676" i="10"/>
  <c r="C677" i="10"/>
  <c r="D677" i="10"/>
  <c r="E677" i="10"/>
  <c r="F677" i="10"/>
  <c r="C678" i="10"/>
  <c r="D678" i="10"/>
  <c r="E678" i="10"/>
  <c r="F678" i="10"/>
  <c r="C679" i="10"/>
  <c r="D679" i="10"/>
  <c r="E679" i="10"/>
  <c r="F679" i="10"/>
  <c r="C680" i="10"/>
  <c r="D680" i="10"/>
  <c r="E680" i="10"/>
  <c r="F680" i="10"/>
  <c r="C681" i="10"/>
  <c r="D681" i="10"/>
  <c r="E681" i="10"/>
  <c r="F681" i="10"/>
  <c r="C682" i="10"/>
  <c r="D682" i="10"/>
  <c r="E682" i="10"/>
  <c r="F682" i="10"/>
  <c r="C683" i="10"/>
  <c r="D683" i="10"/>
  <c r="E683" i="10"/>
  <c r="F683" i="10"/>
  <c r="C684" i="10"/>
  <c r="D684" i="10"/>
  <c r="E684" i="10"/>
  <c r="F684" i="10"/>
  <c r="C685" i="10"/>
  <c r="D685" i="10"/>
  <c r="E685" i="10"/>
  <c r="F685" i="10"/>
  <c r="C686" i="10"/>
  <c r="D686" i="10"/>
  <c r="E686" i="10"/>
  <c r="F686" i="10"/>
  <c r="C687" i="10"/>
  <c r="D687" i="10"/>
  <c r="E687" i="10"/>
  <c r="F687" i="10"/>
  <c r="C688" i="10"/>
  <c r="D688" i="10"/>
  <c r="E688" i="10"/>
  <c r="F688" i="10"/>
  <c r="C689" i="10"/>
  <c r="D689" i="10"/>
  <c r="E689" i="10"/>
  <c r="F689" i="10"/>
  <c r="C690" i="10"/>
  <c r="D690" i="10"/>
  <c r="E690" i="10"/>
  <c r="F690" i="10"/>
  <c r="C691" i="10"/>
  <c r="D691" i="10"/>
  <c r="E691" i="10"/>
  <c r="F691" i="10"/>
  <c r="C692" i="10"/>
  <c r="D692" i="10"/>
  <c r="E692" i="10"/>
  <c r="F692" i="10"/>
  <c r="C693" i="10"/>
  <c r="D693" i="10"/>
  <c r="E693" i="10"/>
  <c r="F693" i="10"/>
  <c r="C694" i="10"/>
  <c r="D694" i="10"/>
  <c r="E694" i="10"/>
  <c r="F694" i="10"/>
  <c r="C695" i="10"/>
  <c r="D695" i="10"/>
  <c r="E695" i="10"/>
  <c r="F695" i="10"/>
  <c r="C696" i="10"/>
  <c r="D696" i="10"/>
  <c r="E696" i="10"/>
  <c r="F696" i="10"/>
  <c r="C697" i="10"/>
  <c r="D697" i="10"/>
  <c r="E697" i="10"/>
  <c r="F697" i="10"/>
  <c r="C698" i="10"/>
  <c r="D698" i="10"/>
  <c r="E698" i="10"/>
  <c r="F698" i="10"/>
  <c r="C699" i="10"/>
  <c r="D699" i="10"/>
  <c r="E699" i="10"/>
  <c r="F699" i="10"/>
  <c r="C700" i="10"/>
  <c r="D700" i="10"/>
  <c r="E700" i="10"/>
  <c r="F700" i="10"/>
  <c r="C701" i="10"/>
  <c r="D701" i="10"/>
  <c r="E701" i="10"/>
  <c r="F701" i="10"/>
  <c r="C702" i="10"/>
  <c r="D702" i="10"/>
  <c r="E702" i="10"/>
  <c r="F702" i="10"/>
  <c r="C703" i="10"/>
  <c r="D703" i="10"/>
  <c r="E703" i="10"/>
  <c r="F703" i="10"/>
  <c r="C704" i="10"/>
  <c r="D704" i="10"/>
  <c r="E704" i="10"/>
  <c r="F704" i="10"/>
  <c r="C705" i="10"/>
  <c r="D705" i="10"/>
  <c r="E705" i="10"/>
  <c r="F705" i="10"/>
  <c r="B611" i="10"/>
  <c r="B574" i="10"/>
  <c r="B571" i="10"/>
  <c r="B618" i="10"/>
  <c r="B625" i="10"/>
  <c r="B624" i="10"/>
  <c r="B623" i="10"/>
  <c r="B619" i="10"/>
  <c r="B622" i="10"/>
  <c r="B621" i="10"/>
  <c r="B620" i="10"/>
  <c r="B617" i="10"/>
  <c r="B616" i="10"/>
  <c r="B615" i="10"/>
  <c r="B612" i="10"/>
  <c r="B614" i="10"/>
  <c r="B613" i="10"/>
  <c r="B602" i="10"/>
  <c r="B598" i="10"/>
  <c r="B596" i="10"/>
  <c r="B590" i="10"/>
  <c r="B584" i="10"/>
  <c r="B577" i="10"/>
  <c r="B578" i="10"/>
  <c r="B575" i="10"/>
  <c r="B565" i="10"/>
  <c r="B554" i="10"/>
  <c r="B545" i="10"/>
  <c r="B543" i="10"/>
  <c r="B548" i="10"/>
  <c r="B546" i="10"/>
  <c r="B540" i="10"/>
  <c r="B539" i="10"/>
  <c r="B597" i="10"/>
  <c r="B595" i="10"/>
  <c r="B593" i="10"/>
  <c r="B592" i="10"/>
  <c r="B572" i="10"/>
  <c r="B570" i="10"/>
  <c r="B568" i="10"/>
  <c r="B567" i="10"/>
  <c r="B599" i="10"/>
  <c r="B591" i="10"/>
  <c r="B589" i="10"/>
  <c r="B587" i="10"/>
  <c r="B586" i="10"/>
  <c r="B564" i="10"/>
  <c r="B563" i="10"/>
  <c r="B561" i="10"/>
  <c r="B583" i="10"/>
  <c r="B581" i="10"/>
  <c r="B580" i="10"/>
  <c r="B556" i="10"/>
  <c r="B553" i="10"/>
  <c r="B550" i="10"/>
  <c r="B549" i="10"/>
  <c r="B601" i="10"/>
  <c r="B582" i="10"/>
  <c r="B569" i="10"/>
  <c r="B551" i="10"/>
  <c r="B544" i="10"/>
  <c r="B541" i="10"/>
  <c r="B588" i="10"/>
  <c r="B576" i="10"/>
  <c r="B562" i="10"/>
  <c r="B600" i="10"/>
  <c r="B594" i="10"/>
  <c r="B585" i="10"/>
  <c r="B579" i="10"/>
  <c r="B573" i="10"/>
  <c r="B566" i="10"/>
  <c r="B559" i="10"/>
  <c r="B555" i="10"/>
  <c r="B647" i="10"/>
  <c r="B643" i="10"/>
  <c r="B684" i="10"/>
  <c r="B675" i="10"/>
  <c r="B701" i="10"/>
  <c r="B694" i="10"/>
  <c r="B690" i="10"/>
  <c r="B700" i="10"/>
  <c r="B698" i="10"/>
  <c r="B683" i="10"/>
  <c r="B679" i="10"/>
  <c r="B638" i="10"/>
  <c r="B631" i="10"/>
  <c r="B626" i="10"/>
  <c r="B702" i="10"/>
  <c r="B689" i="10"/>
  <c r="B686" i="10"/>
  <c r="B678" i="10"/>
  <c r="B655" i="10"/>
  <c r="B650" i="10"/>
  <c r="B695" i="10"/>
  <c r="B673" i="10"/>
  <c r="B672" i="10"/>
  <c r="B671" i="10"/>
  <c r="B669" i="10"/>
  <c r="B666" i="10"/>
  <c r="B665" i="10"/>
  <c r="B664" i="10"/>
  <c r="B703" i="10"/>
  <c r="B696" i="10"/>
  <c r="B691" i="10"/>
  <c r="B685" i="10"/>
  <c r="B680" i="10"/>
  <c r="B674" i="10"/>
  <c r="B667" i="10"/>
  <c r="B657" i="10"/>
  <c r="B656" i="10"/>
  <c r="B651" i="10"/>
  <c r="B649" i="10"/>
  <c r="B639" i="10"/>
  <c r="B632" i="10"/>
  <c r="B627" i="10"/>
  <c r="B687" i="10"/>
  <c r="B681" i="10"/>
  <c r="B676" i="10"/>
  <c r="B668" i="10"/>
  <c r="B658" i="10"/>
  <c r="B652" i="10"/>
  <c r="B645" i="10"/>
  <c r="B644" i="10"/>
  <c r="B642" i="10"/>
  <c r="B635" i="10"/>
  <c r="B628" i="10"/>
  <c r="B704" i="10"/>
  <c r="B697" i="10"/>
  <c r="B692" i="10"/>
  <c r="B705" i="10"/>
  <c r="B699" i="10"/>
  <c r="B693" i="10"/>
  <c r="B688" i="10"/>
  <c r="B682" i="10"/>
  <c r="B677" i="10"/>
  <c r="B670" i="10"/>
  <c r="B659" i="10"/>
  <c r="B653" i="10"/>
  <c r="B646" i="10"/>
  <c r="B641" i="10"/>
  <c r="B637" i="10"/>
  <c r="B636" i="10"/>
  <c r="B634" i="10"/>
  <c r="B630" i="10"/>
  <c r="B629" i="10"/>
  <c r="B606" i="10"/>
  <c r="B603" i="10"/>
  <c r="B663" i="10"/>
  <c r="B662" i="10"/>
  <c r="B661" i="10"/>
  <c r="B660" i="10"/>
  <c r="B654" i="10"/>
  <c r="B648" i="10"/>
  <c r="B640" i="10"/>
  <c r="B633" i="10"/>
  <c r="B605" i="10"/>
  <c r="B609" i="10"/>
  <c r="B608" i="10"/>
  <c r="B610" i="10"/>
  <c r="B607" i="10"/>
  <c r="B604" i="10"/>
  <c r="B536" i="10"/>
  <c r="B525" i="10"/>
  <c r="B529" i="10"/>
  <c r="B534" i="10"/>
  <c r="B532" i="10"/>
  <c r="B530" i="10"/>
  <c r="B17" i="10"/>
  <c r="B16" i="10"/>
  <c r="B538" i="10"/>
  <c r="B524" i="10"/>
  <c r="B542" i="10"/>
  <c r="B560" i="10"/>
  <c r="B558" i="10"/>
  <c r="B557" i="10"/>
  <c r="B547" i="10"/>
  <c r="B537" i="10"/>
  <c r="B527" i="10"/>
  <c r="B552" i="10"/>
  <c r="B521" i="10"/>
  <c r="B519" i="10"/>
  <c r="B517" i="10"/>
  <c r="B516" i="10"/>
  <c r="B515" i="10"/>
  <c r="B18" i="10"/>
  <c r="B19" i="10"/>
  <c r="B15" i="10"/>
  <c r="B522" i="10"/>
  <c r="B514" i="10"/>
  <c r="B13" i="10"/>
  <c r="B12" i="10"/>
  <c r="B11" i="10"/>
  <c r="B14" i="10"/>
  <c r="B10" i="10"/>
  <c r="B535" i="10"/>
  <c r="B533" i="10"/>
  <c r="B531" i="10"/>
  <c r="B528" i="10"/>
  <c r="B526" i="10"/>
  <c r="B523" i="10"/>
  <c r="B518" i="10"/>
  <c r="C168" i="1"/>
  <c r="D168" i="1"/>
  <c r="E168" i="1"/>
  <c r="B168" i="1"/>
  <c r="D37" i="40"/>
  <c r="F35" i="40" s="1"/>
  <c r="C37" i="40"/>
  <c r="E20" i="40"/>
  <c r="B37" i="40"/>
  <c r="G25" i="40" s="1"/>
  <c r="F34" i="40"/>
  <c r="E34" i="40"/>
  <c r="E35" i="40"/>
  <c r="F20" i="40"/>
  <c r="F23" i="40"/>
  <c r="F31" i="40"/>
  <c r="E27" i="40"/>
  <c r="F30" i="40"/>
  <c r="F26" i="40"/>
  <c r="E30" i="40"/>
  <c r="E26" i="40"/>
  <c r="F36" i="40"/>
  <c r="F21" i="40"/>
  <c r="E25" i="40"/>
  <c r="E21" i="40"/>
  <c r="F32" i="40"/>
  <c r="F28" i="40"/>
  <c r="F24" i="40"/>
  <c r="E32" i="40"/>
  <c r="C66" i="14"/>
  <c r="D66" i="14"/>
  <c r="E66" i="14"/>
  <c r="F66" i="14"/>
  <c r="B66" i="14"/>
  <c r="C61" i="14"/>
  <c r="C62" i="14"/>
  <c r="C63" i="14"/>
  <c r="C64" i="14"/>
  <c r="C65" i="14"/>
  <c r="D61" i="14"/>
  <c r="D62" i="14"/>
  <c r="D63" i="14"/>
  <c r="D64" i="14"/>
  <c r="D65" i="14"/>
  <c r="E61" i="14"/>
  <c r="E62" i="14"/>
  <c r="E63" i="14"/>
  <c r="E64" i="14"/>
  <c r="E65" i="14"/>
  <c r="F61" i="14"/>
  <c r="F62" i="14"/>
  <c r="F63" i="14"/>
  <c r="F64" i="14"/>
  <c r="B64" i="14"/>
  <c r="F65" i="14"/>
  <c r="B63" i="14"/>
  <c r="B65" i="14"/>
  <c r="B61" i="14"/>
  <c r="B62" i="14"/>
  <c r="C58" i="14"/>
  <c r="C59" i="14"/>
  <c r="C60" i="14"/>
  <c r="D58" i="14"/>
  <c r="B58" i="14"/>
  <c r="D59" i="14"/>
  <c r="D60" i="14"/>
  <c r="E58" i="14"/>
  <c r="E59" i="14"/>
  <c r="E60" i="14"/>
  <c r="F58" i="14"/>
  <c r="F59" i="14"/>
  <c r="F60" i="14"/>
  <c r="B60" i="14"/>
  <c r="B59" i="14"/>
  <c r="C57" i="14"/>
  <c r="D57" i="14"/>
  <c r="E57" i="14"/>
  <c r="F57" i="14"/>
  <c r="C167" i="1"/>
  <c r="D167" i="1"/>
  <c r="E167" i="1"/>
  <c r="B167" i="1"/>
  <c r="B57" i="14"/>
  <c r="C45" i="14"/>
  <c r="C46" i="14"/>
  <c r="C47" i="14"/>
  <c r="C48" i="14"/>
  <c r="C49" i="14"/>
  <c r="C50" i="14"/>
  <c r="C51" i="14"/>
  <c r="C52" i="14"/>
  <c r="C53" i="14"/>
  <c r="C54" i="14"/>
  <c r="C55" i="14"/>
  <c r="C56" i="14"/>
  <c r="D45" i="14"/>
  <c r="D46" i="14"/>
  <c r="D47" i="14"/>
  <c r="D48" i="14"/>
  <c r="D49" i="14"/>
  <c r="D50" i="14"/>
  <c r="D51" i="14"/>
  <c r="D52" i="14"/>
  <c r="D53" i="14"/>
  <c r="D54" i="14"/>
  <c r="D55" i="14"/>
  <c r="D56" i="14"/>
  <c r="E45" i="14"/>
  <c r="E46" i="14"/>
  <c r="E47" i="14"/>
  <c r="E48" i="14"/>
  <c r="E49" i="14"/>
  <c r="E50" i="14"/>
  <c r="E51" i="14"/>
  <c r="E52" i="14"/>
  <c r="E53" i="14"/>
  <c r="E54" i="14"/>
  <c r="E55" i="14"/>
  <c r="E56" i="14"/>
  <c r="F45" i="14"/>
  <c r="F46" i="14"/>
  <c r="F47" i="14"/>
  <c r="F48" i="14"/>
  <c r="F49" i="14"/>
  <c r="F50" i="14"/>
  <c r="F51" i="14"/>
  <c r="F52" i="14"/>
  <c r="F53" i="14"/>
  <c r="F54" i="14"/>
  <c r="F55" i="14"/>
  <c r="F56" i="14"/>
  <c r="B54" i="14"/>
  <c r="B53" i="14"/>
  <c r="B49" i="14"/>
  <c r="B45" i="14"/>
  <c r="B46" i="14"/>
  <c r="B56" i="14"/>
  <c r="B52" i="14"/>
  <c r="B48" i="14"/>
  <c r="B50" i="14"/>
  <c r="B55" i="14"/>
  <c r="B51" i="14"/>
  <c r="B47" i="14"/>
  <c r="C158" i="1"/>
  <c r="B158" i="1"/>
  <c r="D158" i="1"/>
  <c r="E158" i="1"/>
  <c r="C157" i="1"/>
  <c r="D157" i="1"/>
  <c r="E157" i="1"/>
  <c r="B157" i="1"/>
  <c r="C153" i="1"/>
  <c r="D153" i="1"/>
  <c r="E153" i="1"/>
  <c r="B153" i="1"/>
  <c r="C41" i="14"/>
  <c r="C42" i="14"/>
  <c r="C43" i="14"/>
  <c r="C44" i="14"/>
  <c r="D41" i="14"/>
  <c r="D42" i="14"/>
  <c r="D43" i="14"/>
  <c r="D44" i="14"/>
  <c r="E41" i="14"/>
  <c r="E42" i="14"/>
  <c r="E43" i="14"/>
  <c r="E44" i="14"/>
  <c r="F41" i="14"/>
  <c r="F42" i="14"/>
  <c r="F43" i="14"/>
  <c r="F44" i="14"/>
  <c r="B42" i="14"/>
  <c r="B41" i="14"/>
  <c r="B44" i="14"/>
  <c r="B43" i="14"/>
  <c r="C152" i="1"/>
  <c r="B152" i="1"/>
  <c r="D152" i="1"/>
  <c r="E152" i="1"/>
  <c r="C151" i="1"/>
  <c r="B151" i="1"/>
  <c r="D151" i="1"/>
  <c r="E151" i="1"/>
  <c r="C150" i="1"/>
  <c r="D150" i="1"/>
  <c r="E150" i="1"/>
  <c r="B150" i="1"/>
  <c r="C38" i="14"/>
  <c r="C39" i="14"/>
  <c r="C40" i="14"/>
  <c r="D38" i="14"/>
  <c r="D39" i="14"/>
  <c r="D40" i="14"/>
  <c r="E38" i="14"/>
  <c r="E39" i="14"/>
  <c r="E40" i="14"/>
  <c r="F38" i="14"/>
  <c r="F39" i="14"/>
  <c r="F40" i="14"/>
  <c r="B38" i="14"/>
  <c r="B39" i="14"/>
  <c r="B40" i="14"/>
  <c r="C25" i="14"/>
  <c r="C26" i="14"/>
  <c r="C27" i="14"/>
  <c r="C28" i="14"/>
  <c r="C29" i="14"/>
  <c r="C30" i="14"/>
  <c r="C31" i="14"/>
  <c r="C32" i="14"/>
  <c r="C33" i="14"/>
  <c r="C34" i="14"/>
  <c r="C35" i="14"/>
  <c r="C36" i="14"/>
  <c r="C37" i="14"/>
  <c r="D25" i="14"/>
  <c r="D26" i="14"/>
  <c r="D27" i="14"/>
  <c r="D28" i="14"/>
  <c r="D29" i="14"/>
  <c r="D30" i="14"/>
  <c r="D31" i="14"/>
  <c r="D32" i="14"/>
  <c r="D33" i="14"/>
  <c r="D34" i="14"/>
  <c r="D35" i="14"/>
  <c r="D36" i="14"/>
  <c r="D37" i="14"/>
  <c r="E25" i="14"/>
  <c r="E26" i="14"/>
  <c r="E27" i="14"/>
  <c r="E28" i="14"/>
  <c r="E29" i="14"/>
  <c r="E30" i="14"/>
  <c r="E31" i="14"/>
  <c r="E32" i="14"/>
  <c r="E33" i="14"/>
  <c r="E34" i="14"/>
  <c r="E35" i="14"/>
  <c r="E36" i="14"/>
  <c r="E37" i="14"/>
  <c r="F25" i="14"/>
  <c r="F26" i="14"/>
  <c r="F27" i="14"/>
  <c r="F28" i="14"/>
  <c r="F29" i="14"/>
  <c r="F30" i="14"/>
  <c r="F31" i="14"/>
  <c r="F32" i="14"/>
  <c r="F33" i="14"/>
  <c r="F34" i="14"/>
  <c r="F35" i="14"/>
  <c r="F36" i="14"/>
  <c r="F37" i="14"/>
  <c r="C21" i="14"/>
  <c r="D21" i="14"/>
  <c r="E21" i="14"/>
  <c r="F21" i="14"/>
  <c r="C22" i="14"/>
  <c r="D22" i="14"/>
  <c r="E22" i="14"/>
  <c r="F22" i="14"/>
  <c r="C23" i="14"/>
  <c r="D23" i="14"/>
  <c r="E23" i="14"/>
  <c r="F23" i="14"/>
  <c r="B22" i="14"/>
  <c r="B36" i="14"/>
  <c r="B32" i="14"/>
  <c r="B28" i="14"/>
  <c r="B23" i="14"/>
  <c r="B35" i="14"/>
  <c r="B31" i="14"/>
  <c r="B27" i="14"/>
  <c r="B34" i="14"/>
  <c r="B30" i="14"/>
  <c r="B26" i="14"/>
  <c r="B21" i="14"/>
  <c r="B37" i="14"/>
  <c r="B33" i="14"/>
  <c r="B29" i="14"/>
  <c r="B25" i="14"/>
  <c r="C149" i="1"/>
  <c r="B149" i="1"/>
  <c r="D149" i="1"/>
  <c r="E149" i="1"/>
  <c r="C102" i="1"/>
  <c r="D102" i="1"/>
  <c r="E102" i="1"/>
  <c r="B102" i="1"/>
  <c r="C110" i="12"/>
  <c r="C265" i="12"/>
  <c r="D110" i="12"/>
  <c r="D265" i="12"/>
  <c r="E110" i="12"/>
  <c r="E265" i="12"/>
  <c r="F110" i="12"/>
  <c r="F265" i="12"/>
  <c r="Q3" i="1"/>
  <c r="L5" i="1" s="1"/>
  <c r="C23" i="1"/>
  <c r="D23" i="1"/>
  <c r="E23" i="1"/>
  <c r="C94" i="1"/>
  <c r="C96" i="1"/>
  <c r="C97" i="1"/>
  <c r="C98" i="1"/>
  <c r="C99" i="1"/>
  <c r="B99" i="1"/>
  <c r="C100" i="1"/>
  <c r="C101" i="1"/>
  <c r="C103" i="1"/>
  <c r="C105" i="1"/>
  <c r="C106" i="1"/>
  <c r="C104" i="1"/>
  <c r="C117" i="1"/>
  <c r="C118" i="1"/>
  <c r="C119" i="1"/>
  <c r="C120" i="1"/>
  <c r="B120" i="1"/>
  <c r="C121" i="1"/>
  <c r="C135" i="1"/>
  <c r="C136" i="1"/>
  <c r="D94" i="1"/>
  <c r="D96" i="1"/>
  <c r="D97" i="1"/>
  <c r="D98" i="1"/>
  <c r="D99" i="1"/>
  <c r="D100" i="1"/>
  <c r="D101" i="1"/>
  <c r="D103" i="1"/>
  <c r="D105" i="1"/>
  <c r="D106" i="1"/>
  <c r="D104" i="1"/>
  <c r="D117" i="1"/>
  <c r="D118" i="1"/>
  <c r="D119" i="1"/>
  <c r="D120" i="1"/>
  <c r="D121" i="1"/>
  <c r="D135" i="1"/>
  <c r="D136" i="1"/>
  <c r="E94" i="1"/>
  <c r="E96" i="1"/>
  <c r="E97" i="1"/>
  <c r="E98" i="1"/>
  <c r="E99" i="1"/>
  <c r="E100" i="1"/>
  <c r="E101" i="1"/>
  <c r="E103" i="1"/>
  <c r="E105" i="1"/>
  <c r="E106" i="1"/>
  <c r="E104" i="1"/>
  <c r="E117" i="1"/>
  <c r="E118" i="1"/>
  <c r="E119" i="1"/>
  <c r="E120" i="1"/>
  <c r="E121" i="1"/>
  <c r="E135" i="1"/>
  <c r="E136" i="1"/>
  <c r="B101" i="1"/>
  <c r="B136" i="1"/>
  <c r="B119" i="1"/>
  <c r="B106" i="1"/>
  <c r="B121" i="1"/>
  <c r="B135" i="1"/>
  <c r="B97" i="1"/>
  <c r="B96" i="1"/>
  <c r="B118" i="1"/>
  <c r="B265" i="12"/>
  <c r="B117" i="1"/>
  <c r="B104" i="1"/>
  <c r="B105" i="1"/>
  <c r="B103" i="1"/>
  <c r="B100" i="1"/>
  <c r="B98" i="1"/>
  <c r="B94" i="1"/>
  <c r="Z3" i="12"/>
  <c r="C31" i="1"/>
  <c r="D31" i="1"/>
  <c r="E31" i="1"/>
  <c r="E10" i="14"/>
  <c r="E11" i="14"/>
  <c r="E12" i="14"/>
  <c r="E13" i="14"/>
  <c r="E14" i="14"/>
  <c r="E15" i="14"/>
  <c r="E16" i="14"/>
  <c r="E17" i="14"/>
  <c r="E18" i="14"/>
  <c r="E19" i="14"/>
  <c r="E20" i="14"/>
  <c r="E24" i="14"/>
  <c r="D10" i="14"/>
  <c r="D11" i="14"/>
  <c r="D12" i="14"/>
  <c r="D13" i="14"/>
  <c r="D14" i="14"/>
  <c r="D15" i="14"/>
  <c r="D16" i="14"/>
  <c r="D17" i="14"/>
  <c r="D18" i="14"/>
  <c r="D19" i="14"/>
  <c r="D20" i="14"/>
  <c r="D24" i="14"/>
  <c r="C9" i="14"/>
  <c r="C10" i="14"/>
  <c r="C11" i="14"/>
  <c r="C12" i="14"/>
  <c r="C13" i="14"/>
  <c r="C14" i="14"/>
  <c r="C15" i="14"/>
  <c r="C16" i="14"/>
  <c r="C17" i="14"/>
  <c r="C18" i="14"/>
  <c r="C19" i="14"/>
  <c r="C20" i="14"/>
  <c r="C24" i="14"/>
  <c r="F10" i="14"/>
  <c r="F11" i="14"/>
  <c r="F12" i="14"/>
  <c r="F13" i="14"/>
  <c r="F14" i="14"/>
  <c r="F15" i="14"/>
  <c r="F16" i="14"/>
  <c r="F17" i="14"/>
  <c r="F18" i="14"/>
  <c r="F19" i="14"/>
  <c r="F20" i="14"/>
  <c r="F24" i="14"/>
  <c r="B24" i="13"/>
  <c r="B25" i="13"/>
  <c r="B26" i="13"/>
  <c r="B27" i="13"/>
  <c r="B28" i="13"/>
  <c r="B29" i="13"/>
  <c r="B30" i="13"/>
  <c r="B31" i="13"/>
  <c r="B32" i="13"/>
  <c r="B33" i="13"/>
  <c r="B34" i="13"/>
  <c r="B35" i="13"/>
  <c r="B36" i="13"/>
  <c r="B37" i="13"/>
  <c r="F24" i="13"/>
  <c r="F25" i="13"/>
  <c r="F26" i="13"/>
  <c r="F27" i="13"/>
  <c r="F28" i="13"/>
  <c r="F29" i="13"/>
  <c r="F30" i="13"/>
  <c r="F31" i="13"/>
  <c r="F32" i="13"/>
  <c r="F33" i="13"/>
  <c r="F34" i="13"/>
  <c r="F35" i="13"/>
  <c r="F36" i="13"/>
  <c r="F37" i="13"/>
  <c r="E24" i="13"/>
  <c r="E25" i="13"/>
  <c r="E26" i="13"/>
  <c r="E27" i="13"/>
  <c r="E28" i="13"/>
  <c r="E29" i="13"/>
  <c r="E30" i="13"/>
  <c r="E31" i="13"/>
  <c r="E32" i="13"/>
  <c r="E33" i="13"/>
  <c r="E34" i="13"/>
  <c r="E35" i="13"/>
  <c r="E36" i="13"/>
  <c r="E37" i="13"/>
  <c r="D24" i="13"/>
  <c r="D25" i="13"/>
  <c r="D26" i="13"/>
  <c r="D27" i="13"/>
  <c r="D28" i="13"/>
  <c r="D29" i="13"/>
  <c r="D30" i="13"/>
  <c r="D31" i="13"/>
  <c r="D32" i="13"/>
  <c r="D33" i="13"/>
  <c r="D34" i="13"/>
  <c r="D35" i="13"/>
  <c r="D36" i="13"/>
  <c r="D37" i="13"/>
  <c r="C9" i="13"/>
  <c r="C24" i="13"/>
  <c r="C25" i="13"/>
  <c r="C26" i="13"/>
  <c r="C27" i="13"/>
  <c r="C28" i="13"/>
  <c r="C29" i="13"/>
  <c r="C30" i="13"/>
  <c r="C31" i="13"/>
  <c r="C32" i="13"/>
  <c r="C33" i="13"/>
  <c r="C34" i="13"/>
  <c r="C35" i="13"/>
  <c r="C36" i="13"/>
  <c r="C37" i="13"/>
  <c r="B20" i="14"/>
  <c r="B24" i="14"/>
  <c r="B14" i="14"/>
  <c r="B17" i="14"/>
  <c r="B13" i="14"/>
  <c r="B18" i="14"/>
  <c r="B16" i="14"/>
  <c r="B12" i="14"/>
  <c r="B19" i="14"/>
  <c r="B15" i="14"/>
  <c r="B11" i="14"/>
  <c r="B10" i="14"/>
  <c r="D9" i="13"/>
  <c r="D9" i="14"/>
  <c r="E9" i="14"/>
  <c r="E9" i="13"/>
  <c r="F9" i="14"/>
  <c r="B9" i="14"/>
  <c r="F9" i="13"/>
  <c r="D42" i="1"/>
  <c r="E42" i="1"/>
  <c r="C93" i="1"/>
  <c r="C36" i="1"/>
  <c r="D93" i="1"/>
  <c r="D36" i="1"/>
  <c r="E93" i="1"/>
  <c r="E36" i="1"/>
  <c r="C42" i="1"/>
  <c r="C92" i="1"/>
  <c r="D92" i="1"/>
  <c r="E92" i="1"/>
  <c r="B42" i="1"/>
  <c r="B36" i="1"/>
  <c r="B92" i="1"/>
  <c r="B93" i="1"/>
  <c r="K37" i="13"/>
  <c r="K36" i="13"/>
  <c r="K35" i="13"/>
  <c r="K34" i="13"/>
  <c r="K33" i="13"/>
  <c r="K32" i="13"/>
  <c r="K31" i="13"/>
  <c r="K30" i="13"/>
  <c r="K29" i="13"/>
  <c r="K28" i="13"/>
  <c r="K26" i="13"/>
  <c r="K25" i="13"/>
  <c r="K9" i="13"/>
  <c r="O24" i="13"/>
  <c r="O25" i="13"/>
  <c r="K27" i="13"/>
  <c r="F6" i="32"/>
  <c r="F3" i="32"/>
  <c r="F2" i="32"/>
  <c r="F6" i="31"/>
  <c r="F3" i="31"/>
  <c r="F2" i="31"/>
  <c r="E6" i="30"/>
  <c r="H6" i="14"/>
  <c r="H6" i="13"/>
  <c r="I6" i="10"/>
  <c r="E3" i="30"/>
  <c r="E2" i="30"/>
  <c r="H3" i="14"/>
  <c r="H2" i="14"/>
  <c r="O9" i="13"/>
  <c r="O27" i="13"/>
  <c r="O28" i="13"/>
  <c r="O29" i="13"/>
  <c r="O30" i="13"/>
  <c r="O31" i="13"/>
  <c r="O32" i="13"/>
  <c r="O33" i="13"/>
  <c r="O34" i="13"/>
  <c r="O35" i="13"/>
  <c r="O36" i="13"/>
  <c r="O37" i="13"/>
  <c r="H3" i="13"/>
  <c r="H2" i="13"/>
  <c r="I3" i="10"/>
  <c r="I2" i="10"/>
  <c r="H3" i="12"/>
  <c r="H2" i="12"/>
  <c r="B6" i="40"/>
  <c r="E12" i="34"/>
  <c r="E11" i="34"/>
  <c r="E10" i="34"/>
  <c r="E9" i="34"/>
  <c r="E7" i="34"/>
  <c r="E6" i="34"/>
  <c r="J328" i="32"/>
  <c r="J327" i="32" s="1"/>
  <c r="J326" i="32" s="1"/>
  <c r="J325" i="32" s="1"/>
  <c r="I327" i="32"/>
  <c r="I326" i="32" s="1"/>
  <c r="I325" i="32" s="1"/>
  <c r="H327" i="32"/>
  <c r="H326" i="32" s="1"/>
  <c r="H325" i="32" s="1"/>
  <c r="G327" i="32"/>
  <c r="G326" i="32" s="1"/>
  <c r="G325" i="32" s="1"/>
  <c r="J324" i="32"/>
  <c r="J323" i="32"/>
  <c r="I323" i="32"/>
  <c r="H323" i="32"/>
  <c r="G323" i="32"/>
  <c r="J322" i="32"/>
  <c r="J321" i="32"/>
  <c r="J320" i="32"/>
  <c r="I319" i="32"/>
  <c r="H319" i="32"/>
  <c r="H315" i="32" s="1"/>
  <c r="G319" i="32"/>
  <c r="J318" i="32"/>
  <c r="J317" i="32"/>
  <c r="J316" i="32" s="1"/>
  <c r="I316" i="32"/>
  <c r="H316" i="32"/>
  <c r="G316" i="32"/>
  <c r="J314" i="32"/>
  <c r="J313" i="32"/>
  <c r="J312" i="32" s="1"/>
  <c r="I313" i="32"/>
  <c r="I312" i="32"/>
  <c r="H313" i="32"/>
  <c r="H312" i="32" s="1"/>
  <c r="G313" i="32"/>
  <c r="G312" i="32"/>
  <c r="J311" i="32"/>
  <c r="I310" i="32"/>
  <c r="H310" i="32"/>
  <c r="G310" i="32"/>
  <c r="J309" i="32"/>
  <c r="I308" i="32"/>
  <c r="H308" i="32"/>
  <c r="G308" i="32"/>
  <c r="J307" i="32"/>
  <c r="J306" i="32"/>
  <c r="I306" i="32"/>
  <c r="H306" i="32"/>
  <c r="G306" i="32"/>
  <c r="J305" i="32"/>
  <c r="J304" i="32"/>
  <c r="I304" i="32"/>
  <c r="I303" i="32"/>
  <c r="H304" i="32"/>
  <c r="H303" i="32" s="1"/>
  <c r="G304" i="32"/>
  <c r="J302" i="32"/>
  <c r="J301" i="32"/>
  <c r="I301" i="32"/>
  <c r="H301" i="32"/>
  <c r="G301" i="32"/>
  <c r="J300" i="32"/>
  <c r="I299" i="32"/>
  <c r="H299" i="32"/>
  <c r="G299" i="32"/>
  <c r="J298" i="32"/>
  <c r="J297" i="32" s="1"/>
  <c r="I297" i="32"/>
  <c r="I296" i="32" s="1"/>
  <c r="H297" i="32"/>
  <c r="H296" i="32" s="1"/>
  <c r="G297" i="32"/>
  <c r="G296" i="32" s="1"/>
  <c r="J295" i="32"/>
  <c r="J294" i="32"/>
  <c r="I294" i="32"/>
  <c r="I291" i="32" s="1"/>
  <c r="H294" i="32"/>
  <c r="G294" i="32"/>
  <c r="G291" i="32" s="1"/>
  <c r="J293" i="32"/>
  <c r="J292" i="32" s="1"/>
  <c r="J291" i="32" s="1"/>
  <c r="I292" i="32"/>
  <c r="H292" i="32"/>
  <c r="H291" i="32" s="1"/>
  <c r="G292" i="32"/>
  <c r="J290" i="32"/>
  <c r="J289" i="32"/>
  <c r="I289" i="32"/>
  <c r="H289" i="32"/>
  <c r="G289" i="32"/>
  <c r="J288" i="32"/>
  <c r="J287" i="32" s="1"/>
  <c r="I287" i="32"/>
  <c r="H287" i="32"/>
  <c r="G287" i="32"/>
  <c r="J286" i="32"/>
  <c r="J285" i="32"/>
  <c r="J284" i="32"/>
  <c r="I285" i="32"/>
  <c r="I284" i="32" s="1"/>
  <c r="H285" i="32"/>
  <c r="H284" i="32"/>
  <c r="G285" i="32"/>
  <c r="J283" i="32"/>
  <c r="J282" i="32"/>
  <c r="I282" i="32"/>
  <c r="H282" i="32"/>
  <c r="G282" i="32"/>
  <c r="J281" i="32"/>
  <c r="J280" i="32"/>
  <c r="I280" i="32"/>
  <c r="H280" i="32"/>
  <c r="G280" i="32"/>
  <c r="J279" i="32"/>
  <c r="J278" i="32" s="1"/>
  <c r="I278" i="32"/>
  <c r="H278" i="32"/>
  <c r="G278" i="32"/>
  <c r="J277" i="32"/>
  <c r="J276" i="32"/>
  <c r="I276" i="32"/>
  <c r="H276" i="32"/>
  <c r="G276" i="32"/>
  <c r="J275" i="32"/>
  <c r="J274" i="32" s="1"/>
  <c r="J273" i="32" s="1"/>
  <c r="I274" i="32"/>
  <c r="H274" i="32"/>
  <c r="G274" i="32"/>
  <c r="J271" i="32"/>
  <c r="J270" i="32" s="1"/>
  <c r="I270" i="32"/>
  <c r="H270" i="32"/>
  <c r="H267" i="32" s="1"/>
  <c r="G270" i="32"/>
  <c r="G267" i="32" s="1"/>
  <c r="J269" i="32"/>
  <c r="I268" i="32"/>
  <c r="I267" i="32" s="1"/>
  <c r="H268" i="32"/>
  <c r="G268" i="32"/>
  <c r="J265" i="32"/>
  <c r="J263" i="32"/>
  <c r="J262" i="32"/>
  <c r="I262" i="32"/>
  <c r="H262" i="32"/>
  <c r="G262" i="32"/>
  <c r="J261" i="32"/>
  <c r="J260" i="32"/>
  <c r="I260" i="32"/>
  <c r="H260" i="32"/>
  <c r="G260" i="32"/>
  <c r="G256" i="32" s="1"/>
  <c r="J259" i="32"/>
  <c r="J258" i="32"/>
  <c r="J257" i="32" s="1"/>
  <c r="I251" i="32"/>
  <c r="H251" i="32"/>
  <c r="G251" i="32"/>
  <c r="J251" i="32" s="1"/>
  <c r="I249" i="32"/>
  <c r="H249" i="32"/>
  <c r="G249" i="32"/>
  <c r="J249" i="32" s="1"/>
  <c r="I247" i="32"/>
  <c r="H247" i="32"/>
  <c r="G247" i="32"/>
  <c r="J247" i="32" s="1"/>
  <c r="I245" i="32"/>
  <c r="H245" i="32"/>
  <c r="G245" i="32"/>
  <c r="J245" i="32" s="1"/>
  <c r="J237" i="32"/>
  <c r="J236" i="32"/>
  <c r="J235" i="32"/>
  <c r="J234" i="32"/>
  <c r="J232" i="32"/>
  <c r="J231" i="32"/>
  <c r="J230" i="32"/>
  <c r="J229" i="32"/>
  <c r="J226" i="32" s="1"/>
  <c r="J228" i="32"/>
  <c r="J227" i="32"/>
  <c r="J224" i="32"/>
  <c r="J223" i="32" s="1"/>
  <c r="J222" i="32"/>
  <c r="J221" i="32"/>
  <c r="J220" i="32"/>
  <c r="J219" i="32" s="1"/>
  <c r="J218" i="32"/>
  <c r="J217" i="32"/>
  <c r="J216" i="32"/>
  <c r="I215" i="32"/>
  <c r="H215" i="32"/>
  <c r="H210" i="32" s="1"/>
  <c r="G215" i="32"/>
  <c r="G210" i="32" s="1"/>
  <c r="J214" i="32"/>
  <c r="J213" i="32"/>
  <c r="J212" i="32"/>
  <c r="J209" i="32"/>
  <c r="I208" i="32"/>
  <c r="H208" i="32"/>
  <c r="G208" i="32"/>
  <c r="J207" i="32"/>
  <c r="I206" i="32"/>
  <c r="H206" i="32"/>
  <c r="G206" i="32"/>
  <c r="J205" i="32"/>
  <c r="J204" i="32"/>
  <c r="I204" i="32"/>
  <c r="H204" i="32"/>
  <c r="G204" i="32"/>
  <c r="J203" i="32"/>
  <c r="J202" i="32"/>
  <c r="I202" i="32"/>
  <c r="I201" i="32" s="1"/>
  <c r="H202" i="32"/>
  <c r="G202" i="32"/>
  <c r="G201" i="32" s="1"/>
  <c r="J200" i="32"/>
  <c r="J199" i="32"/>
  <c r="J198" i="32" s="1"/>
  <c r="I199" i="32"/>
  <c r="I198" i="32"/>
  <c r="H199" i="32"/>
  <c r="H198" i="32" s="1"/>
  <c r="G199" i="32"/>
  <c r="G198" i="32"/>
  <c r="J197" i="32"/>
  <c r="J196" i="32" s="1"/>
  <c r="I196" i="32"/>
  <c r="H196" i="32"/>
  <c r="G196" i="32"/>
  <c r="G189" i="32" s="1"/>
  <c r="J195" i="32"/>
  <c r="J194" i="32" s="1"/>
  <c r="I194" i="32"/>
  <c r="H194" i="32"/>
  <c r="G194" i="32"/>
  <c r="J193" i="32"/>
  <c r="J192" i="32"/>
  <c r="I192" i="32"/>
  <c r="H192" i="32"/>
  <c r="G192" i="32"/>
  <c r="J191" i="32"/>
  <c r="J190" i="32"/>
  <c r="I190" i="32"/>
  <c r="I189" i="32" s="1"/>
  <c r="H190" i="32"/>
  <c r="G190" i="32"/>
  <c r="J188" i="32"/>
  <c r="J187" i="32"/>
  <c r="I187" i="32"/>
  <c r="I180" i="32" s="1"/>
  <c r="H187" i="32"/>
  <c r="G187" i="32"/>
  <c r="J186" i="32"/>
  <c r="J185" i="32" s="1"/>
  <c r="I185" i="32"/>
  <c r="H185" i="32"/>
  <c r="G185" i="32"/>
  <c r="J184" i="32"/>
  <c r="I183" i="32"/>
  <c r="H183" i="32"/>
  <c r="G183" i="32"/>
  <c r="J182" i="32"/>
  <c r="J181" i="32" s="1"/>
  <c r="I181" i="32"/>
  <c r="H181" i="32"/>
  <c r="H180" i="32" s="1"/>
  <c r="G181" i="32"/>
  <c r="G180" i="32" s="1"/>
  <c r="J179" i="32"/>
  <c r="J178" i="32"/>
  <c r="I178" i="32"/>
  <c r="H178" i="32"/>
  <c r="G178" i="32"/>
  <c r="J177" i="32"/>
  <c r="J176" i="32"/>
  <c r="J175" i="32" s="1"/>
  <c r="I175" i="32"/>
  <c r="I172" i="32" s="1"/>
  <c r="H175" i="32"/>
  <c r="G175" i="32"/>
  <c r="J174" i="32"/>
  <c r="J167" i="32"/>
  <c r="J166" i="32"/>
  <c r="I164" i="32"/>
  <c r="H164" i="32"/>
  <c r="G164" i="32"/>
  <c r="J163" i="32"/>
  <c r="J162" i="32"/>
  <c r="J161" i="32"/>
  <c r="J160" i="32"/>
  <c r="J159" i="32"/>
  <c r="J158" i="32"/>
  <c r="I157" i="32"/>
  <c r="H157" i="32"/>
  <c r="G157" i="32"/>
  <c r="J156" i="32"/>
  <c r="J155" i="32"/>
  <c r="I154" i="32"/>
  <c r="H154" i="32"/>
  <c r="G154" i="32"/>
  <c r="J153" i="32"/>
  <c r="J152" i="32"/>
  <c r="J151" i="32"/>
  <c r="I150" i="32"/>
  <c r="H150" i="32"/>
  <c r="G150" i="32"/>
  <c r="J149" i="32"/>
  <c r="J148" i="32"/>
  <c r="I148" i="32"/>
  <c r="H148" i="32"/>
  <c r="G148" i="32"/>
  <c r="J147" i="32"/>
  <c r="J146" i="32" s="1"/>
  <c r="J145" i="32"/>
  <c r="J144" i="32" s="1"/>
  <c r="I144" i="32"/>
  <c r="H144" i="32"/>
  <c r="G144" i="32"/>
  <c r="G143" i="32" s="1"/>
  <c r="J142" i="32"/>
  <c r="J141" i="32" s="1"/>
  <c r="I141" i="32"/>
  <c r="H141" i="32"/>
  <c r="H125" i="32" s="1"/>
  <c r="G141" i="32"/>
  <c r="G125" i="32" s="1"/>
  <c r="J132" i="32"/>
  <c r="J131" i="32" s="1"/>
  <c r="J129" i="32"/>
  <c r="J128" i="32"/>
  <c r="J124" i="32"/>
  <c r="J123" i="32" s="1"/>
  <c r="I123" i="32"/>
  <c r="H123" i="32"/>
  <c r="G123" i="32"/>
  <c r="J122" i="32"/>
  <c r="J121" i="32"/>
  <c r="I121" i="32"/>
  <c r="H121" i="32"/>
  <c r="G121" i="32"/>
  <c r="J120" i="32"/>
  <c r="J119" i="32" s="1"/>
  <c r="I119" i="32"/>
  <c r="H119" i="32"/>
  <c r="G119" i="32"/>
  <c r="J118" i="32"/>
  <c r="J117" i="32" s="1"/>
  <c r="I117" i="32"/>
  <c r="H117" i="32"/>
  <c r="H116" i="32" s="1"/>
  <c r="G117" i="32"/>
  <c r="G116" i="32" s="1"/>
  <c r="J113" i="32"/>
  <c r="I112" i="32"/>
  <c r="H112" i="32"/>
  <c r="G112" i="32"/>
  <c r="J111" i="32"/>
  <c r="J110" i="32"/>
  <c r="I110" i="32"/>
  <c r="H110" i="32"/>
  <c r="G110" i="32"/>
  <c r="J109" i="32"/>
  <c r="J108" i="32"/>
  <c r="J107" i="32"/>
  <c r="J106" i="32"/>
  <c r="J105" i="32"/>
  <c r="I104" i="32"/>
  <c r="H104" i="32"/>
  <c r="J103" i="32"/>
  <c r="J102" i="32"/>
  <c r="I102" i="32"/>
  <c r="H102" i="32"/>
  <c r="G102" i="32"/>
  <c r="J101" i="32"/>
  <c r="J100" i="32"/>
  <c r="I100" i="32"/>
  <c r="I99" i="32" s="1"/>
  <c r="H100" i="32"/>
  <c r="G100" i="32"/>
  <c r="G99" i="32" s="1"/>
  <c r="J98" i="32"/>
  <c r="J97" i="32" s="1"/>
  <c r="I97" i="32"/>
  <c r="H97" i="32"/>
  <c r="J96" i="32"/>
  <c r="J95" i="32"/>
  <c r="I95" i="32"/>
  <c r="H95" i="32"/>
  <c r="G95" i="32"/>
  <c r="J94" i="32"/>
  <c r="J93" i="32" s="1"/>
  <c r="I93" i="32"/>
  <c r="I92" i="32" s="1"/>
  <c r="H93" i="32"/>
  <c r="H92" i="32" s="1"/>
  <c r="G93" i="32"/>
  <c r="G92" i="32" s="1"/>
  <c r="J91" i="32"/>
  <c r="J90" i="32"/>
  <c r="I90" i="32"/>
  <c r="H90" i="32"/>
  <c r="G90" i="32"/>
  <c r="J89" i="32"/>
  <c r="J88" i="32" s="1"/>
  <c r="I88" i="32"/>
  <c r="H88" i="32"/>
  <c r="G88" i="32"/>
  <c r="J86" i="32"/>
  <c r="J85" i="32" s="1"/>
  <c r="J82" i="32" s="1"/>
  <c r="I85" i="32"/>
  <c r="H85" i="32"/>
  <c r="G85" i="32"/>
  <c r="J84" i="32"/>
  <c r="J83" i="32"/>
  <c r="I83" i="32"/>
  <c r="I82" i="32" s="1"/>
  <c r="H83" i="32"/>
  <c r="G83" i="32"/>
  <c r="G82" i="32" s="1"/>
  <c r="J81" i="32"/>
  <c r="J80" i="32" s="1"/>
  <c r="I80" i="32"/>
  <c r="H80" i="32"/>
  <c r="G80" i="32"/>
  <c r="J79" i="32"/>
  <c r="J78" i="32"/>
  <c r="I78" i="32"/>
  <c r="H78" i="32"/>
  <c r="G78" i="32"/>
  <c r="J77" i="32"/>
  <c r="J76" i="32"/>
  <c r="J75" i="32" s="1"/>
  <c r="I75" i="32"/>
  <c r="H75" i="32"/>
  <c r="G75" i="32"/>
  <c r="J74" i="32"/>
  <c r="I73" i="32"/>
  <c r="H73" i="32"/>
  <c r="G73" i="32"/>
  <c r="J72" i="32"/>
  <c r="J71" i="32" s="1"/>
  <c r="I71" i="32"/>
  <c r="H71" i="32"/>
  <c r="G71" i="32"/>
  <c r="J70" i="32"/>
  <c r="J69" i="32"/>
  <c r="I69" i="32"/>
  <c r="H69" i="32"/>
  <c r="G69" i="32"/>
  <c r="J66" i="32"/>
  <c r="J65" i="32" s="1"/>
  <c r="I65" i="32"/>
  <c r="H65" i="32"/>
  <c r="G65" i="32"/>
  <c r="J64" i="32"/>
  <c r="J63" i="32" s="1"/>
  <c r="I63" i="32"/>
  <c r="H63" i="32"/>
  <c r="G63" i="32"/>
  <c r="J62" i="32"/>
  <c r="J61" i="32" s="1"/>
  <c r="I61" i="32"/>
  <c r="H61" i="32"/>
  <c r="G61" i="32"/>
  <c r="J60" i="32"/>
  <c r="J59" i="32"/>
  <c r="I59" i="32"/>
  <c r="I58" i="32" s="1"/>
  <c r="H59" i="32"/>
  <c r="G59" i="32"/>
  <c r="J57" i="32"/>
  <c r="J55" i="32" s="1"/>
  <c r="J54" i="32" s="1"/>
  <c r="J56" i="32"/>
  <c r="I55" i="32"/>
  <c r="I54" i="32"/>
  <c r="H55" i="32"/>
  <c r="H54" i="32" s="1"/>
  <c r="G55" i="32"/>
  <c r="G54" i="32" s="1"/>
  <c r="J53" i="32"/>
  <c r="J52" i="32"/>
  <c r="J51" i="32"/>
  <c r="J50" i="32"/>
  <c r="J49" i="32"/>
  <c r="J48" i="32"/>
  <c r="J47" i="32"/>
  <c r="J46" i="32"/>
  <c r="I45" i="32"/>
  <c r="I42" i="32" s="1"/>
  <c r="H45" i="32"/>
  <c r="J44" i="32"/>
  <c r="J43" i="32" s="1"/>
  <c r="I43" i="32"/>
  <c r="H43" i="32"/>
  <c r="G43" i="32"/>
  <c r="G42" i="32" s="1"/>
  <c r="J41" i="32"/>
  <c r="J40" i="32"/>
  <c r="J39" i="32"/>
  <c r="J38" i="32"/>
  <c r="I37" i="32"/>
  <c r="H37" i="32"/>
  <c r="J36" i="32"/>
  <c r="J35" i="32"/>
  <c r="I35" i="32"/>
  <c r="H35" i="32"/>
  <c r="G35" i="32"/>
  <c r="J34" i="32"/>
  <c r="J33" i="32" s="1"/>
  <c r="I33" i="32"/>
  <c r="H33" i="32"/>
  <c r="G33" i="32"/>
  <c r="G20" i="32" s="1"/>
  <c r="J29" i="32"/>
  <c r="J28" i="32"/>
  <c r="J26" i="32"/>
  <c r="J27" i="32"/>
  <c r="J25" i="32"/>
  <c r="J24" i="32"/>
  <c r="J23" i="32"/>
  <c r="J21" i="32" s="1"/>
  <c r="J22" i="32"/>
  <c r="I21" i="32"/>
  <c r="H21" i="32"/>
  <c r="H20" i="32" s="1"/>
  <c r="J326" i="31"/>
  <c r="J325" i="31" s="1"/>
  <c r="J324" i="31" s="1"/>
  <c r="J323" i="31" s="1"/>
  <c r="I325" i="31"/>
  <c r="I324" i="31" s="1"/>
  <c r="I323" i="31" s="1"/>
  <c r="H325" i="31"/>
  <c r="H324" i="31" s="1"/>
  <c r="H323" i="31" s="1"/>
  <c r="G325" i="31"/>
  <c r="G324" i="31"/>
  <c r="G323" i="31" s="1"/>
  <c r="J322" i="31"/>
  <c r="J321" i="31" s="1"/>
  <c r="I321" i="31"/>
  <c r="H321" i="31"/>
  <c r="G321" i="31"/>
  <c r="J320" i="31"/>
  <c r="J319" i="31"/>
  <c r="J316" i="31"/>
  <c r="J314" i="31" s="1"/>
  <c r="J315" i="31"/>
  <c r="I314" i="31"/>
  <c r="H314" i="31"/>
  <c r="G314" i="31"/>
  <c r="J312" i="31"/>
  <c r="I311" i="31"/>
  <c r="I310" i="31" s="1"/>
  <c r="H311" i="31"/>
  <c r="H310" i="31" s="1"/>
  <c r="G311" i="31"/>
  <c r="G310" i="31" s="1"/>
  <c r="J309" i="31"/>
  <c r="J308" i="31" s="1"/>
  <c r="I308" i="31"/>
  <c r="H308" i="31"/>
  <c r="G308" i="31"/>
  <c r="J307" i="31"/>
  <c r="J306" i="31"/>
  <c r="I306" i="31"/>
  <c r="H306" i="31"/>
  <c r="G306" i="31"/>
  <c r="J305" i="31"/>
  <c r="J304" i="31" s="1"/>
  <c r="I304" i="31"/>
  <c r="H304" i="31"/>
  <c r="G304" i="31"/>
  <c r="J303" i="31"/>
  <c r="J302" i="31"/>
  <c r="I302" i="31"/>
  <c r="I301" i="31" s="1"/>
  <c r="H302" i="31"/>
  <c r="G302" i="31"/>
  <c r="G301" i="31" s="1"/>
  <c r="J300" i="31"/>
  <c r="J299" i="31" s="1"/>
  <c r="I299" i="31"/>
  <c r="H299" i="31"/>
  <c r="G299" i="31"/>
  <c r="J298" i="31"/>
  <c r="J297" i="31"/>
  <c r="I297" i="31"/>
  <c r="H297" i="31"/>
  <c r="G297" i="31"/>
  <c r="J296" i="31"/>
  <c r="J295" i="31" s="1"/>
  <c r="I295" i="31"/>
  <c r="I294" i="31" s="1"/>
  <c r="H295" i="31"/>
  <c r="H294" i="31" s="1"/>
  <c r="G295" i="31"/>
  <c r="G294" i="31" s="1"/>
  <c r="J293" i="31"/>
  <c r="J292" i="31"/>
  <c r="I292" i="31"/>
  <c r="H292" i="31"/>
  <c r="G292" i="31"/>
  <c r="J291" i="31"/>
  <c r="J290" i="31" s="1"/>
  <c r="J289" i="31" s="1"/>
  <c r="I290" i="31"/>
  <c r="I289" i="31" s="1"/>
  <c r="H290" i="31"/>
  <c r="H289" i="31" s="1"/>
  <c r="G290" i="31"/>
  <c r="G289" i="31"/>
  <c r="J288" i="31"/>
  <c r="J287" i="31" s="1"/>
  <c r="I287" i="31"/>
  <c r="H287" i="31"/>
  <c r="G287" i="31"/>
  <c r="J286" i="31"/>
  <c r="J285" i="31" s="1"/>
  <c r="I285" i="31"/>
  <c r="H285" i="31"/>
  <c r="G285" i="31"/>
  <c r="J284" i="31"/>
  <c r="J283" i="31"/>
  <c r="I283" i="31"/>
  <c r="I282" i="31" s="1"/>
  <c r="H283" i="31"/>
  <c r="H282" i="31" s="1"/>
  <c r="G283" i="31"/>
  <c r="J281" i="31"/>
  <c r="J280" i="31"/>
  <c r="I280" i="31"/>
  <c r="H280" i="31"/>
  <c r="G280" i="31"/>
  <c r="J279" i="31"/>
  <c r="J278" i="31"/>
  <c r="I278" i="31"/>
  <c r="H278" i="31"/>
  <c r="G278" i="31"/>
  <c r="J277" i="31"/>
  <c r="J276" i="31" s="1"/>
  <c r="I276" i="31"/>
  <c r="H276" i="31"/>
  <c r="G276" i="31"/>
  <c r="J275" i="31"/>
  <c r="J274" i="31" s="1"/>
  <c r="I274" i="31"/>
  <c r="H274" i="31"/>
  <c r="H271" i="31" s="1"/>
  <c r="G274" i="31"/>
  <c r="J273" i="31"/>
  <c r="J272" i="31" s="1"/>
  <c r="I272" i="31"/>
  <c r="H272" i="31"/>
  <c r="G272" i="31"/>
  <c r="G271" i="31" s="1"/>
  <c r="J269" i="31"/>
  <c r="J268" i="31" s="1"/>
  <c r="I268" i="31"/>
  <c r="H268" i="31"/>
  <c r="G268" i="31"/>
  <c r="J267" i="31"/>
  <c r="J266" i="31"/>
  <c r="I266" i="31"/>
  <c r="H266" i="31"/>
  <c r="G266" i="31"/>
  <c r="G265" i="31" s="1"/>
  <c r="J264" i="31"/>
  <c r="J263" i="31" s="1"/>
  <c r="J262" i="31" s="1"/>
  <c r="G262" i="31"/>
  <c r="J257" i="31"/>
  <c r="J256" i="31"/>
  <c r="J255" i="31" s="1"/>
  <c r="J253" i="31"/>
  <c r="J252" i="31" s="1"/>
  <c r="J251" i="31"/>
  <c r="J250" i="31" s="1"/>
  <c r="I250" i="31"/>
  <c r="H250" i="31"/>
  <c r="G250" i="31"/>
  <c r="J249" i="31"/>
  <c r="J248" i="31"/>
  <c r="I248" i="31"/>
  <c r="H248" i="31"/>
  <c r="G248" i="31"/>
  <c r="J247" i="31"/>
  <c r="J246" i="31" s="1"/>
  <c r="I246" i="31"/>
  <c r="H246" i="31"/>
  <c r="G246" i="31"/>
  <c r="J245" i="31"/>
  <c r="J244" i="31" s="1"/>
  <c r="I244" i="31"/>
  <c r="H244" i="31"/>
  <c r="G244" i="31"/>
  <c r="G237" i="31" s="1"/>
  <c r="J242" i="31"/>
  <c r="J241" i="31" s="1"/>
  <c r="J240" i="31" s="1"/>
  <c r="J239" i="31" s="1"/>
  <c r="J238" i="31" s="1"/>
  <c r="J231" i="31"/>
  <c r="J230" i="31"/>
  <c r="J229" i="31"/>
  <c r="J228" i="31"/>
  <c r="J227" i="31"/>
  <c r="J223" i="31"/>
  <c r="J222" i="31" s="1"/>
  <c r="J221" i="31"/>
  <c r="J218" i="31" s="1"/>
  <c r="J220" i="31"/>
  <c r="J217" i="31"/>
  <c r="J216" i="31"/>
  <c r="J215" i="31"/>
  <c r="I214" i="31"/>
  <c r="H214" i="31"/>
  <c r="H209" i="31" s="1"/>
  <c r="J213" i="31"/>
  <c r="J212" i="31"/>
  <c r="J211" i="31"/>
  <c r="J208" i="31"/>
  <c r="J207" i="31" s="1"/>
  <c r="I207" i="31"/>
  <c r="H207" i="31"/>
  <c r="G207" i="31"/>
  <c r="J206" i="31"/>
  <c r="J205" i="31" s="1"/>
  <c r="I205" i="31"/>
  <c r="H205" i="31"/>
  <c r="G205" i="31"/>
  <c r="J204" i="31"/>
  <c r="J203" i="31" s="1"/>
  <c r="I203" i="31"/>
  <c r="H203" i="31"/>
  <c r="G203" i="31"/>
  <c r="J202" i="31"/>
  <c r="J201" i="31"/>
  <c r="I201" i="31"/>
  <c r="I200" i="31" s="1"/>
  <c r="H201" i="31"/>
  <c r="G201" i="31"/>
  <c r="J199" i="31"/>
  <c r="J198" i="31" s="1"/>
  <c r="J197" i="31" s="1"/>
  <c r="I198" i="31"/>
  <c r="I197" i="31" s="1"/>
  <c r="H198" i="31"/>
  <c r="H197" i="31" s="1"/>
  <c r="G198" i="31"/>
  <c r="G197" i="31" s="1"/>
  <c r="J196" i="31"/>
  <c r="J195" i="31"/>
  <c r="I195" i="31"/>
  <c r="H195" i="31"/>
  <c r="G195" i="31"/>
  <c r="J194" i="31"/>
  <c r="J193" i="31" s="1"/>
  <c r="I193" i="31"/>
  <c r="H193" i="31"/>
  <c r="G193" i="31"/>
  <c r="J192" i="31"/>
  <c r="J191" i="31" s="1"/>
  <c r="I191" i="31"/>
  <c r="H191" i="31"/>
  <c r="G191" i="31"/>
  <c r="J190" i="31"/>
  <c r="J189" i="31" s="1"/>
  <c r="I189" i="31"/>
  <c r="H189" i="31"/>
  <c r="G189" i="31"/>
  <c r="G188" i="31" s="1"/>
  <c r="J187" i="31"/>
  <c r="J186" i="31"/>
  <c r="I186" i="31"/>
  <c r="H186" i="31"/>
  <c r="G186" i="31"/>
  <c r="J185" i="31"/>
  <c r="J184" i="31"/>
  <c r="I184" i="31"/>
  <c r="I179" i="31" s="1"/>
  <c r="H184" i="31"/>
  <c r="G184" i="31"/>
  <c r="J183" i="31"/>
  <c r="J182" i="31"/>
  <c r="I182" i="31"/>
  <c r="H182" i="31"/>
  <c r="G182" i="31"/>
  <c r="J181" i="31"/>
  <c r="J180" i="31" s="1"/>
  <c r="I180" i="31"/>
  <c r="H180" i="31"/>
  <c r="H179" i="31" s="1"/>
  <c r="G180" i="31"/>
  <c r="J178" i="31"/>
  <c r="J177" i="31" s="1"/>
  <c r="I177" i="31"/>
  <c r="H177" i="31"/>
  <c r="J176" i="31"/>
  <c r="J175" i="31"/>
  <c r="J174" i="31" s="1"/>
  <c r="I174" i="31"/>
  <c r="I171" i="31" s="1"/>
  <c r="H174" i="31"/>
  <c r="J166" i="31"/>
  <c r="H164" i="31"/>
  <c r="G164" i="31"/>
  <c r="J162" i="31"/>
  <c r="J161" i="31"/>
  <c r="J160" i="31"/>
  <c r="J159" i="31"/>
  <c r="J158" i="31"/>
  <c r="I157" i="31"/>
  <c r="H157" i="31"/>
  <c r="J156" i="31"/>
  <c r="J155" i="31"/>
  <c r="J154" i="31" s="1"/>
  <c r="I154" i="31"/>
  <c r="H154" i="31"/>
  <c r="J153" i="31"/>
  <c r="J152" i="31"/>
  <c r="J151" i="31"/>
  <c r="I150" i="31"/>
  <c r="H150" i="31"/>
  <c r="J149" i="31"/>
  <c r="J148" i="31" s="1"/>
  <c r="I148" i="31"/>
  <c r="H148" i="31"/>
  <c r="G148" i="31"/>
  <c r="J147" i="31"/>
  <c r="J146" i="31" s="1"/>
  <c r="J145" i="31"/>
  <c r="J144" i="31" s="1"/>
  <c r="I144" i="31"/>
  <c r="H144" i="31"/>
  <c r="J142" i="31"/>
  <c r="J141" i="31"/>
  <c r="I141" i="31"/>
  <c r="I125" i="31" s="1"/>
  <c r="H141" i="31"/>
  <c r="H125" i="31" s="1"/>
  <c r="G141" i="31"/>
  <c r="J132" i="31"/>
  <c r="J129" i="31"/>
  <c r="J126" i="31" s="1"/>
  <c r="J128" i="31"/>
  <c r="J127" i="31"/>
  <c r="J124" i="31"/>
  <c r="J123" i="31"/>
  <c r="I123" i="31"/>
  <c r="H123" i="31"/>
  <c r="G123" i="31"/>
  <c r="J122" i="31"/>
  <c r="J121" i="31" s="1"/>
  <c r="I121" i="31"/>
  <c r="H121" i="31"/>
  <c r="G121" i="31"/>
  <c r="J120" i="31"/>
  <c r="J119" i="31" s="1"/>
  <c r="I119" i="31"/>
  <c r="H119" i="31"/>
  <c r="G119" i="31"/>
  <c r="J118" i="31"/>
  <c r="J117" i="31" s="1"/>
  <c r="I117" i="31"/>
  <c r="H117" i="31"/>
  <c r="H116" i="31" s="1"/>
  <c r="G117" i="31"/>
  <c r="G116" i="31" s="1"/>
  <c r="J113" i="31"/>
  <c r="J112" i="31" s="1"/>
  <c r="I112" i="31"/>
  <c r="H112" i="31"/>
  <c r="G112" i="31"/>
  <c r="J111" i="31"/>
  <c r="J110" i="31"/>
  <c r="I110" i="31"/>
  <c r="H110" i="31"/>
  <c r="G110" i="31"/>
  <c r="J109" i="31"/>
  <c r="J108" i="31"/>
  <c r="J107" i="31"/>
  <c r="J106" i="31"/>
  <c r="J105" i="31"/>
  <c r="I104" i="31"/>
  <c r="H104" i="31"/>
  <c r="G104" i="31"/>
  <c r="J103" i="31"/>
  <c r="J102" i="31"/>
  <c r="I102" i="31"/>
  <c r="H102" i="31"/>
  <c r="G102" i="31"/>
  <c r="J101" i="31"/>
  <c r="J100" i="31" s="1"/>
  <c r="I100" i="31"/>
  <c r="I99" i="31" s="1"/>
  <c r="H100" i="31"/>
  <c r="G100" i="31"/>
  <c r="J98" i="31"/>
  <c r="J97" i="31" s="1"/>
  <c r="I97" i="31"/>
  <c r="H97" i="31"/>
  <c r="G97" i="31"/>
  <c r="J96" i="31"/>
  <c r="J95" i="31"/>
  <c r="I95" i="31"/>
  <c r="H95" i="31"/>
  <c r="G95" i="31"/>
  <c r="J94" i="31"/>
  <c r="J93" i="31" s="1"/>
  <c r="I93" i="31"/>
  <c r="H93" i="31"/>
  <c r="H92" i="31" s="1"/>
  <c r="G93" i="31"/>
  <c r="G92" i="31"/>
  <c r="J91" i="31"/>
  <c r="J90" i="31"/>
  <c r="I90" i="31"/>
  <c r="H90" i="31"/>
  <c r="G90" i="31"/>
  <c r="J89" i="31"/>
  <c r="J88" i="31" s="1"/>
  <c r="J87" i="31" s="1"/>
  <c r="I88" i="31"/>
  <c r="I87" i="31" s="1"/>
  <c r="H88" i="31"/>
  <c r="H87" i="31" s="1"/>
  <c r="G88" i="31"/>
  <c r="J86" i="31"/>
  <c r="J85" i="31"/>
  <c r="I85" i="31"/>
  <c r="H85" i="31"/>
  <c r="G85" i="31"/>
  <c r="J84" i="31"/>
  <c r="J83" i="31" s="1"/>
  <c r="I83" i="31"/>
  <c r="I82" i="31" s="1"/>
  <c r="H83" i="31"/>
  <c r="H82" i="31" s="1"/>
  <c r="G83" i="31"/>
  <c r="G82" i="31"/>
  <c r="J81" i="31"/>
  <c r="J80" i="31"/>
  <c r="I80" i="31"/>
  <c r="H80" i="31"/>
  <c r="G80" i="31"/>
  <c r="J79" i="31"/>
  <c r="J78" i="31" s="1"/>
  <c r="I78" i="31"/>
  <c r="H78" i="31"/>
  <c r="G78" i="31"/>
  <c r="J77" i="31"/>
  <c r="J76" i="31"/>
  <c r="J75" i="31" s="1"/>
  <c r="I75" i="31"/>
  <c r="H75" i="31"/>
  <c r="G75" i="31"/>
  <c r="J74" i="31"/>
  <c r="J73" i="31" s="1"/>
  <c r="I73" i="31"/>
  <c r="H73" i="31"/>
  <c r="G73" i="31"/>
  <c r="J72" i="31"/>
  <c r="J71" i="31" s="1"/>
  <c r="I71" i="31"/>
  <c r="H71" i="31"/>
  <c r="G71" i="31"/>
  <c r="J70" i="31"/>
  <c r="J69" i="31"/>
  <c r="I69" i="31"/>
  <c r="H69" i="31"/>
  <c r="G69" i="31"/>
  <c r="J66" i="31"/>
  <c r="J65" i="31" s="1"/>
  <c r="I65" i="31"/>
  <c r="H65" i="31"/>
  <c r="G65" i="31"/>
  <c r="J64" i="31"/>
  <c r="J63" i="31" s="1"/>
  <c r="I63" i="31"/>
  <c r="H63" i="31"/>
  <c r="G63" i="31"/>
  <c r="J62" i="31"/>
  <c r="J61" i="31" s="1"/>
  <c r="I61" i="31"/>
  <c r="I58" i="31" s="1"/>
  <c r="H61" i="31"/>
  <c r="H58" i="31" s="1"/>
  <c r="G61" i="31"/>
  <c r="J60" i="31"/>
  <c r="J59" i="31"/>
  <c r="I59" i="31"/>
  <c r="H59" i="31"/>
  <c r="G59" i="31"/>
  <c r="J57" i="31"/>
  <c r="J56" i="31"/>
  <c r="J55" i="31" s="1"/>
  <c r="J54" i="31" s="1"/>
  <c r="I55" i="31"/>
  <c r="I54" i="31" s="1"/>
  <c r="H55" i="31"/>
  <c r="H54" i="31" s="1"/>
  <c r="G55" i="31"/>
  <c r="G54" i="31" s="1"/>
  <c r="J53" i="31"/>
  <c r="J52" i="31"/>
  <c r="J51" i="31"/>
  <c r="J50" i="31"/>
  <c r="J45" i="31" s="1"/>
  <c r="J42" i="31" s="1"/>
  <c r="J49" i="31"/>
  <c r="J48" i="31"/>
  <c r="J46" i="31"/>
  <c r="I45" i="31"/>
  <c r="H45" i="31"/>
  <c r="H42" i="31" s="1"/>
  <c r="G45" i="31"/>
  <c r="J44" i="31"/>
  <c r="J43" i="31"/>
  <c r="I43" i="31"/>
  <c r="H43" i="31"/>
  <c r="G43" i="31"/>
  <c r="G42" i="31" s="1"/>
  <c r="J41" i="31"/>
  <c r="J40" i="31"/>
  <c r="J39" i="31"/>
  <c r="J38" i="31"/>
  <c r="I37" i="31"/>
  <c r="H37" i="31"/>
  <c r="G37" i="31"/>
  <c r="J36" i="31"/>
  <c r="J35" i="31" s="1"/>
  <c r="I35" i="31"/>
  <c r="H35" i="31"/>
  <c r="G35" i="31"/>
  <c r="J34" i="31"/>
  <c r="J33" i="31" s="1"/>
  <c r="I33" i="31"/>
  <c r="H33" i="31"/>
  <c r="G33" i="31"/>
  <c r="G20" i="31" s="1"/>
  <c r="G19" i="31" s="1"/>
  <c r="J29" i="31"/>
  <c r="J28" i="31"/>
  <c r="J27" i="31"/>
  <c r="J26" i="31" s="1"/>
  <c r="J25" i="31"/>
  <c r="J23" i="31"/>
  <c r="J22" i="31"/>
  <c r="I21" i="31"/>
  <c r="I20" i="31" s="1"/>
  <c r="I19" i="31" s="1"/>
  <c r="H21" i="31"/>
  <c r="G21" i="31"/>
  <c r="F19" i="30"/>
  <c r="F14" i="30"/>
  <c r="F13" i="30"/>
  <c r="F12" i="30" s="1"/>
  <c r="F10" i="30"/>
  <c r="F9" i="30"/>
  <c r="B9" i="40"/>
  <c r="B7" i="40"/>
  <c r="B8" i="40"/>
  <c r="E4" i="30"/>
  <c r="F4" i="31"/>
  <c r="F4" i="32"/>
  <c r="H4" i="14"/>
  <c r="H4" i="13"/>
  <c r="D17" i="40"/>
  <c r="C17" i="40"/>
  <c r="E24" i="40"/>
  <c r="E29" i="40"/>
  <c r="E19" i="40"/>
  <c r="E37" i="40"/>
  <c r="E23" i="40"/>
  <c r="E31" i="40"/>
  <c r="E33" i="40"/>
  <c r="E28" i="40"/>
  <c r="E36" i="40"/>
  <c r="E22" i="40"/>
  <c r="I313" i="31"/>
  <c r="H313" i="31"/>
  <c r="B9" i="13"/>
  <c r="I224" i="31"/>
  <c r="J21" i="31"/>
  <c r="G125" i="31"/>
  <c r="G179" i="31"/>
  <c r="G58" i="31"/>
  <c r="G87" i="31"/>
  <c r="J311" i="31"/>
  <c r="J310" i="31" s="1"/>
  <c r="I271" i="31"/>
  <c r="I270" i="31" s="1"/>
  <c r="J241" i="32"/>
  <c r="G303" i="32"/>
  <c r="G315" i="32"/>
  <c r="I315" i="32"/>
  <c r="I273" i="32"/>
  <c r="J189" i="32"/>
  <c r="J173" i="32"/>
  <c r="J172" i="32" s="1"/>
  <c r="H225" i="32"/>
  <c r="I125" i="32"/>
  <c r="G225" i="32"/>
  <c r="J164" i="32"/>
  <c r="H82" i="32"/>
  <c r="I225" i="32"/>
  <c r="J126" i="32"/>
  <c r="J125" i="32" s="1"/>
  <c r="H273" i="32"/>
  <c r="G87" i="32"/>
  <c r="J157" i="32"/>
  <c r="J264" i="32"/>
  <c r="J208" i="32"/>
  <c r="G58" i="32"/>
  <c r="J87" i="32"/>
  <c r="H87" i="32"/>
  <c r="H239" i="32"/>
  <c r="H238" i="32" s="1"/>
  <c r="J240" i="32"/>
  <c r="J239" i="32" s="1"/>
  <c r="J238" i="32"/>
  <c r="J104" i="32"/>
  <c r="I20" i="32"/>
  <c r="I42" i="31"/>
  <c r="J313" i="31"/>
  <c r="J201" i="32" l="1"/>
  <c r="J20" i="32"/>
  <c r="J183" i="32"/>
  <c r="J180" i="32" s="1"/>
  <c r="J299" i="32"/>
  <c r="J296" i="32" s="1"/>
  <c r="J310" i="32"/>
  <c r="J319" i="32"/>
  <c r="J315" i="32" s="1"/>
  <c r="G28" i="40"/>
  <c r="I272" i="32"/>
  <c r="G21" i="40"/>
  <c r="H99" i="32"/>
  <c r="J112" i="32"/>
  <c r="J99" i="32" s="1"/>
  <c r="G33" i="40"/>
  <c r="J150" i="32"/>
  <c r="J143" i="32" s="1"/>
  <c r="J268" i="32"/>
  <c r="J267" i="32" s="1"/>
  <c r="G35" i="40"/>
  <c r="H58" i="32"/>
  <c r="J73" i="32"/>
  <c r="J37" i="32"/>
  <c r="G24" i="40"/>
  <c r="G254" i="31"/>
  <c r="G255" i="32"/>
  <c r="G282" i="31"/>
  <c r="J58" i="32"/>
  <c r="H201" i="32"/>
  <c r="G238" i="32"/>
  <c r="G34" i="40"/>
  <c r="G26" i="40"/>
  <c r="G19" i="40"/>
  <c r="G37" i="40" s="1"/>
  <c r="G30" i="40"/>
  <c r="G22" i="40"/>
  <c r="G29" i="40"/>
  <c r="G31" i="40"/>
  <c r="G23" i="40"/>
  <c r="G20" i="40"/>
  <c r="G32" i="40"/>
  <c r="G27" i="40"/>
  <c r="G36" i="40"/>
  <c r="I19" i="32"/>
  <c r="H272" i="32"/>
  <c r="J157" i="31"/>
  <c r="J210" i="31"/>
  <c r="J209" i="31" s="1"/>
  <c r="J45" i="32"/>
  <c r="J42" i="32" s="1"/>
  <c r="J211" i="32"/>
  <c r="J215" i="32"/>
  <c r="H172" i="32"/>
  <c r="H171" i="32" s="1"/>
  <c r="J37" i="31"/>
  <c r="G68" i="31"/>
  <c r="G67" i="31" s="1"/>
  <c r="J104" i="31"/>
  <c r="H265" i="31"/>
  <c r="G19" i="32"/>
  <c r="G68" i="32"/>
  <c r="G67" i="32" s="1"/>
  <c r="I87" i="32"/>
  <c r="I116" i="32"/>
  <c r="H143" i="32"/>
  <c r="I237" i="31"/>
  <c r="I210" i="32"/>
  <c r="I171" i="32" s="1"/>
  <c r="I116" i="31"/>
  <c r="I92" i="31"/>
  <c r="I188" i="31"/>
  <c r="I170" i="31" s="1"/>
  <c r="I265" i="31"/>
  <c r="I254" i="31" s="1"/>
  <c r="J282" i="31"/>
  <c r="H301" i="31"/>
  <c r="G313" i="31"/>
  <c r="G270" i="31" s="1"/>
  <c r="H42" i="32"/>
  <c r="H19" i="32" s="1"/>
  <c r="H18" i="32" s="1"/>
  <c r="H68" i="32"/>
  <c r="H67" i="32" s="1"/>
  <c r="J116" i="32"/>
  <c r="I143" i="32"/>
  <c r="J206" i="32"/>
  <c r="I238" i="32"/>
  <c r="I68" i="31"/>
  <c r="I143" i="31"/>
  <c r="G200" i="31"/>
  <c r="J265" i="31"/>
  <c r="J254" i="31" s="1"/>
  <c r="J294" i="31"/>
  <c r="I68" i="32"/>
  <c r="H189" i="32"/>
  <c r="J233" i="32"/>
  <c r="J225" i="32" s="1"/>
  <c r="G284" i="32"/>
  <c r="J308" i="32"/>
  <c r="J303" i="32" s="1"/>
  <c r="J179" i="31"/>
  <c r="J214" i="31"/>
  <c r="J68" i="32"/>
  <c r="J92" i="32"/>
  <c r="J154" i="32"/>
  <c r="J256" i="32"/>
  <c r="J255" i="32" s="1"/>
  <c r="B31" i="1"/>
  <c r="J188" i="31"/>
  <c r="G99" i="31"/>
  <c r="J150" i="31"/>
  <c r="H171" i="31"/>
  <c r="G273" i="32"/>
  <c r="I255" i="32"/>
  <c r="H254" i="31"/>
  <c r="I209" i="31"/>
  <c r="H255" i="32"/>
  <c r="G172" i="32"/>
  <c r="G171" i="32" s="1"/>
  <c r="G143" i="31"/>
  <c r="J116" i="31"/>
  <c r="F22" i="40"/>
  <c r="F33" i="40"/>
  <c r="B57" i="1"/>
  <c r="G171" i="31"/>
  <c r="B9" i="1"/>
  <c r="J301" i="31"/>
  <c r="F25" i="40"/>
  <c r="F19" i="40"/>
  <c r="F37" i="40" s="1"/>
  <c r="H68" i="31"/>
  <c r="H99" i="31"/>
  <c r="H67" i="31" s="1"/>
  <c r="H188" i="31"/>
  <c r="H237" i="31"/>
  <c r="F29" i="40"/>
  <c r="F27" i="40"/>
  <c r="B28" i="1"/>
  <c r="J225" i="31"/>
  <c r="H224" i="31"/>
  <c r="J200" i="31"/>
  <c r="H270" i="31"/>
  <c r="J271" i="31"/>
  <c r="J237" i="31"/>
  <c r="J224" i="31"/>
  <c r="G224" i="31"/>
  <c r="G170" i="31" s="1"/>
  <c r="H200" i="31"/>
  <c r="J171" i="31"/>
  <c r="H143" i="31"/>
  <c r="J143" i="31"/>
  <c r="J131" i="31"/>
  <c r="J125" i="31" s="1"/>
  <c r="J99" i="31"/>
  <c r="J92" i="31"/>
  <c r="J82" i="31"/>
  <c r="J68" i="31"/>
  <c r="J58" i="31"/>
  <c r="H20" i="31"/>
  <c r="H19" i="31" s="1"/>
  <c r="J20" i="31"/>
  <c r="J19" i="31" s="1"/>
  <c r="G10" i="32"/>
  <c r="G14" i="32" s="1"/>
  <c r="G10" i="31"/>
  <c r="G14" i="31" s="1"/>
  <c r="F31" i="30"/>
  <c r="G28" i="30" s="1"/>
  <c r="G16" i="30"/>
  <c r="G17" i="30"/>
  <c r="G21" i="30"/>
  <c r="G11" i="30"/>
  <c r="G10" i="30" s="1"/>
  <c r="G9" i="30" s="1"/>
  <c r="B158" i="12"/>
  <c r="B197" i="12"/>
  <c r="B153" i="12"/>
  <c r="B259" i="12"/>
  <c r="B195" i="12"/>
  <c r="B113" i="12"/>
  <c r="B111" i="12"/>
  <c r="B186" i="12"/>
  <c r="B248" i="12"/>
  <c r="B110" i="12"/>
  <c r="B180" i="12"/>
  <c r="B182" i="12"/>
  <c r="B151" i="12"/>
  <c r="B247" i="12"/>
  <c r="B263" i="12"/>
  <c r="B262" i="12"/>
  <c r="B261" i="12"/>
  <c r="B260" i="12"/>
  <c r="B258" i="12"/>
  <c r="B185" i="12"/>
  <c r="B187" i="12"/>
  <c r="B188" i="12"/>
  <c r="B184" i="12"/>
  <c r="B254" i="12"/>
  <c r="B253" i="12"/>
  <c r="B252" i="12"/>
  <c r="B251" i="12"/>
  <c r="B250" i="12"/>
  <c r="B249" i="12"/>
  <c r="B224" i="12"/>
  <c r="B116" i="12"/>
  <c r="B205" i="12"/>
  <c r="B181" i="12"/>
  <c r="B176" i="12"/>
  <c r="B175" i="12"/>
  <c r="B171" i="12"/>
  <c r="B170" i="12"/>
  <c r="B169" i="12"/>
  <c r="B168" i="12"/>
  <c r="B155" i="12"/>
  <c r="B154" i="12"/>
  <c r="B152" i="12"/>
  <c r="B149" i="12"/>
  <c r="B244" i="12"/>
  <c r="B237" i="12"/>
  <c r="B236" i="12"/>
  <c r="B61" i="1"/>
  <c r="B204" i="12"/>
  <c r="B203" i="12"/>
  <c r="B202" i="12"/>
  <c r="B201" i="12"/>
  <c r="B200" i="12"/>
  <c r="B199" i="12"/>
  <c r="B198" i="12"/>
  <c r="B196" i="12"/>
  <c r="B41" i="1"/>
  <c r="B65" i="1"/>
  <c r="B235" i="12"/>
  <c r="B58" i="1"/>
  <c r="B246" i="12"/>
  <c r="B245" i="12"/>
  <c r="B63" i="1"/>
  <c r="B234" i="12"/>
  <c r="B112" i="12"/>
  <c r="B114" i="12"/>
  <c r="B115" i="12"/>
  <c r="B10" i="40"/>
  <c r="V266" i="12"/>
  <c r="B9" i="10"/>
  <c r="B23" i="1"/>
  <c r="Q4" i="1"/>
  <c r="J272" i="32" l="1"/>
  <c r="J270" i="31"/>
  <c r="J19" i="32"/>
  <c r="J67" i="32"/>
  <c r="I67" i="31"/>
  <c r="I18" i="31" s="1"/>
  <c r="I67" i="32"/>
  <c r="I18" i="32" s="1"/>
  <c r="J210" i="32"/>
  <c r="J171" i="32" s="1"/>
  <c r="H170" i="31"/>
  <c r="G272" i="32"/>
  <c r="G18" i="32" s="1"/>
  <c r="J170" i="31"/>
  <c r="G18" i="31"/>
  <c r="J67" i="31"/>
  <c r="J18" i="31" s="1"/>
  <c r="H18" i="31"/>
  <c r="G22" i="30"/>
  <c r="G19" i="30" s="1"/>
  <c r="G29" i="30"/>
  <c r="G27" i="30"/>
  <c r="G26" i="30" s="1"/>
  <c r="G25" i="30" s="1"/>
  <c r="G24" i="30" s="1"/>
  <c r="G23" i="30" s="1"/>
  <c r="G18" i="30"/>
  <c r="G15" i="30"/>
  <c r="G30" i="30"/>
  <c r="G13" i="30"/>
  <c r="G20" i="30" l="1"/>
  <c r="J18" i="32"/>
  <c r="G14" i="30"/>
  <c r="K169" i="31"/>
  <c r="K167" i="31" s="1"/>
  <c r="K77" i="31"/>
  <c r="K316" i="31"/>
  <c r="K52" i="31"/>
  <c r="K161" i="31"/>
  <c r="K273" i="31"/>
  <c r="K272" i="31" s="1"/>
  <c r="K165" i="31"/>
  <c r="K221" i="31"/>
  <c r="K175" i="31"/>
  <c r="K312" i="31"/>
  <c r="K311" i="31" s="1"/>
  <c r="K310" i="31" s="1"/>
  <c r="K145" i="31"/>
  <c r="K144" i="31" s="1"/>
  <c r="K219" i="31"/>
  <c r="K228" i="31"/>
  <c r="K178" i="31"/>
  <c r="K177" i="31" s="1"/>
  <c r="K51" i="31"/>
  <c r="K216" i="31"/>
  <c r="K133" i="31"/>
  <c r="K240" i="31"/>
  <c r="K140" i="31"/>
  <c r="K98" i="31"/>
  <c r="K97" i="31" s="1"/>
  <c r="K84" i="31"/>
  <c r="K83" i="31" s="1"/>
  <c r="K24" i="31"/>
  <c r="K243" i="31"/>
  <c r="K132" i="31"/>
  <c r="K307" i="31"/>
  <c r="K306" i="31" s="1"/>
  <c r="K81" i="31"/>
  <c r="K80" i="31" s="1"/>
  <c r="K235" i="31"/>
  <c r="K64" i="31"/>
  <c r="K63" i="31" s="1"/>
  <c r="K103" i="31"/>
  <c r="K102" i="31" s="1"/>
  <c r="K101" i="31"/>
  <c r="K100" i="31" s="1"/>
  <c r="K50" i="31"/>
  <c r="K135" i="31"/>
  <c r="K194" i="31"/>
  <c r="K193" i="31" s="1"/>
  <c r="K44" i="31"/>
  <c r="K43" i="31" s="1"/>
  <c r="K231" i="31"/>
  <c r="K168" i="31"/>
  <c r="K226" i="31"/>
  <c r="K108" i="31"/>
  <c r="K269" i="31"/>
  <c r="K268" i="31" s="1"/>
  <c r="K305" i="31"/>
  <c r="K304" i="31" s="1"/>
  <c r="K41" i="31"/>
  <c r="K158" i="31"/>
  <c r="K257" i="31"/>
  <c r="K66" i="31"/>
  <c r="K65" i="31" s="1"/>
  <c r="K230" i="31"/>
  <c r="K264" i="31"/>
  <c r="K149" i="31"/>
  <c r="K148" i="31" s="1"/>
  <c r="K46" i="31"/>
  <c r="K162" i="31"/>
  <c r="K105" i="31"/>
  <c r="K190" i="31"/>
  <c r="K189" i="31" s="1"/>
  <c r="K53" i="31"/>
  <c r="K159" i="31"/>
  <c r="K245" i="31"/>
  <c r="K244" i="31" s="1"/>
  <c r="K298" i="31"/>
  <c r="K297" i="31" s="1"/>
  <c r="K181" i="31"/>
  <c r="K180" i="31" s="1"/>
  <c r="K213" i="31"/>
  <c r="K263" i="31"/>
  <c r="K262" i="31" s="1"/>
  <c r="K286" i="31"/>
  <c r="K285" i="31" s="1"/>
  <c r="K106" i="31"/>
  <c r="K40" i="31"/>
  <c r="K293" i="31"/>
  <c r="K292" i="31" s="1"/>
  <c r="K72" i="31"/>
  <c r="K71" i="31" s="1"/>
  <c r="K318" i="31"/>
  <c r="K317" i="31" s="1"/>
  <c r="K300" i="31"/>
  <c r="K299" i="31" s="1"/>
  <c r="K28" i="31"/>
  <c r="K74" i="31"/>
  <c r="K73" i="31" s="1"/>
  <c r="K234" i="31"/>
  <c r="K236" i="31"/>
  <c r="K284" i="31"/>
  <c r="K283" i="31" s="1"/>
  <c r="K151" i="31"/>
  <c r="K122" i="31"/>
  <c r="K121" i="31" s="1"/>
  <c r="K211" i="31"/>
  <c r="K233" i="31"/>
  <c r="K153" i="31"/>
  <c r="K208" i="31"/>
  <c r="K207" i="31" s="1"/>
  <c r="K173" i="31"/>
  <c r="K172" i="31" s="1"/>
  <c r="K86" i="31"/>
  <c r="K85" i="31" s="1"/>
  <c r="K39" i="31"/>
  <c r="K196" i="31"/>
  <c r="K195" i="31" s="1"/>
  <c r="K22" i="31"/>
  <c r="K192" i="31"/>
  <c r="K191" i="31" s="1"/>
  <c r="K185" i="31"/>
  <c r="K184" i="31" s="1"/>
  <c r="K124" i="31"/>
  <c r="K123" i="31" s="1"/>
  <c r="K56" i="31"/>
  <c r="K129" i="31"/>
  <c r="K139" i="31"/>
  <c r="K70" i="31"/>
  <c r="K69" i="31" s="1"/>
  <c r="K251" i="31"/>
  <c r="K250" i="31" s="1"/>
  <c r="K163" i="31"/>
  <c r="K91" i="31"/>
  <c r="K90" i="31" s="1"/>
  <c r="K215" i="31"/>
  <c r="K320" i="31"/>
  <c r="K319" i="31" s="1"/>
  <c r="K62" i="31"/>
  <c r="K61" i="31" s="1"/>
  <c r="K111" i="31"/>
  <c r="K110" i="31" s="1"/>
  <c r="K120" i="31"/>
  <c r="K119" i="31" s="1"/>
  <c r="K147" i="31"/>
  <c r="K146" i="31" s="1"/>
  <c r="K187" i="31"/>
  <c r="K186" i="31" s="1"/>
  <c r="K134" i="31"/>
  <c r="K229" i="31"/>
  <c r="K217" i="31"/>
  <c r="K223" i="31"/>
  <c r="K96" i="31"/>
  <c r="K95" i="31" s="1"/>
  <c r="K261" i="31"/>
  <c r="K260" i="31" s="1"/>
  <c r="K288" i="31"/>
  <c r="K287" i="31" s="1"/>
  <c r="K303" i="31"/>
  <c r="K302" i="31" s="1"/>
  <c r="K267" i="31"/>
  <c r="K266" i="31" s="1"/>
  <c r="K265" i="31" s="1"/>
  <c r="K322" i="31"/>
  <c r="K321" i="31" s="1"/>
  <c r="K259" i="31"/>
  <c r="K258" i="31" s="1"/>
  <c r="K315" i="31"/>
  <c r="K296" i="31"/>
  <c r="K295" i="31" s="1"/>
  <c r="K48" i="31"/>
  <c r="K115" i="31"/>
  <c r="K114" i="31" s="1"/>
  <c r="K202" i="31"/>
  <c r="K201" i="31" s="1"/>
  <c r="K247" i="31"/>
  <c r="K246" i="31" s="1"/>
  <c r="K199" i="31"/>
  <c r="K198" i="31" s="1"/>
  <c r="K197" i="31" s="1"/>
  <c r="K155" i="31"/>
  <c r="K49" i="31"/>
  <c r="K256" i="31"/>
  <c r="K255" i="31" s="1"/>
  <c r="K166" i="31"/>
  <c r="K113" i="31"/>
  <c r="K112" i="31" s="1"/>
  <c r="K109" i="31"/>
  <c r="K275" i="31"/>
  <c r="K274" i="31" s="1"/>
  <c r="K279" i="31"/>
  <c r="K278" i="31" s="1"/>
  <c r="K60" i="31"/>
  <c r="K59" i="31" s="1"/>
  <c r="K212" i="31"/>
  <c r="K142" i="31"/>
  <c r="K141" i="31" s="1"/>
  <c r="K137" i="31"/>
  <c r="K156" i="31"/>
  <c r="K130" i="31"/>
  <c r="K227" i="31"/>
  <c r="K183" i="31"/>
  <c r="K182" i="31" s="1"/>
  <c r="K138" i="31"/>
  <c r="K220" i="31"/>
  <c r="K253" i="31"/>
  <c r="K252" i="31" s="1"/>
  <c r="K31" i="31"/>
  <c r="K29" i="31"/>
  <c r="K76" i="31"/>
  <c r="K75" i="31" s="1"/>
  <c r="K249" i="31"/>
  <c r="K248" i="31" s="1"/>
  <c r="K118" i="31"/>
  <c r="K117" i="31" s="1"/>
  <c r="K116" i="31" s="1"/>
  <c r="K127" i="31"/>
  <c r="K326" i="31"/>
  <c r="K325" i="31" s="1"/>
  <c r="K324" i="31" s="1"/>
  <c r="K323" i="31" s="1"/>
  <c r="K27" i="31"/>
  <c r="K277" i="31"/>
  <c r="K276" i="31" s="1"/>
  <c r="K152" i="31"/>
  <c r="K222" i="31"/>
  <c r="K291" i="31"/>
  <c r="K290" i="31" s="1"/>
  <c r="K25" i="31"/>
  <c r="K36" i="31"/>
  <c r="K35" i="31" s="1"/>
  <c r="K79" i="31"/>
  <c r="K78" i="31" s="1"/>
  <c r="K89" i="31"/>
  <c r="K88" i="31" s="1"/>
  <c r="K87" i="31" s="1"/>
  <c r="K94" i="31"/>
  <c r="K93" i="31" s="1"/>
  <c r="K32" i="31"/>
  <c r="K23" i="31"/>
  <c r="K57" i="31"/>
  <c r="K47" i="31"/>
  <c r="K242" i="31"/>
  <c r="K239" i="31"/>
  <c r="K238" i="31" s="1"/>
  <c r="K206" i="31"/>
  <c r="K205" i="31" s="1"/>
  <c r="K204" i="31"/>
  <c r="K203" i="31" s="1"/>
  <c r="K107" i="31"/>
  <c r="K128" i="31"/>
  <c r="K136" i="31"/>
  <c r="K281" i="31"/>
  <c r="K280" i="31" s="1"/>
  <c r="K176" i="31"/>
  <c r="K174" i="31" s="1"/>
  <c r="K34" i="31"/>
  <c r="K33" i="31" s="1"/>
  <c r="K309" i="31"/>
  <c r="K308" i="31" s="1"/>
  <c r="K160" i="31"/>
  <c r="K38" i="31"/>
  <c r="K30" i="31"/>
  <c r="G12" i="30"/>
  <c r="G31" i="30" s="1"/>
  <c r="K103" i="32" l="1"/>
  <c r="K102" i="32" s="1"/>
  <c r="K140" i="32"/>
  <c r="K179" i="32"/>
  <c r="K178" i="32" s="1"/>
  <c r="K191" i="32"/>
  <c r="K190" i="32" s="1"/>
  <c r="K77" i="32"/>
  <c r="K231" i="32"/>
  <c r="K298" i="32"/>
  <c r="K297" i="32" s="1"/>
  <c r="K109" i="32"/>
  <c r="K243" i="32"/>
  <c r="K258" i="32"/>
  <c r="K152" i="32"/>
  <c r="K32" i="32"/>
  <c r="K237" i="32"/>
  <c r="K22" i="32"/>
  <c r="K177" i="32"/>
  <c r="K135" i="32"/>
  <c r="K130" i="32"/>
  <c r="K259" i="32"/>
  <c r="K228" i="32"/>
  <c r="K166" i="32"/>
  <c r="K317" i="32"/>
  <c r="K137" i="32"/>
  <c r="K305" i="32"/>
  <c r="K304" i="32" s="1"/>
  <c r="K235" i="32"/>
  <c r="K127" i="32"/>
  <c r="K217" i="32"/>
  <c r="K56" i="32"/>
  <c r="K86" i="32"/>
  <c r="K85" i="32" s="1"/>
  <c r="K222" i="32"/>
  <c r="K38" i="32"/>
  <c r="K279" i="32"/>
  <c r="K278" i="32" s="1"/>
  <c r="K241" i="32"/>
  <c r="K89" i="32"/>
  <c r="K88" i="32" s="1"/>
  <c r="K220" i="32"/>
  <c r="K193" i="32"/>
  <c r="K192" i="32" s="1"/>
  <c r="K324" i="32"/>
  <c r="K323" i="32" s="1"/>
  <c r="K50" i="32"/>
  <c r="K132" i="32"/>
  <c r="K25" i="32"/>
  <c r="K246" i="32"/>
  <c r="K245" i="32" s="1"/>
  <c r="K188" i="32"/>
  <c r="K187" i="32" s="1"/>
  <c r="K261" i="32"/>
  <c r="K260" i="32" s="1"/>
  <c r="K124" i="32"/>
  <c r="K123" i="32" s="1"/>
  <c r="K29" i="32"/>
  <c r="K169" i="32"/>
  <c r="K105" i="32"/>
  <c r="K213" i="32"/>
  <c r="K36" i="32"/>
  <c r="K35" i="32" s="1"/>
  <c r="K290" i="32"/>
  <c r="K289" i="32" s="1"/>
  <c r="K271" i="32"/>
  <c r="K270" i="32" s="1"/>
  <c r="K98" i="32"/>
  <c r="K97" i="32" s="1"/>
  <c r="K142" i="32"/>
  <c r="K141" i="32" s="1"/>
  <c r="K203" i="32"/>
  <c r="K202" i="32" s="1"/>
  <c r="K79" i="32"/>
  <c r="K78" i="32" s="1"/>
  <c r="K162" i="32"/>
  <c r="K295" i="32"/>
  <c r="K294" i="32" s="1"/>
  <c r="K230" i="32"/>
  <c r="K149" i="32"/>
  <c r="K148" i="32" s="1"/>
  <c r="K49" i="32"/>
  <c r="K302" i="32"/>
  <c r="K301" i="32" s="1"/>
  <c r="K205" i="32"/>
  <c r="K204" i="32" s="1"/>
  <c r="K322" i="32"/>
  <c r="K321" i="32" s="1"/>
  <c r="K101" i="32"/>
  <c r="K100" i="32" s="1"/>
  <c r="K266" i="32"/>
  <c r="K265" i="32" s="1"/>
  <c r="K264" i="32" s="1"/>
  <c r="K106" i="32"/>
  <c r="K48" i="32"/>
  <c r="K209" i="32"/>
  <c r="K208" i="32" s="1"/>
  <c r="K248" i="32"/>
  <c r="K247" i="32" s="1"/>
  <c r="K151" i="32"/>
  <c r="K136" i="32"/>
  <c r="K314" i="32"/>
  <c r="K313" i="32" s="1"/>
  <c r="K312" i="32" s="1"/>
  <c r="K234" i="32"/>
  <c r="K111" i="32"/>
  <c r="K110" i="32" s="1"/>
  <c r="K52" i="32"/>
  <c r="K160" i="32"/>
  <c r="K244" i="32"/>
  <c r="K94" i="32"/>
  <c r="K93" i="32" s="1"/>
  <c r="K161" i="32"/>
  <c r="K254" i="32"/>
  <c r="K253" i="32" s="1"/>
  <c r="K221" i="32"/>
  <c r="K76" i="32"/>
  <c r="K75" i="32" s="1"/>
  <c r="K145" i="32"/>
  <c r="K144" i="32" s="1"/>
  <c r="K286" i="32"/>
  <c r="K285" i="32" s="1"/>
  <c r="K284" i="32" s="1"/>
  <c r="K159" i="32"/>
  <c r="K34" i="32"/>
  <c r="K33" i="32" s="1"/>
  <c r="K158" i="32"/>
  <c r="K91" i="32"/>
  <c r="K90" i="32" s="1"/>
  <c r="K307" i="32"/>
  <c r="K306" i="32" s="1"/>
  <c r="K39" i="32"/>
  <c r="K283" i="32"/>
  <c r="K282" i="32" s="1"/>
  <c r="K62" i="32"/>
  <c r="K61" i="32" s="1"/>
  <c r="K139" i="32"/>
  <c r="K229" i="32"/>
  <c r="K44" i="32"/>
  <c r="K43" i="32" s="1"/>
  <c r="K263" i="32"/>
  <c r="K262" i="32" s="1"/>
  <c r="K28" i="32"/>
  <c r="K227" i="32"/>
  <c r="K122" i="32"/>
  <c r="K121" i="32" s="1"/>
  <c r="K70" i="32"/>
  <c r="K69" i="32" s="1"/>
  <c r="K288" i="32"/>
  <c r="K287" i="32" s="1"/>
  <c r="K182" i="32"/>
  <c r="K181" i="32" s="1"/>
  <c r="K46" i="32"/>
  <c r="K328" i="32"/>
  <c r="K327" i="32" s="1"/>
  <c r="K326" i="32" s="1"/>
  <c r="K325" i="32" s="1"/>
  <c r="K147" i="32"/>
  <c r="K146" i="32" s="1"/>
  <c r="K64" i="32"/>
  <c r="K63" i="32" s="1"/>
  <c r="K200" i="32"/>
  <c r="K199" i="32" s="1"/>
  <c r="K198" i="32" s="1"/>
  <c r="K236" i="32"/>
  <c r="K40" i="32"/>
  <c r="K53" i="32"/>
  <c r="K224" i="32"/>
  <c r="K223" i="32" s="1"/>
  <c r="K66" i="32"/>
  <c r="K65" i="32" s="1"/>
  <c r="K176" i="32"/>
  <c r="K175" i="32" s="1"/>
  <c r="K84" i="32"/>
  <c r="K83" i="32" s="1"/>
  <c r="K82" i="32" s="1"/>
  <c r="K107" i="32"/>
  <c r="K60" i="32"/>
  <c r="K59" i="32" s="1"/>
  <c r="K58" i="32" s="1"/>
  <c r="K31" i="32"/>
  <c r="K156" i="32"/>
  <c r="K250" i="32"/>
  <c r="K249" i="32" s="1"/>
  <c r="K232" i="32"/>
  <c r="K128" i="32"/>
  <c r="K165" i="32"/>
  <c r="K164" i="32" s="1"/>
  <c r="K118" i="32"/>
  <c r="K117" i="32" s="1"/>
  <c r="K23" i="32"/>
  <c r="K318" i="32"/>
  <c r="K197" i="32"/>
  <c r="K196" i="32" s="1"/>
  <c r="K214" i="32"/>
  <c r="K216" i="32"/>
  <c r="K215" i="32" s="1"/>
  <c r="K129" i="32"/>
  <c r="K277" i="32"/>
  <c r="K276" i="32" s="1"/>
  <c r="K134" i="32"/>
  <c r="K133" i="32"/>
  <c r="K186" i="32"/>
  <c r="K185" i="32" s="1"/>
  <c r="K252" i="32"/>
  <c r="K251" i="32" s="1"/>
  <c r="K72" i="32"/>
  <c r="K71" i="32" s="1"/>
  <c r="K163" i="32"/>
  <c r="K30" i="32"/>
  <c r="K170" i="32"/>
  <c r="K240" i="32"/>
  <c r="K239" i="32" s="1"/>
  <c r="K115" i="32"/>
  <c r="K114" i="32" s="1"/>
  <c r="K195" i="32"/>
  <c r="K194" i="32" s="1"/>
  <c r="K138" i="32"/>
  <c r="K275" i="32"/>
  <c r="K274" i="32" s="1"/>
  <c r="K47" i="32"/>
  <c r="K300" i="32"/>
  <c r="K299" i="32" s="1"/>
  <c r="K153" i="32"/>
  <c r="K24" i="32"/>
  <c r="K174" i="32"/>
  <c r="K173" i="32" s="1"/>
  <c r="K172" i="32" s="1"/>
  <c r="K207" i="32"/>
  <c r="K206" i="32" s="1"/>
  <c r="K311" i="32"/>
  <c r="K310" i="32" s="1"/>
  <c r="K269" i="32"/>
  <c r="K268" i="32" s="1"/>
  <c r="K267" i="32" s="1"/>
  <c r="K212" i="32"/>
  <c r="K211" i="32" s="1"/>
  <c r="K167" i="32"/>
  <c r="K57" i="32"/>
  <c r="K293" i="32"/>
  <c r="K292" i="32" s="1"/>
  <c r="K291" i="32" s="1"/>
  <c r="K281" i="32"/>
  <c r="K280" i="32" s="1"/>
  <c r="K113" i="32"/>
  <c r="K112" i="32" s="1"/>
  <c r="K41" i="32"/>
  <c r="K320" i="32"/>
  <c r="K319" i="32" s="1"/>
  <c r="K51" i="32"/>
  <c r="K218" i="32"/>
  <c r="K81" i="32"/>
  <c r="K80" i="32" s="1"/>
  <c r="K108" i="32"/>
  <c r="K184" i="32"/>
  <c r="K183" i="32" s="1"/>
  <c r="K120" i="32"/>
  <c r="K119" i="32" s="1"/>
  <c r="K96" i="32"/>
  <c r="K95" i="32" s="1"/>
  <c r="K74" i="32"/>
  <c r="K73" i="32" s="1"/>
  <c r="K309" i="32"/>
  <c r="K308" i="32" s="1"/>
  <c r="K155" i="32"/>
  <c r="K27" i="32"/>
  <c r="K26" i="32" s="1"/>
  <c r="K164" i="31"/>
  <c r="K254" i="31"/>
  <c r="K92" i="31"/>
  <c r="K157" i="31"/>
  <c r="K55" i="31"/>
  <c r="K54" i="31" s="1"/>
  <c r="K294" i="31"/>
  <c r="K210" i="31"/>
  <c r="K82" i="31"/>
  <c r="K171" i="31"/>
  <c r="K21" i="31"/>
  <c r="K188" i="31"/>
  <c r="K232" i="31"/>
  <c r="K150" i="31"/>
  <c r="K58" i="31"/>
  <c r="K314" i="31"/>
  <c r="K313" i="31" s="1"/>
  <c r="K37" i="31"/>
  <c r="K241" i="31"/>
  <c r="K237" i="31" s="1"/>
  <c r="K225" i="31"/>
  <c r="K179" i="31"/>
  <c r="K131" i="31"/>
  <c r="K218" i="31"/>
  <c r="K301" i="31"/>
  <c r="K289" i="31"/>
  <c r="K45" i="31"/>
  <c r="K42" i="31" s="1"/>
  <c r="K154" i="31"/>
  <c r="K282" i="31"/>
  <c r="K214" i="31"/>
  <c r="K68" i="31"/>
  <c r="K104" i="31"/>
  <c r="K99" i="31" s="1"/>
  <c r="K271" i="31"/>
  <c r="K200" i="31"/>
  <c r="K26" i="31"/>
  <c r="K126" i="31"/>
  <c r="K154" i="32" l="1"/>
  <c r="K233" i="32"/>
  <c r="K210" i="32"/>
  <c r="K303" i="32"/>
  <c r="K296" i="32"/>
  <c r="K273" i="32"/>
  <c r="K272" i="32" s="1"/>
  <c r="K45" i="32"/>
  <c r="K42" i="32"/>
  <c r="K157" i="32"/>
  <c r="K104" i="32"/>
  <c r="K99" i="32" s="1"/>
  <c r="K131" i="32"/>
  <c r="K37" i="32"/>
  <c r="K21" i="32"/>
  <c r="K20" i="32" s="1"/>
  <c r="K19" i="32" s="1"/>
  <c r="K180" i="32"/>
  <c r="K92" i="32"/>
  <c r="K150" i="32"/>
  <c r="K201" i="32"/>
  <c r="K168" i="32"/>
  <c r="K316" i="32"/>
  <c r="K315" i="32" s="1"/>
  <c r="K189" i="32"/>
  <c r="K68" i="32"/>
  <c r="K55" i="32"/>
  <c r="K54" i="32" s="1"/>
  <c r="K116" i="32"/>
  <c r="K143" i="32"/>
  <c r="K219" i="32"/>
  <c r="K257" i="32"/>
  <c r="K256" i="32" s="1"/>
  <c r="K255" i="32" s="1"/>
  <c r="K226" i="32"/>
  <c r="K225" i="32" s="1"/>
  <c r="K87" i="32"/>
  <c r="K126" i="32"/>
  <c r="K125" i="32" s="1"/>
  <c r="K242" i="32"/>
  <c r="K238" i="32" s="1"/>
  <c r="K20" i="31"/>
  <c r="K19" i="31" s="1"/>
  <c r="K224" i="31"/>
  <c r="K143" i="31"/>
  <c r="K270" i="31"/>
  <c r="K209" i="31"/>
  <c r="K125" i="31"/>
  <c r="K171" i="32" l="1"/>
  <c r="K67" i="32"/>
  <c r="K18" i="32" s="1"/>
  <c r="K170" i="31"/>
  <c r="K67" i="31"/>
  <c r="K18" i="3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s>
  <commentList>
    <comment ref="H8" authorId="0" shapeId="0" xr:uid="{00000000-0006-0000-0200-000001000000}">
      <text>
        <r>
          <rPr>
            <sz val="9"/>
            <color indexed="81"/>
            <rFont val="Tahoma"/>
            <family val="2"/>
          </rPr>
          <t xml:space="preserve">Inicia siglas de la dependencia, numeración resultado esperado, numeración producto y secuencia actividades para el producto.
Ej.: Dirección de Planificación
Línea Estratégica 1
Objetivo Estratégico 1
Resultado Esperado 1
Producto 1
Actividad 1
Sería: </t>
        </r>
        <r>
          <rPr>
            <b/>
            <sz val="9"/>
            <color indexed="81"/>
            <rFont val="Tahoma"/>
            <family val="2"/>
          </rPr>
          <t>DP1.1.1.1.01</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00000000-0006-0000-0700-000001000000}">
      <text>
        <r>
          <rPr>
            <b/>
            <sz val="9"/>
            <color indexed="81"/>
            <rFont val="Tahoma"/>
            <family val="2"/>
          </rPr>
          <t>Patricia Elisa Caba:</t>
        </r>
        <r>
          <rPr>
            <sz val="8"/>
            <color indexed="81"/>
            <rFont val="Tahoma"/>
            <family val="2"/>
          </rPr>
          <t xml:space="preserve">
Bloquear cuentas a CEAS</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ThisWorkbookDataModel" description="Modelo de datos"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xr16:uid="{00000000-0015-0000-FFFF-FFFF01000000}" name="WorksheetConnection_Plantilla POA DCSNS y SRS 25112024.xlsx!Tabla6" type="102" refreshedVersion="8" minRefreshableVersion="5">
    <extLst>
      <ext xmlns:x15="http://schemas.microsoft.com/office/spreadsheetml/2010/11/main" uri="{DE250136-89BD-433C-8126-D09CA5730AF9}">
        <x15:connection id="Tabla6">
          <x15:rangePr sourceName="_xlcn.WorksheetConnection_PlantillaPOADCSNSySRS25112024.xlsxTabla6"/>
        </x15:connection>
      </ext>
    </extLst>
  </connection>
  <connection id="3" xr16:uid="{00000000-0015-0000-FFFF-FFFF02000000}" name="WorksheetConnection_Plantilla POA DCSNS y SRS 25112024.xlsx!Tabla8" type="102" refreshedVersion="8" minRefreshableVersion="5">
    <extLst>
      <ext xmlns:x15="http://schemas.microsoft.com/office/spreadsheetml/2010/11/main" uri="{DE250136-89BD-433C-8126-D09CA5730AF9}">
        <x15:connection id="Tabla8">
          <x15:rangePr sourceName="_xlcn.WorksheetConnection_PlantillaPOADCSNSySRS25112024.xlsxTabla8"/>
        </x15:connection>
      </ext>
    </extLst>
  </connection>
</connection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<sst xmlns="http://schemas.openxmlformats.org/spreadsheetml/2006/main" count="7184" uniqueCount="2561">
  <si>
    <t>Siglas Dependencias DC-SNS</t>
  </si>
  <si>
    <t>Servicio Nacional de Salud</t>
  </si>
  <si>
    <t>Dirección Ejecutiva (DE)</t>
  </si>
  <si>
    <t>Dirección de Planificación y Desarrollo</t>
  </si>
  <si>
    <t>Atención a Usuarios (DAU)</t>
  </si>
  <si>
    <t>Laboratorio e Imágenes (LCI)</t>
  </si>
  <si>
    <t>Cantidad acciones/actividades/trimestre</t>
  </si>
  <si>
    <t>Cooperación Internacional (COP)</t>
  </si>
  <si>
    <t>Primer Trimestre</t>
  </si>
  <si>
    <t>Calidad Institucional (DCG)</t>
  </si>
  <si>
    <t>Segundo Trimestre</t>
  </si>
  <si>
    <t>Administración (ADM)</t>
  </si>
  <si>
    <t>Tercer Trimestre</t>
  </si>
  <si>
    <t>Dirección Centros Hospitalarios (DCH)</t>
  </si>
  <si>
    <t>Cuarto Trimestre</t>
  </si>
  <si>
    <t>Servicios de Atención Emergencias Extrahospitalaria (DAEH)</t>
  </si>
  <si>
    <t xml:space="preserve">Total actividades del año </t>
  </si>
  <si>
    <t>Comunicaciones (DCE)</t>
  </si>
  <si>
    <t>Financiero (DFI)</t>
  </si>
  <si>
    <t>Gestión Clínica (DGC)</t>
  </si>
  <si>
    <t>Proyectos Institucionales (DPI)</t>
  </si>
  <si>
    <t>Cuidados de Enfermería (ENF)</t>
  </si>
  <si>
    <t>Desarrollo Institucional (DDI)</t>
  </si>
  <si>
    <t>Seguimiento, Evaluación y Calidad de los Servicios de Salud (GCSS)</t>
  </si>
  <si>
    <t xml:space="preserve">Tabla Resumen POA </t>
  </si>
  <si>
    <t>Oficina Equidad Género (OEG)</t>
  </si>
  <si>
    <t>Área Organizacional</t>
  </si>
  <si>
    <t>Presupuesto</t>
  </si>
  <si>
    <t>Nº Productos</t>
  </si>
  <si>
    <t>Nº Actividades</t>
  </si>
  <si>
    <t>% (Productos)</t>
  </si>
  <si>
    <t>% (Actividades)</t>
  </si>
  <si>
    <t>% (Presupuesto)</t>
  </si>
  <si>
    <t>Recursos Humanos (DRH)</t>
  </si>
  <si>
    <t>Infraestructura y Equipos (DIE)</t>
  </si>
  <si>
    <t>Jurídica (DCJ)</t>
  </si>
  <si>
    <t>Formulación, Monitoreo y Evaluación de PPP (FME)</t>
  </si>
  <si>
    <t>Planificación (DPD)</t>
  </si>
  <si>
    <t>Dirección Primer Nivel (DPN)</t>
  </si>
  <si>
    <t>Asistencia a la Red (DAR)</t>
  </si>
  <si>
    <t>Seguridad Física (DSF)</t>
  </si>
  <si>
    <t>Sistema de Información (DGI)</t>
  </si>
  <si>
    <t>Tecnología de la Información (DTI)</t>
  </si>
  <si>
    <t>Monitoreo Calidad de los Servicios de Salud (MCS)</t>
  </si>
  <si>
    <t>Materno-Infantil (MIA)</t>
  </si>
  <si>
    <t>Oficina de Acceso a la Información (OAI)</t>
  </si>
  <si>
    <t>Control y Fiscalización (DCF)</t>
  </si>
  <si>
    <t>Odontología (ODO)</t>
  </si>
  <si>
    <t>Pasantía Médica (PSM)</t>
  </si>
  <si>
    <t>Medicamentos e Insumos (DMI)</t>
  </si>
  <si>
    <t>Coordinación Gabinete (CG)</t>
  </si>
  <si>
    <t>Salud Mental (DSM)</t>
  </si>
  <si>
    <t>Total</t>
  </si>
  <si>
    <t>Compras y Contrataciones (DCC)</t>
  </si>
  <si>
    <t>Archivo y Correspondencia (DAC)</t>
  </si>
  <si>
    <t>Servicios Generales (DSG)</t>
  </si>
  <si>
    <t>Activo Fijo (DAF)</t>
  </si>
  <si>
    <t>Almacén y Suministros (DAS)</t>
  </si>
  <si>
    <t>Litigios (LIT)</t>
  </si>
  <si>
    <t>Elaboración de Documentos Legales (EDL)</t>
  </si>
  <si>
    <t>Gestión de Servicios de Laboratorio y Sangre (GLS)</t>
  </si>
  <si>
    <t>Gestión Servicios de Imágenes (GSI)</t>
  </si>
  <si>
    <t>Desarrollo Laboratorios e Imágenes (DLI)</t>
  </si>
  <si>
    <t>Desarrollo Servicios de Emergencias Médicas (DSE)</t>
  </si>
  <si>
    <t>Prevención y Gestión de Riesgos y Desastres (GRD-DAEH)</t>
  </si>
  <si>
    <t>Operaciones de Emergencias de Centros de Salud (OEC)</t>
  </si>
  <si>
    <t>Gestión de Emergencias Extrahospitalaria (GEE-DAEH)</t>
  </si>
  <si>
    <t>Registro, Control y Nómina (RCN)</t>
  </si>
  <si>
    <t>Evaluación Desempeño y Capacitación (EDC)</t>
  </si>
  <si>
    <t>Relaciones Laborales y Seguridad Social (RLS)</t>
  </si>
  <si>
    <t>Reclutamiento y Selección de Personal (RSP)</t>
  </si>
  <si>
    <t>Pasantía Médica (DPM)</t>
  </si>
  <si>
    <t>Organización del Trabajo y Compensación (OTC)</t>
  </si>
  <si>
    <t>Identidad Institucional (DII)</t>
  </si>
  <si>
    <t>Comunicación Digital (DCD)</t>
  </si>
  <si>
    <t>Prensa y Relaciones Públicas (PRP)</t>
  </si>
  <si>
    <t>Materno-Neonatal (DMN)</t>
  </si>
  <si>
    <t>Atención Infanto Adolescente (DIA)</t>
  </si>
  <si>
    <t>Sección Atención Adolescentes (SAA)</t>
  </si>
  <si>
    <t>Planificación y Desarrollo de Emergencias Extrahospitalaria (DPD-DAEH)</t>
  </si>
  <si>
    <t>Recursos Humanos de Emergencias Extrahospitalaria (DRH-DAEH)</t>
  </si>
  <si>
    <t>Coordinador Enlace con la Red (CER-DAEH)</t>
  </si>
  <si>
    <t>Administrativo y Financiero (DAF-DAEH)</t>
  </si>
  <si>
    <t>Tecnologia de la información (TIC-DAEH)</t>
  </si>
  <si>
    <t>Jurídica (JUR-DAEH)</t>
  </si>
  <si>
    <t>Fiscalización (DFC-DAEH)</t>
  </si>
  <si>
    <t>Prevención y Control de Riesgo Biológico (PCR)</t>
  </si>
  <si>
    <t xml:space="preserve">Año del POA:  </t>
  </si>
  <si>
    <t xml:space="preserve">Servicio Regional de Salud:  </t>
  </si>
  <si>
    <t>SNS - Dirección Central</t>
  </si>
  <si>
    <t xml:space="preserve">Plan Operativo Anual </t>
  </si>
  <si>
    <t xml:space="preserve">Estructura:  </t>
  </si>
  <si>
    <t>Dirección</t>
  </si>
  <si>
    <t xml:space="preserve">Identificación de Productos/Resultados </t>
  </si>
  <si>
    <t>ID_Dependendencia</t>
  </si>
  <si>
    <t>POA</t>
  </si>
  <si>
    <t>SRS</t>
  </si>
  <si>
    <t>AREA</t>
  </si>
  <si>
    <t>Eje Estratégico</t>
  </si>
  <si>
    <t>Cod_LE</t>
  </si>
  <si>
    <t>Objetivo</t>
  </si>
  <si>
    <t>Cod_Obj</t>
  </si>
  <si>
    <t>Resultado esperado</t>
  </si>
  <si>
    <t>Productos</t>
  </si>
  <si>
    <t>Indicador</t>
  </si>
  <si>
    <t>Unidad de medida</t>
  </si>
  <si>
    <t>Línea Base</t>
  </si>
  <si>
    <t>Meta</t>
  </si>
  <si>
    <t>Supuestos</t>
  </si>
  <si>
    <t>Dependencia responsable</t>
  </si>
  <si>
    <t>LE.1 - Desarrollo y fortalecimiento de las redes integradas de servicios de salud fundamentada en el Modelo de Atención</t>
  </si>
  <si>
    <t>1.1   Fortalecer los niveles de atención priorizando el Primer Nivel de Atención, incrementando su capacidad de resolución para satisfacer eficientemente las necesidades de salud de la población.</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</si>
  <si>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</si>
  <si>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1.1.1.1 Aumento de la cobertura de Adscripción en el PNA</t>
  </si>
  <si>
    <t>Primer Nivel</t>
  </si>
  <si>
    <t>1.1.1.2 Fortalecimiento del Primer Nivel de Atención sustentado en la implementación del Modelo de Atención</t>
  </si>
  <si>
    <t>1.1.1.3 Despliegue del programa salud escolar</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</si>
  <si>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</si>
  <si>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 xml:space="preserve">1.1.2.1 Programa de Fortalecimiento del  Nivel Especializado </t>
  </si>
  <si>
    <t>Centros Hospitalarios</t>
  </si>
  <si>
    <t>1.1.2.2 Operaciones de emergencias y gestión de riesgos</t>
  </si>
  <si>
    <t>1.1.2.3 Implementación de la estrategia HEARTS para la prevención y control de las enfermedades crónicas no transmisibles (ECNT) implementada.</t>
  </si>
  <si>
    <t>1.1.2.4 Fortalecimiento de la atención integral a menores de 5 años</t>
  </si>
  <si>
    <t>Primer Nivel
Materno Infantil</t>
  </si>
  <si>
    <t>1.1.2.5 Fotalecimiento de los servicios de la red de servicios de Salud Mental</t>
  </si>
  <si>
    <t>Gestión Clínica</t>
  </si>
  <si>
    <t>1.1.2.6 Seguimiento a la aplicación de los protocolos de las enfermedades zoonóticas</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</si>
  <si>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</si>
  <si>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1.1.3.1 Aumento de la provisión de servicios de salud sexual y reproductiva en la Red SNS</t>
  </si>
  <si>
    <t>Primer Nivel
Materno Infantil
Gestión Clínica</t>
  </si>
  <si>
    <t>1.1.3.2 Mejorar la atención de enfermedades transmisibles</t>
  </si>
  <si>
    <t>Primer Nivel
Gestión Clínica</t>
  </si>
  <si>
    <t>1.1.3.3 Fortalecimiento de la capacidad de los servicios de salud de VIH para garantizar la atencion integral y de calidad  centrada en el paciente de VIH para cumplir las metas 95-95-95 al 2030 y el PoR 42</t>
  </si>
  <si>
    <t>1.1.3.4 Fortalecimiento de la capacidad de respuesta para brindar atencion integral centrada en el paciente de Tb en todas sus fases para garantizar el cumplimiento de las metas de fin de la TB al 2030 y PoR 41</t>
  </si>
  <si>
    <t>1.2  Avanzar en la articulación de las redes de servicios, asegurando que la atención sea integral y acorde con las necesidades territoriales de la población.</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</si>
  <si>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</si>
  <si>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 xml:space="preserve">1.2.1.1 Desarrollo del Programa de Salud Bucal </t>
  </si>
  <si>
    <t>Odontología</t>
  </si>
  <si>
    <t xml:space="preserve">1.2.1.2 Mejora del suministro y abastecimiento de medicamentos </t>
  </si>
  <si>
    <t>Medicamentos e Insumos</t>
  </si>
  <si>
    <t>1.2.1.3 Ampliación y mejora de la provisión de servicios de apoyo diagnóstico  y laboratorio</t>
  </si>
  <si>
    <t>Laboratorios e Imágenes</t>
  </si>
  <si>
    <t>1.2.5  Aumentada la eficacia, eficiencia y equidad de la prestación de los servicios de salud a través de la reorganización y transformación de las estructuras de redes de servicios</t>
  </si>
  <si>
    <t>1.2.5.1 Implementación de la Metodología de la Gestión Productiva de Servicios de Salud</t>
  </si>
  <si>
    <t>1.2.5.2 Despliegue de la Cartera de Servicios en la Red de Servicio Nacional de Salud</t>
  </si>
  <si>
    <t>1.2.2  Garantizada la atención integral con calidad y oportunidad, mediante la coordinación clínica y asistencial de los servicios de salud</t>
  </si>
  <si>
    <t>1.2.2.1 Articulación de la Red SNS</t>
  </si>
  <si>
    <t>Atención a los Usuarios</t>
  </si>
  <si>
    <t>1.2.2.2 Provisión de servicios de Salud Materno, Infantil y Adolescentes de Calidad</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</si>
  <si>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</si>
  <si>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1.2.3.1 Comités de Salud del Primer Nivel y Hospitalarios (priorizados según Reglamento Hospitalario 434-07)</t>
  </si>
  <si>
    <t>Servicios de Salud</t>
  </si>
  <si>
    <t>1.3  Asegurar la calidad de la atención y la seguridad del paciente, en el marco de los derechos de las personas, con el fin de aumentar la confianza y satisfacción de los usuarios de los servicios de salud.</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</si>
  <si>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</si>
  <si>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1.3.3.1 Gestión de la Experiencia del Paciente</t>
  </si>
  <si>
    <t>Gestión Integral de Información</t>
  </si>
  <si>
    <t>1.3.3.2 Plan de Hostelería Hospitalaria</t>
  </si>
  <si>
    <t>1.3.3.3 Garantizar el acceso y el seguimiento a los servicios de salud para personas victimas de violencia de género e intrafamiliar</t>
  </si>
  <si>
    <t>1.3.3.4 Incremento Cobertura de Registro Oportuno de Nacimientos</t>
  </si>
  <si>
    <t>1.3.4  Fortalecida la calidad de la atención en salud como resultado del seguimiento a los aspectos técnicos y no técnicos de la atención, que disminuya el riesgo de la seguridad del paciente y de los resultados esperados de salud</t>
  </si>
  <si>
    <t>1.3.4.1 Monitoreo de la Calidad en los Servicios de Salud</t>
  </si>
  <si>
    <t>Calidad de los Servicios de Salud</t>
  </si>
  <si>
    <t>1.3.4.2 Prevención y Control del Riesgo Biológico</t>
  </si>
  <si>
    <t>Gestión y Control de la Planificación Institucional</t>
  </si>
  <si>
    <t>1.3.4.3 Seguimiento a la Habilitación de los Servicios de Salud</t>
  </si>
  <si>
    <t>1.3.4.4 Continuidad implementacion de la Politica de estandar de los cuidados de enfemeria como indicadores de calidad</t>
  </si>
  <si>
    <t>Enfermería</t>
  </si>
  <si>
    <t>1.3.4.5 Vigilancia de las Infecciones Asociadas a la Atención</t>
  </si>
  <si>
    <t>Calidad de los Servicios de Salud
Materno-Infantil y Adolescentes</t>
  </si>
  <si>
    <t>LE.2 - Fortalecimiento de la gestión y desarrollo de los recursos humanos.</t>
  </si>
  <si>
    <t>2.1  Desarrollar capacidades en los colaboradores de la red de salud, mediante la formación continua, para mejorar el desempeño laboral y alinearlo con las necesidades identificadas en cada nivel de atención.</t>
  </si>
  <si>
    <t>2.1.1  Incrementada las competencias y resolutividad de los colaboradores, de acuerdo a la complejidad de sus funciones, las necesidades de salud de la población y los compromisos del sector</t>
  </si>
  <si>
    <t>2.1.1.1 Programa Cuidados de enfermería en plataforma de capacitación</t>
  </si>
  <si>
    <t>LE.3 - Fortalecimiento Institucional</t>
  </si>
  <si>
    <t>3.1  Fortalecer los procesos de gestión institucional para mejorar la eficiencia, transparencia y efectividad en la administración de los recursos y servicios.</t>
  </si>
  <si>
    <t>3.1.1  Fortalecida la gestión institucional y productiva mediante la mejora de la transparencia, efectividad de la administración de recursos y servicios.</t>
  </si>
  <si>
    <t>3.1.1.1 Transparencia de la Gestión y Participación Ciudadana</t>
  </si>
  <si>
    <t>Oficina Acceso a la Información</t>
  </si>
  <si>
    <t>3.1.1.2 Programa de Seguridad Física de los establecimientos de la Red SNS</t>
  </si>
  <si>
    <t>Seguridad</t>
  </si>
  <si>
    <t>Promoción y Cultura de Innovación</t>
  </si>
  <si>
    <t>3.1.1.3 Fortalecimiento del sistema de control interno y auditoria de la gestión</t>
  </si>
  <si>
    <t>Control y Fiscalización</t>
  </si>
  <si>
    <t>3.1.1.4 Fortalecimiento del Sistema de Administración de Bienes</t>
  </si>
  <si>
    <t>Administrativo</t>
  </si>
  <si>
    <t>3.1.1.5 Implementación Normas Básicas de Control Interno en la Red SNS</t>
  </si>
  <si>
    <t>Planificación y Desarrollo</t>
  </si>
  <si>
    <t>3.1.1.6 Plan de Inversión para el desarrollo del PNA</t>
  </si>
  <si>
    <t>3.2  Aumentar la sostenibilidad financiera de la institución, mediante la optimización de recursos y la implementación de estrategias de financiamiento a mediano y largo plazo.</t>
  </si>
  <si>
    <t>3.2.1  Mejorada la sostenibilidad financiera del SNS mediante el control de gastos, saneamiento de las deudas e incremento de las distintas fuentes de financiamiento con el fin de garantizar la prestación de servicios en salud con oportunidad y eficiencia</t>
  </si>
  <si>
    <t>3.2.1.1 Ejecución de los procesos de compra en tiempo oportuno</t>
  </si>
  <si>
    <t>3.3  Mejorar el posicionamiento institucional, con el objetivo de aumentar su visibilidad, reputación y liderazgo en el sector salud.</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</si>
  <si>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</si>
  <si>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3.3.1.1 Implementación del Manual de Señalética e Identidad de la Red SNS (Comunicación estratégica y posicionamiento institucional)</t>
  </si>
  <si>
    <t>Comunicaciones</t>
  </si>
  <si>
    <t>3.3.1.2 Despliegue Plan Interconexión Red Pública de Servicios de Salud (Educación en Salud)</t>
  </si>
  <si>
    <t>3.3.1.3 Despliegue Plan de Gestión Ambiental / Responsabilidad Social Institucional</t>
  </si>
  <si>
    <t>3.4  Fomentar alianzas interinstitucionales con actores clave, para maximizar los recursos y mejorar la calidad de los servicios de salud a través de la colaboración y el intercambio de conocimientos.</t>
  </si>
  <si>
    <t xml:space="preserve">3.4.1  Fomentadas las alianzas nacionales e internacionales para captación y optimización de recursos que favorezcan el fortalecimiento y calidad de los servicios </t>
  </si>
  <si>
    <t>3.4.1.1 Levantamiento de Necesidades de Cooperación no Reembolsable</t>
  </si>
  <si>
    <t>3.5  Fortalecer el uso de tecnologías y sistemas de información en la gestión institucional, para mejorar la calidad y eficiencia operativa.</t>
  </si>
  <si>
    <t>3.5.1  Fortalecido el desarrollo y uso de tecnologías y sistemas de información para mejorar la calidad y eficiencia de la gestión operativa</t>
  </si>
  <si>
    <t>3.5.1.1 Mejora de la infraestructura tecnológica de la Red SNS</t>
  </si>
  <si>
    <t>Tecnología de la Información</t>
  </si>
  <si>
    <t>3.5.1.2 Proyecto de implementación del Sistema de Administración y Logística de Medicamentos e Insumos (SALMI)</t>
  </si>
  <si>
    <t>3.5.1.3 Gestión de la Calidad del dato en los EES (CPN y CEAS)</t>
  </si>
  <si>
    <t>Gestión de la Información</t>
  </si>
  <si>
    <t>3.6  Fortalecer la infraestructura física y el equipamiento médico, asegurando que los centros de salud cuenten con recursos adecuados para ofrecer atención de calidad.</t>
  </si>
  <si>
    <t>3.6.1  Readecuada la infraestructura física y dotación de equipamiento médico de los establecimientos de salud acorde al nivel de atención</t>
  </si>
  <si>
    <t>3.6.1.1 Programa de Mantenimiento Preventivo  de Equipos Médicos e Infraestuctura</t>
  </si>
  <si>
    <t>Infraestructura y Equipos</t>
  </si>
  <si>
    <t>Desarrollo y Gestión de la Red de Servicios</t>
  </si>
  <si>
    <t>3.7  Fortalecer las capacidades de planificación institucional para optimizar los procesos estratégicos, asegurando que los resultados esperados y el presupuesto se alineen de manera efectiva, contribuyendo a la mejora continua de la gestión institucional.</t>
  </si>
  <si>
    <t>3.7.1  Fortalecida la capacidad institucional mediante la optimización de los procesos, empoderamiento del talento humano y articulación interna contribuyendo a la mejora continua de la gestión institucional</t>
  </si>
  <si>
    <t>3.7.1.1 Gestión de litigios y seguimiento casos litigiosos en los SRS</t>
  </si>
  <si>
    <t>Jurídica</t>
  </si>
  <si>
    <t>3.7.1.2 Fortalecimiento del modelo de gestión y monitoreo de la calidad institucional</t>
  </si>
  <si>
    <t>3.7.1.3 Despliegue nueva estructura organizativa Red SNS por nivel de complejidad</t>
  </si>
  <si>
    <t>3.7.1.4 Ejecución del plan de innovación institucional para promoción de la mejora continua</t>
  </si>
  <si>
    <t>3.7.1.5 Ampliación del sistema de monitoreo de la gestión pública</t>
  </si>
  <si>
    <t>Automatización Tecnológica</t>
  </si>
  <si>
    <t>Cultura de Servicios y Gestión de Usuarios</t>
  </si>
  <si>
    <t>Fortalecimiento de la Veeduría y participación social</t>
  </si>
  <si>
    <t>Identificación de actividades</t>
  </si>
  <si>
    <t>TIPO</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</si>
  <si>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</si>
  <si>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</si>
  <si>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</si>
  <si>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</si>
  <si>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</si>
  <si>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</si>
  <si>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</si>
  <si>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</si>
  <si>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</si>
  <si>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</si>
  <si>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</si>
  <si>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</si>
  <si>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</si>
  <si>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</si>
  <si>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</si>
  <si>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</si>
  <si>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</si>
  <si>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</si>
  <si>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</si>
  <si>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 xml:space="preserve">Responsable </t>
  </si>
  <si>
    <t>1.1.1.1.01</t>
  </si>
  <si>
    <t>Mesa trabajo para actualización de la sectorización y zonificación</t>
  </si>
  <si>
    <t>Listado de participación</t>
  </si>
  <si>
    <t>Minuta</t>
  </si>
  <si>
    <t>1.1.1.1.02</t>
  </si>
  <si>
    <t>Actualización del proceso de sectorización y zonificación</t>
  </si>
  <si>
    <t>Otros</t>
  </si>
  <si>
    <t>Matriz SZ-1</t>
  </si>
  <si>
    <t>1.1.1.1.03</t>
  </si>
  <si>
    <t>Finalización del proceso de digitación de ficha familiar</t>
  </si>
  <si>
    <t>Reporte</t>
  </si>
  <si>
    <t>Captura de registro del sistema</t>
  </si>
  <si>
    <t>1.1.1.1.04</t>
  </si>
  <si>
    <t>Seguimiento al proceso de registro, actualización y digitación de población en la Ficha Familiar por zona</t>
  </si>
  <si>
    <t>Informe</t>
  </si>
  <si>
    <t>1.1.1.2.01</t>
  </si>
  <si>
    <t>Capacitación a los equipos de la UNAP para el uso de los intrumentos clínicos del primer nivel.</t>
  </si>
  <si>
    <t>Agenda</t>
  </si>
  <si>
    <t>1.1.1.2.02</t>
  </si>
  <si>
    <t>Talleres de inducción a personal médico de nuevo ingreso.</t>
  </si>
  <si>
    <t>1.1.1.2.03</t>
  </si>
  <si>
    <t>Realización de talleres con los equipos de la UNAP y coordinadores de zona para seguimiento a la adherencia de guias y protocolos en el primer nivel</t>
  </si>
  <si>
    <t>1.1.1.2.04</t>
  </si>
  <si>
    <t>Elaboración de Análisis de Situación de Salud provincial acorde a los lineamientos establecidos por el MSP.</t>
  </si>
  <si>
    <t>1.1.1.2.05</t>
  </si>
  <si>
    <t>Reuniones de seguimiento a las acciones en el Primer Nivel de Atención con los equipos Áreas y Zonas de Salud.</t>
  </si>
  <si>
    <t>1.1.1.2.06</t>
  </si>
  <si>
    <t>Seguimiento a los CCDX  para la el aumento de la facturación de los servicios.</t>
  </si>
  <si>
    <t>1.1.1.2.07</t>
  </si>
  <si>
    <t>Seguimiento a las atenciones por curso de vida definidas en el marco del convenio con SENASA.</t>
  </si>
  <si>
    <t>1.1.1.2.08</t>
  </si>
  <si>
    <t>Captura, seguimiento y evaluación de la atención de Adulto Mayor en las UNAP.</t>
  </si>
  <si>
    <t>Por zona de salud</t>
  </si>
  <si>
    <t>1.1.1.2.09</t>
  </si>
  <si>
    <t>Seguimiento a los equipo de la UNAP  para el aumento de la realización de visitas domiciliarias con énfasis en programas priorizados.</t>
  </si>
  <si>
    <t>1.1.1.3.01</t>
  </si>
  <si>
    <t>Seguimiento de las acciones para la implementación del programa Salud Escolar en los SRS Metropolitano y Norcentral.</t>
  </si>
  <si>
    <t>1.1.2.1.01</t>
  </si>
  <si>
    <t>Seguimiento de la plataforma digital de lista de espera quirúrgica en hospitales priorizados (Traumatológico Dr. Ney Arias Lora, SRS Ozama)</t>
  </si>
  <si>
    <t>1.1.2.1.02</t>
  </si>
  <si>
    <t xml:space="preserve">Seguimiento a la elaboracion y ejecución del plan de mejora para la disminución de lista de espera </t>
  </si>
  <si>
    <t>1.1.2.1.03</t>
  </si>
  <si>
    <t>Análisis del comportamiento de las objeciones médicas y administrativas (SENASA) y otras ARS del régimen Contributivo</t>
  </si>
  <si>
    <t>1.1.2.1.04</t>
  </si>
  <si>
    <t>Seguimiento a la elaboración de los planes de mejora para la disminución de las objeciones médicas, administrativas y el incremento de la facturación de los CEAS</t>
  </si>
  <si>
    <t>Plan</t>
  </si>
  <si>
    <t>1.1.2.1.05</t>
  </si>
  <si>
    <t>Seguimiento a la ejecución de los planes de mejora para la disminucion de las glosas y el incremento de la facturación de los CEAS.</t>
  </si>
  <si>
    <t>1.1.2.1.06</t>
  </si>
  <si>
    <t xml:space="preserve">Levantamiento de hospitales para conocer estatus de la contratacion de las ARS </t>
  </si>
  <si>
    <t>Matriz de ARS contratadas por hospital</t>
  </si>
  <si>
    <t>1.1.2.1.07</t>
  </si>
  <si>
    <t>Seguimiento a la implementacion del proceso de prefactura para la optimizacion y efectividad del proceso de factura en los centros priorizados.</t>
  </si>
  <si>
    <t>1.1.2.2.01</t>
  </si>
  <si>
    <t>Reunion de coordinación para la gestión de la red de emergencias médicas de su demarcación</t>
  </si>
  <si>
    <t>Emergencias</t>
  </si>
  <si>
    <t>1.1.2.2.02</t>
  </si>
  <si>
    <t>1.1.2.2.03</t>
  </si>
  <si>
    <t>Supervisión de Oficiales RAC-Triaje y la implementación de RAC-Triaje en Salas de Emergencias Hospitalarias</t>
  </si>
  <si>
    <t>Formularios</t>
  </si>
  <si>
    <t>1.1.2.2.04</t>
  </si>
  <si>
    <t xml:space="preserve">Supervisión al llenado de historia clinica de emergencias, reporte de indicadores y del registro de los pacientes en el libro de emergencias </t>
  </si>
  <si>
    <t>1.1.2.2.05</t>
  </si>
  <si>
    <t xml:space="preserve">Supervisión procedimiento de entrega, recibo y reposicion de carro de paro en salas de emergencias </t>
  </si>
  <si>
    <t>1.1.2.2.06</t>
  </si>
  <si>
    <t>Monitoreo  del tablero de Indicadores de Gestión de las Salas de Emergencias Hospitalaria</t>
  </si>
  <si>
    <t>1.1.2.2.07</t>
  </si>
  <si>
    <t>Seguimiento del Plan de Mejora de los Servicios de emergencias Centros hospitalario</t>
  </si>
  <si>
    <t>1.1.2.2.08</t>
  </si>
  <si>
    <t>Seguimiento a la elaboración y/o actualización de los Planes de Emergencias de Salud y Desastres Naturales ORS y CEAS</t>
  </si>
  <si>
    <t>Plan en registro digital</t>
  </si>
  <si>
    <t>1.1.2.2.09</t>
  </si>
  <si>
    <t>Supervisión y seguimiento a la funcionalidad  de los Planes de Emergencias y Desastres Hospitalarios a traves de simulacros</t>
  </si>
  <si>
    <t>1.1.2.2.10</t>
  </si>
  <si>
    <t xml:space="preserve">Reunión de coordinación de Operativo Feriado Navidad y Año Nuevo </t>
  </si>
  <si>
    <t>1.1.2.2.11</t>
  </si>
  <si>
    <t xml:space="preserve">Reunion de coordinación preparativos Operativo  Semana Santa </t>
  </si>
  <si>
    <t>1.1.2.2.12</t>
  </si>
  <si>
    <t>Reunion coordinación  preparativos y pespuesta a Temporada Ciclónica y Eventos de Salud Pública consecuentes</t>
  </si>
  <si>
    <t>1.1.2.2.13</t>
  </si>
  <si>
    <t>Reunión de análisis situacional de salud pública y desastres naturales de su demarcación</t>
  </si>
  <si>
    <t>1.1.2.3.01</t>
  </si>
  <si>
    <t>Capacitación al personal de salud en los módulos de la Estrategia Hearts.</t>
  </si>
  <si>
    <t>1.1.2.3.02</t>
  </si>
  <si>
    <t>Despliegue  de la Estrategia Hearts en el 100% de las Unidades de Atención Primaria del SRS.</t>
  </si>
  <si>
    <t>1.1.2.3.03</t>
  </si>
  <si>
    <t>Tamizaje de captación de personas para la prevensión y control de las ECNT.</t>
  </si>
  <si>
    <t>1.1.2.3.04</t>
  </si>
  <si>
    <t>Seguimiento a la implementación y funcionalidad de la Estrategia Hearts en el 100% de las Unidades de Atención Primaria del SRS.</t>
  </si>
  <si>
    <t>1.1.2.3.05</t>
  </si>
  <si>
    <t>Seguimiento a las iniciativas de prevención de otras enfermedades cronicas no trasmisibles.</t>
  </si>
  <si>
    <t>1.1.2.4.01</t>
  </si>
  <si>
    <t>Seguimiento a los equipos de la UNAP para el aumento de la captación, seguimiento al crecimiento y desarrollo, vigilancia del estado nutricional, esquema de vacunación en menores de 5 años con controles de salud de acuerdo con el protocolo.</t>
  </si>
  <si>
    <t>1.1.2.5.01</t>
  </si>
  <si>
    <t>Visitas de supervisión con el objetivo de identificar brechas en la atención de salud mental, con el fin de desarrollar planes de mejora para fortalecer los servicios.</t>
  </si>
  <si>
    <t>1.1.2.5.02</t>
  </si>
  <si>
    <t>1.1.2.5.03</t>
  </si>
  <si>
    <t>Ampliación de la estrategia mhGAP de Atención Primaria, con enfoque prioritario en los Servicios Regionales Metropolitana, Valdesia y Norcentral.</t>
  </si>
  <si>
    <t>1.1.2.5.04</t>
  </si>
  <si>
    <t>Visitas de Supervision a las Unidades de Intervención en Crisis en funcionamiento en la región.</t>
  </si>
  <si>
    <t>1.1.2.6.01</t>
  </si>
  <si>
    <t>Supervisión a la implementación del DTIR (Detección, tratamiento, investigación y Respuesta) en Establecimientos de Salud del Primer Nivel de Atención y Nivel Especializado.</t>
  </si>
  <si>
    <t>1.1.2.6.02</t>
  </si>
  <si>
    <t>Seguimiento al proceso de atención del paciente con mordedura en 1 EESS.</t>
  </si>
  <si>
    <t>1.1.2.6.03</t>
  </si>
  <si>
    <t xml:space="preserve"> Taller de actualización en manejo de  Arbovirosis dirigido al personal de los centros de salud del Primer Nivel de Atención.</t>
  </si>
  <si>
    <t>1.1.2.6.04</t>
  </si>
  <si>
    <t>Taller de actualización en detección y manejo de la leptospirosis dirigido al personal de los centros de salud de 2do y 3er nivel de atención..</t>
  </si>
  <si>
    <t>1.1.3.1.01</t>
  </si>
  <si>
    <t>Seguimiento al programa de planificacion familiar en el PNA</t>
  </si>
  <si>
    <t>1.1.3.1.02</t>
  </si>
  <si>
    <t>Seguimiento a los equipos de las UNAP en la realización de Pap a las mujeres entre 19 y 65 años al menos una vez en el último año.</t>
  </si>
  <si>
    <t>1.1.3.1.03</t>
  </si>
  <si>
    <t>Visitas de seguimiento para el fortalecimiento de los Servicios de Infecciones de Transmisión Sexual (ITS) de los puestos centinelas establecidos.</t>
  </si>
  <si>
    <t>1.1.3.1.04</t>
  </si>
  <si>
    <t>Auditoria de la calidad de los datos en los Puestos Centinelas de ITS establecidos.</t>
  </si>
  <si>
    <t>1.1.3.1.05</t>
  </si>
  <si>
    <t>Visitas de supervisión para la Mejora de la Calidad de los Datos y el Registro Oportuno en el Sistema de Registro Nominal de Pruebas de VIH (SIRENP) para resultados de pruebas de VIH, Hepatitis B, Hepatitis C y Sífilis</t>
  </si>
  <si>
    <t>1.1.3.1.06</t>
  </si>
  <si>
    <t>Seguimiento  Planificacion Post Evento Obstetrico en los hospitales priorizados</t>
  </si>
  <si>
    <t>Materno-Infantil y Adolescentes</t>
  </si>
  <si>
    <t>1.1.3.1.07</t>
  </si>
  <si>
    <t xml:space="preserve">Adecuación de la Elaboracion de los planes de mejora de la metodología de Observación de la Práctica Clínica (OPC) según los resultados del monitoreo de calidad de los servicios en los CEAS priorizados </t>
  </si>
  <si>
    <t>1.1.3.1.08</t>
  </si>
  <si>
    <t>Analisis de los indicadores Maternos Neonatales de la Sala Situacional de los CEAS</t>
  </si>
  <si>
    <t>Matriz Sala Situacional</t>
  </si>
  <si>
    <t>1.1.3.1.09</t>
  </si>
  <si>
    <t>Análisis y seguimiento a la implementacion de la Estrategia Código Rojo en los CEAS priorizados.</t>
  </si>
  <si>
    <t>1.1.3.1.10</t>
  </si>
  <si>
    <t>Seguimiento al plan de mejora resultado del monitoreo  del apego a protocolo de atencion en consulta prenatal en los CEAS priorizados.</t>
  </si>
  <si>
    <t>1.1.3.1.11</t>
  </si>
  <si>
    <t>Capacitación en el uso y correcto llenado de la Historia Clinica Perinatal en  los CEAS de SRS Norcentral, Nordeste y Este.</t>
  </si>
  <si>
    <t>1.1.3.1.12</t>
  </si>
  <si>
    <t>Capacitacion continua sobre prevención de Trastornos Hipertensivos en el embarazo en CEAS provinciales</t>
  </si>
  <si>
    <t>1.1.3.1.13</t>
  </si>
  <si>
    <t>Seguimiento al plan de mejora resultado resultado del monitoreo al apego de los Protocolos de Trastornos Hipertensivos en el embarazo a los CEAS priorizados</t>
  </si>
  <si>
    <t>1.1.3.1.14</t>
  </si>
  <si>
    <t>Capacitación en  Planificacion Familiar Post Evento Obstetrico en 5 CEAS por SRS.</t>
  </si>
  <si>
    <t>1.1.3.1.15</t>
  </si>
  <si>
    <t>Seguimiento al fortalecimiento de la  estrategia IPAM en CEAS hospitales priorizados</t>
  </si>
  <si>
    <t>1.1.3.1.16</t>
  </si>
  <si>
    <t>Análisis de la morbilidad materna extrema</t>
  </si>
  <si>
    <t>1.1.3.1.17</t>
  </si>
  <si>
    <t>Socialización del Protocolo para la prevención, diagnóstico y tratamiento de la Sepsis Materna</t>
  </si>
  <si>
    <t>1.1.3.1.18</t>
  </si>
  <si>
    <t>Seguimiento al fortalecimiento de la atención de las embarazadas,  puerperas y recién nacido a través de la integración de enfermeras obstétricas</t>
  </si>
  <si>
    <t>1.1.3.2 Mejorada la atención de enfermedades transmisibles</t>
  </si>
  <si>
    <t>1.1.3.2.01</t>
  </si>
  <si>
    <t xml:space="preserve">Seguimiento a los programas de enfermedades transmisibles por vectores en primer nivel de atención.
</t>
  </si>
  <si>
    <t>1.1.3.2.02</t>
  </si>
  <si>
    <t>Visita de supervisión a los Establecimientos de Salud (EES) para verificación de la disponibilidad de los servicios integrales de salud</t>
  </si>
  <si>
    <t>1.1.3.3.01</t>
  </si>
  <si>
    <t>Mesas de trabajo con el personal de los Servicios de Atención Integral para seguimiento al cumplimiento de indicadores de la cascada 95-95-95 del Programa de VIH</t>
  </si>
  <si>
    <t>1.1.3.3 Fortalecimiento de la capacidad de los servicios de salud de VIH para garantizar la atencion integral y de calidad  centrada en el paciente de VIH para cumplir las metas 95-95-95 al 2030 y el PoR 43</t>
  </si>
  <si>
    <t>1.1.3.3.02</t>
  </si>
  <si>
    <t>1.1.3.3 Fortalecimiento de la capacidad de los servicios de salud de VIH para garantizar la atencion integral y de calidad  centrada en el paciente de VIH para cumplir las metas 95-95-95 al 2030 y el PoR 44</t>
  </si>
  <si>
    <t>1.1.3.3.03</t>
  </si>
  <si>
    <t>Visitas de seguimiento para el fortalecimiento del  Sistema de Registro Nominal de Atención Integral (SIRNAI) a nivel nacional.</t>
  </si>
  <si>
    <t>1.1.3.3 Fortalecimiento de la capacidad de los servicios de salud de VIH para garantizar la atencion integral y de calidad  centrada en el paciente de VIH para cumplir las metas 95-95-95 al 2030 y el PoR 45</t>
  </si>
  <si>
    <t>1.1.3.3.04</t>
  </si>
  <si>
    <t>Visitas de supervisión a las Áreas de Consejería para pruebas de VIH en los EES priorizados, con el fin de verificar la entrega y el registro oportuno de la pre y post consejería en el SIRENP.</t>
  </si>
  <si>
    <t>1.1.3.3 Fortalecimiento de la capacidad de los servicios de salud de VIH para garantizar la atencion integral y de calidad  centrada en el paciente de VIH para cumplir las metas 95-95-95 al 2030 y el PoR 46</t>
  </si>
  <si>
    <t>1.1.3.3.05</t>
  </si>
  <si>
    <t xml:space="preserve"> Supervisión de los Servicios de Preexposición al VIH (PrEP) en los EES para el fortalecimiento Integral de la Estrategia de Prevención del VIH.</t>
  </si>
  <si>
    <t>1.1.3.3 Fortalecimiento de la capacidad de los servicios de salud de VIH para garantizar la atencion integral y de calidad  centrada en el paciente de VIH para cumplir las metas 95-95-95 al 2030 y el PoR 47</t>
  </si>
  <si>
    <t>1.1.3.3.06</t>
  </si>
  <si>
    <t>Reuniones de seguimiento al cumplimiento de indicadores del PoR 42 en las regiones priorizadas (SRS)</t>
  </si>
  <si>
    <t>1.1.3.3 Fortalecimiento de la capacidad de los servicios de salud de VIH para garantizar la atencion integral y de calidad  centrada en el paciente de VIH para cumplir las metas 95-95-95 al 2030 y el PoR 48</t>
  </si>
  <si>
    <t>1.1.3.3.07</t>
  </si>
  <si>
    <t>Supervisión de las Intervenciones Implementadas para el Fortalecimiento de la Adherencia por el Personal del Programa 42</t>
  </si>
  <si>
    <t>1.1.3.4.01</t>
  </si>
  <si>
    <t xml:space="preserve">Visitas de auditoria al Sistema de Información Operacional y Epidemiológico de TB (SIOE) en los EESS para fortalecimiento de la calidad del dato.
</t>
  </si>
  <si>
    <t>1.1.3.4 Fortalecimiento de la capacidad de respuesta para brindar atencion integral centrada en el paciente de Tb en todas sus fases para garantizar el cumplimiento de las metas de fin de la TB al 2030 y PoR 42</t>
  </si>
  <si>
    <t>1.1.3.4.02</t>
  </si>
  <si>
    <t>Implementación y seguimiento a la Terapia Preventiva de Tuberculosis (TPT) en los SAIs de la región</t>
  </si>
  <si>
    <t>1.1.3.4 Fortalecimiento de la capacidad de respuesta para brindar atencion integral centrada en el paciente de Tb en todas sus fases para garantizar el cumplimiento de las metas de fin de la TB al 2030 y PoR 43</t>
  </si>
  <si>
    <t>1.1.3.4.03</t>
  </si>
  <si>
    <t>Visitas de seguimiento a los centros penitenciarios para validacion de la aplicación de protocolos de atencion y calidad del dato.</t>
  </si>
  <si>
    <t>1.1.3.4 Fortalecimiento de la capacidad de respuesta para brindar atencion integral centrada en el paciente de Tb en todas sus fases para garantizar el cumplimiento de las metas de fin de la TB al 2030 y PoR 44</t>
  </si>
  <si>
    <t>1.1.3.4.04</t>
  </si>
  <si>
    <t>1.1.3.4 Fortalecimiento de la capacidad de respuesta para brindar atencion integral centrada en el paciente de Tb en todas sus fases para garantizar el cumplimiento de las metas de fin de la TB al 2030 y PoR 45</t>
  </si>
  <si>
    <t>1.1.3.4.05</t>
  </si>
  <si>
    <t xml:space="preserve">Mesa de Trabajo con el nivel intermedio (Gerencias de Áreas de los SRS) para revisión de los indicadores y realización de planes de mejora en los servicios de TB 
</t>
  </si>
  <si>
    <t>1.1.3.4 Fortalecimiento de la capacidad de respuesta para brindar atencion integral centrada en el paciente de Tb en todas sus fases para garantizar el cumplimiento de las metas de fin de la TB al 2030 y PoR 46</t>
  </si>
  <si>
    <t>1.1.3.4.06</t>
  </si>
  <si>
    <t xml:space="preserve">Mesa de trabajo para fortalecimientode la Red de Pediatria para el seguimiento a la TB Infantil.
</t>
  </si>
  <si>
    <t>1.1.3.4 Fortalecimiento de la capacidad de respuesta para brindar atencion integral centrada en el paciente de Tb en todas sus fases para garantizar el cumplimiento de las metas de fin de la TB al 2030 y PoR 47</t>
  </si>
  <si>
    <t>1.1.3.4.07</t>
  </si>
  <si>
    <t>Mesa Técnica con la Coordinación de Laboratorio e Imágenes para fortalecimiento del diagnóstico oportuno de Tuberculosis en la Región SRS.</t>
  </si>
  <si>
    <t>1.1.3.4 Fortalecimiento de la capacidad de respuesta para brindar atencion integral centrada en el paciente de Tb en todas sus fases para garantizar el cumplimiento de las metas de fin de la TB al 2030 y PoR 48</t>
  </si>
  <si>
    <t>1.1.3.4.08</t>
  </si>
  <si>
    <t>Mesa de Trabajo con Primer Nivel de Atención y Medicamento e Insumos para coordinación y distribución de medicamentos en los EESS.</t>
  </si>
  <si>
    <t>1.1.3.4 Fortalecimiento de la capacidad de respuesta para brindar atencion integral centrada en el paciente de Tb en todas sus fases para garantizar el cumplimiento de las metas de fin de la TB al 2030 y PoR 49</t>
  </si>
  <si>
    <t>1.1.3.4.09</t>
  </si>
  <si>
    <t>1.1.3.4 Fortalecimiento de la capacidad de respuesta para brindar atencion integral centrada en el paciente de Tb en todas sus fases para garantizar el cumplimiento de las metas de fin de la TB al 2030 y PoR 50</t>
  </si>
  <si>
    <t>1.1.3.4.10</t>
  </si>
  <si>
    <t>Visitas de seguimiento al cumplimiento de las intervenciones de adherencia en la regiones priorizadas ( Valdesia, Norcentral, Nordeste Este, El Valley Cibao Central).</t>
  </si>
  <si>
    <t>1.1.3.4 Fortalecimiento de la capacidad de respuesta para brindar atencion integral centrada en el paciente de Tb en todas sus fases para garantizar el cumplimiento de las metas de fin de la TB al 2030 y PoR 51</t>
  </si>
  <si>
    <t>1.1.3.4.11</t>
  </si>
  <si>
    <t>Capacitación y actualización (Algoritmo, TB-DR, TB/VIH) al personal de salud de los EES para el fortalecimiento del programa de Tuberculosis.</t>
  </si>
  <si>
    <t>1.2.2.1.01</t>
  </si>
  <si>
    <t>Seguimiento al registro de referencias y contrareferencias de la Red</t>
  </si>
  <si>
    <t>1.2.2.1.02</t>
  </si>
  <si>
    <t xml:space="preserve">Mesa de trabajo con subdirectores de los CEAS para implementación y fortalecimiento del proceso de  referencia y contrareferencia.  </t>
  </si>
  <si>
    <t>1.2.2.1.03</t>
  </si>
  <si>
    <t>Reunión con los equipos de Tecnología de la Información (TI) y Gestión de la Información (GI) del SRS para dar seguimiento a los avances en la organización y articulación de la red, a través del módulo diseñado para el registro diario de referencias y contrarreferencias.</t>
  </si>
  <si>
    <t>1.2.2.1.04</t>
  </si>
  <si>
    <t>Supervisión del correcto llenado del Registro Diario de Referencia y Contrarreferencia.</t>
  </si>
  <si>
    <t>Consolidado de las RyC</t>
  </si>
  <si>
    <t>1.2.2.2.01</t>
  </si>
  <si>
    <t>Implementación y seguimiento a la Sala Situacional Infanto Adolescente en las ORS y los CEAS de su demarcación</t>
  </si>
  <si>
    <t>Inventario</t>
  </si>
  <si>
    <t>Se iniciara en los Hospitales Regionales, pediatricos, materno infantiles y provinciales</t>
  </si>
  <si>
    <t>1.2.2.2.02</t>
  </si>
  <si>
    <t>Expansión y fortalecimiento Programas Madre Canguro (PMC)</t>
  </si>
  <si>
    <t>Formulario de evaluación de CEAS para la implementación/ Informe/ Formulario de supervisión PMC/ Plan de Mejora</t>
  </si>
  <si>
    <t>(Acompañamiento en la elaboración e implemtación de planes de mejora, autoevaluación y apego a los protocolos). VER CRONOGRAMA DE VISITAS CEAS  Provinciales Evaluación marzo, implementación primer informe junio y final noviembre . Para implementación norcentral no aplica y para la metropolitana hospitales pediatricos y materno infantiles donde no se implementa.</t>
  </si>
  <si>
    <t>1.2.2.2.03</t>
  </si>
  <si>
    <t>1.2.2.2.04</t>
  </si>
  <si>
    <t>1.2.2.2.05</t>
  </si>
  <si>
    <t>Fortalecimiento en la atención a NNA asistidos por violencia.</t>
  </si>
  <si>
    <t>1.2.2.2.06</t>
  </si>
  <si>
    <t xml:space="preserve">Seguimiento a la atención en la Primera Infancia con énfasis en la aplicación de Vacunas, Crecimiento y Cuidado para el Desarrollo Infantil. </t>
  </si>
  <si>
    <t>Para los SRS la actividad se reportaria trimestralmente. En los CEAS serian 2 reportes uno por actividad. Se trabajaria con centros seleccionados de PNA del SRS Valdesia.</t>
  </si>
  <si>
    <t>1.2.2.2.07</t>
  </si>
  <si>
    <t>Evaluación y fortalecimiento de las condiciones esenciales para la atención a personas adolescentes</t>
  </si>
  <si>
    <t>1.2.2.2.08</t>
  </si>
  <si>
    <t>Fortalecimiento a la planificación  a personas adolescentes con énfasis en  Post Evento Obstetrico centrado Métodos de Larga duración</t>
  </si>
  <si>
    <t>1.2.2.2.09</t>
  </si>
  <si>
    <t>Expansion y fortalecimiento de las Unidades de atención integral a personas adolescentes (UAIPA)</t>
  </si>
  <si>
    <t>Expansion y fortalecimiento de la Consultas diferenciadas</t>
  </si>
  <si>
    <t>1.2.3.1.01</t>
  </si>
  <si>
    <t>Seguimiento a la funcionalidad de los comités hospitalarios (comités priorizados en reglamento hospitalario) y comités de salud</t>
  </si>
  <si>
    <t>1.2.3.1.02</t>
  </si>
  <si>
    <t>Levantamiento de los comités hospitalarios y de UNAPs activos del SRS</t>
  </si>
  <si>
    <t>1.2.1.1.01</t>
  </si>
  <si>
    <t xml:space="preserve"> Capacitaciones a RRHH de las areas de odontología de acuerdo a las necesidades. </t>
  </si>
  <si>
    <t>1.2.1.1.02</t>
  </si>
  <si>
    <t xml:space="preserve">Monitoreo y evaluacion de los servicios odontológicos </t>
  </si>
  <si>
    <t>1.2.1.1.03</t>
  </si>
  <si>
    <t>Desarrollo de plan de acciones para el acondicionamiento de infraestructura, mantenimiento de  equipos y equipamiento de las áreas de odontología  EES</t>
  </si>
  <si>
    <t>1.2.1.1.04</t>
  </si>
  <si>
    <t>Desarrollo del programa Restableciendo Sonrisas</t>
  </si>
  <si>
    <t>1.2.1.1.05</t>
  </si>
  <si>
    <t xml:space="preserve">Desarrollo del Programa Comunidad /Escuela  libre de caries </t>
  </si>
  <si>
    <t>1.2.1.1.06</t>
  </si>
  <si>
    <t>Desarrollo del Programa Fomento de la Salud bucal.</t>
  </si>
  <si>
    <t>1.2.1.1.07</t>
  </si>
  <si>
    <t>Desarrollo del Programa Hospitales libre de caries</t>
  </si>
  <si>
    <t>1.2.1.2.01</t>
  </si>
  <si>
    <t>Elaboración y difusión del Boletín Regional de Información Estratégica del SUGEMI</t>
  </si>
  <si>
    <t>Boletin</t>
  </si>
  <si>
    <t>Registro Digital</t>
  </si>
  <si>
    <t>1.2.1.2.02</t>
  </si>
  <si>
    <t>Taller de capacitación sobre la metodología de estimación y programación de medicamentos e insumos de uso general del PNA y CEAS 2026</t>
  </si>
  <si>
    <t>1.2.1.2.03</t>
  </si>
  <si>
    <t>Taller para la consolidación de la programación de medicamentos e insumos de uso general de los CEAS para el 2026</t>
  </si>
  <si>
    <t>1.2.1.2.04</t>
  </si>
  <si>
    <t xml:space="preserve">Remisión mensual a la DMI del formulario SUGEMI-2 de los CEAS y PNA con despacho de PROMESE/CAL </t>
  </si>
  <si>
    <t>Correo de envío a DMI con los adjuntos</t>
  </si>
  <si>
    <t>1.2.1.2.05</t>
  </si>
  <si>
    <t>Remisión mensual a la DMI del formulario SUGEMI-2 de Pedido General y SUGEMI-2 de Programas en la fecha establecida en los SRS.</t>
  </si>
  <si>
    <t>1.2.1.2.06</t>
  </si>
  <si>
    <t>Visita de supervisión de la gestión de suministro de los medicamentos de programas de Salud Colectiva (VIH, TB, PF) en EES seleccionados</t>
  </si>
  <si>
    <t>1.2.1.2.07</t>
  </si>
  <si>
    <t>Visita de supervisión del cumplimiento de los procedimientos operativos del SUGEMI en los CEAS y CPN seleccionados.</t>
  </si>
  <si>
    <t>1.2.1.2.08</t>
  </si>
  <si>
    <t xml:space="preserve">Seguimiento a la funcionalidad de los Comité Farmaco Terapeutico (CFT) </t>
  </si>
  <si>
    <t>Actas de reuniones de los comités CEAS y correo enviado a DMI</t>
  </si>
  <si>
    <t>1.2.1.2.09</t>
  </si>
  <si>
    <t>Reunión CFT Regional  y promoción del uso racional de los medicamentos</t>
  </si>
  <si>
    <t>Fotos</t>
  </si>
  <si>
    <t>1.2.1.2.10</t>
  </si>
  <si>
    <t>Taller de capacitación en la Gestión de Suministro de los Programas de Salud Colectiva (VIH, TB, PF) a los EES</t>
  </si>
  <si>
    <t>1.2.1.3.01</t>
  </si>
  <si>
    <t xml:space="preserve">Supervisión a los EES para el seguimiento de la gestion al suministro de reactivos e insumos de laboratorios e imagenes en el segundo y tercer nivel de atencion de los 10 SRS      </t>
  </si>
  <si>
    <t>1.2.1.3.02</t>
  </si>
  <si>
    <t>Supervisión a los EES procesadores para el seguimiento a la provisión, gestion y manejo de insumos y reactivos de CD4, carga viral y HPV en los SRS,ozama, higuamo,el valle,cibao nordeste y cibao norte.</t>
  </si>
  <si>
    <t>1.2.1.3.03</t>
  </si>
  <si>
    <t>1.2.1.3.04</t>
  </si>
  <si>
    <t>Supervisión a la realización de la prueba de HPV en los laboratorios  procesadores en  SRS  0,2,5,6</t>
  </si>
  <si>
    <t>1.2.1.3.05</t>
  </si>
  <si>
    <t>1.2.1.3.06</t>
  </si>
  <si>
    <t>1.2.1.3.07</t>
  </si>
  <si>
    <t>Formulario de seguimiento</t>
  </si>
  <si>
    <t>1.2.1.3.08</t>
  </si>
  <si>
    <t>1.2.1.3.09</t>
  </si>
  <si>
    <t>1.2.1.3.10</t>
  </si>
  <si>
    <t>1.2.1.3.11</t>
  </si>
  <si>
    <t>1.2.1.3.12</t>
  </si>
  <si>
    <t>1.2.1.3.13</t>
  </si>
  <si>
    <t>1.2.1.3.14</t>
  </si>
  <si>
    <t>1.2.1.3.15</t>
  </si>
  <si>
    <t>Correo enviando a DLI</t>
  </si>
  <si>
    <t>1.2.1.3.16</t>
  </si>
  <si>
    <t>Supervisión a EESS para verificar  las acciones de bioseguridad y radio protección en los servicios de laboratorios clinicos e imágenes 10  supervisar cantidad de acuerdo acantidad de EES de cada región, ajustar cantidad de acuerdo a EES</t>
  </si>
  <si>
    <t>1.2.1.3.17</t>
  </si>
  <si>
    <t>1.2.1.3.18</t>
  </si>
  <si>
    <t>1.2.1.3.19</t>
  </si>
  <si>
    <t>Seguimiento a la formacion de clubes de donantes y comité de medoicina transfucional</t>
  </si>
  <si>
    <t>1.2.1.3.20</t>
  </si>
  <si>
    <t>Supervision de la evaluación de pase SLITA para la elaboración y seguimiento de planes de mejoras</t>
  </si>
  <si>
    <t> </t>
  </si>
  <si>
    <t>1.2.5.1.01</t>
  </si>
  <si>
    <t>Revisión y validación de los autodiagnósticos realizados por hospitales piloto para la implementación de MGPSS</t>
  </si>
  <si>
    <t>1.2.5.1.02</t>
  </si>
  <si>
    <t>Seguimiento a la elaboración y ejecución de los planes de mejora de la MGPSS en los centros priorizados del SRS</t>
  </si>
  <si>
    <t>1.2.5.1.03</t>
  </si>
  <si>
    <t>Seguimiento a la ejecucion de los  planes de mejora de la MGPSS</t>
  </si>
  <si>
    <t>1.2.5.2.01</t>
  </si>
  <si>
    <t>Sesiones de trabajo con los EES para la adecuación y actualización de las carteras de servicios.</t>
  </si>
  <si>
    <t>Instrumento de adecuación de las carteras de servicios</t>
  </si>
  <si>
    <t>1.2.5.2.02</t>
  </si>
  <si>
    <t>Visita de supervisión a los EES para verificar el cumplimiento de la adecuación y actualización de las carteras de servicios.</t>
  </si>
  <si>
    <t>1.3.3.1.01</t>
  </si>
  <si>
    <t xml:space="preserve">Implementación de grupos focales para determinar la calidad percibida del servicio
</t>
  </si>
  <si>
    <t>Un grupo focal anual para cada CEAS de su demarcación</t>
  </si>
  <si>
    <t>1.3.3.1.02</t>
  </si>
  <si>
    <t>Seguimiento a la gestión de los buzones de sugerencias (QDRS)</t>
  </si>
  <si>
    <t>1.3.3.1.03</t>
  </si>
  <si>
    <t>Visita de supervisión a los CEAS para validar cumplimiento de los atributos de la experiencia del paciente</t>
  </si>
  <si>
    <t>1.3.3.1.04</t>
  </si>
  <si>
    <t>Seguimiento a la implementación del plan de mejora de la experiencia del paciente</t>
  </si>
  <si>
    <t>1.3.3.1.05</t>
  </si>
  <si>
    <t>Despliegue e implementación de acciones de medición de satisfacción de usuarios en el 60% de los CPN</t>
  </si>
  <si>
    <t>1.3.3.1.06</t>
  </si>
  <si>
    <t>Implementación planes de mejora resultado de la medición de satisfacción de usuarios en el 60% de los CPN</t>
  </si>
  <si>
    <t>1.3.3.2.01</t>
  </si>
  <si>
    <t>Seguimiento a la implementación del procedimiento de hosteleria hospitalaria en los CEAS de su demarcación</t>
  </si>
  <si>
    <t>1.3.3.3.01</t>
  </si>
  <si>
    <t>Visitas de supervisión y seguimiento a las unidades de Género en los Establecimientos de Salud (EES) para asegurar el cumplimiento del protocolo y el abordaje adecuado de los pacientes víctimas de violencia.</t>
  </si>
  <si>
    <t>1.3.3.3.02</t>
  </si>
  <si>
    <t xml:space="preserve">Habilitacion de Unidades de Género </t>
  </si>
  <si>
    <t>1.3.3.3.03</t>
  </si>
  <si>
    <t>Taller de capacitacion al personal de salud flujograma de atencion de casos de violencia de Genero</t>
  </si>
  <si>
    <t>1.3.3.3.04</t>
  </si>
  <si>
    <t xml:space="preserve">Taller sobre masculinidad positiva </t>
  </si>
  <si>
    <t>1.3.3.3.05</t>
  </si>
  <si>
    <t xml:space="preserve">Taller de sensibilizacion al personal de salud sobre la prevención y atención de violencia en niños, niñas y adoslecentes </t>
  </si>
  <si>
    <t>1.3.3.3.06</t>
  </si>
  <si>
    <t xml:space="preserve">Taller de sensibilización al personal de salud sobre la prevención y atención de violencia intrafamiliar </t>
  </si>
  <si>
    <t>1.3.3.4.01</t>
  </si>
  <si>
    <t>Supervisión y análisis del Registro en linea y cobertura de entrega de los Certificados de Nacidos Vivos en CEAS priorizados</t>
  </si>
  <si>
    <t>1.3.3.4.03</t>
  </si>
  <si>
    <t xml:space="preserve">Supervisión y análisis de la identificación y derivación oportuna de las pacientes no declaradas o sin cédula a la Delegación (Ficha de Informacion General Prenatal) en los CEAS priorizados </t>
  </si>
  <si>
    <t>1.3.3.4.04</t>
  </si>
  <si>
    <t>Monitorear el registro en linea en CEAS no priorizados.</t>
  </si>
  <si>
    <t>1.3.4.1.01</t>
  </si>
  <si>
    <t>Coordinación y logística de la Capacitación en Metodologías, Técnicas y Uso de los Instrumentos para el Monitoreo de la Calidad en los Servicios Priorizados en la Red</t>
  </si>
  <si>
    <t>1 Capacitación por SRS, convocar representantes de c/CEAS. De la sede central (2) serán los facilitadores.</t>
  </si>
  <si>
    <t>1.3.4.1.02</t>
  </si>
  <si>
    <t>Coordinación y logística de la Capacitación en Humanización de los Servicios</t>
  </si>
  <si>
    <t>1.3.4.1.03</t>
  </si>
  <si>
    <t>Elaboración del Cronograma de Supervisión de Calidad en los EES</t>
  </si>
  <si>
    <t>Cronograma
Cada cronograma debe garantizar la visita a varios CEAS en el trimestre, asegurando al menos una visita anual al 100% de los CEAS de su demarcación</t>
  </si>
  <si>
    <t>1.3.4.1.04</t>
  </si>
  <si>
    <t>Ejecución del Cronograma de Supervisión de Calidad en los EES</t>
  </si>
  <si>
    <t>Acorde al cronograma de supervisión a realizar y ejecutar por cada SRS.</t>
  </si>
  <si>
    <t>1.3.4.1.05</t>
  </si>
  <si>
    <t>Monitoreo al funcionamiento de los establecimientos del PNA apegado a los procedimientos establecidos</t>
  </si>
  <si>
    <t>Formulario de Monitoreo EES</t>
  </si>
  <si>
    <t>1.3.4.1.06</t>
  </si>
  <si>
    <t>Monitoreo a los equipos de la UNAP en el uso de las guias y protocolos priorizando guia de diagnóstico y tratamiento, consulta a embarazadas, diabetes e hipertensión.</t>
  </si>
  <si>
    <t>Detalle por zona</t>
  </si>
  <si>
    <t>1.3.4.1.08</t>
  </si>
  <si>
    <t>Monitoreo de las causas de  de mortalidad neonatal en recién nacidos de termino de los 10 hospitales priorizados en el plan de reduccion de muertes maternas y neonatales. Presentar acciones de mejora</t>
  </si>
  <si>
    <t>1.3.4.2.01</t>
  </si>
  <si>
    <t>Coordinación y logística de las Capacitaciones para el Fortalecimiento de los Procesos de Bioseguridad, Control de Infecciones e Higiene y Desechos Hospitalarios</t>
  </si>
  <si>
    <t>1 Capacitación por SRS, convocar a epidemiología, salud ocupacional y control de infecciones de cada CEAS. Duración del taller: 2 dias. Los representantes de la sede central (2) serán los facilitadores.</t>
  </si>
  <si>
    <t>1.3.4.2.02</t>
  </si>
  <si>
    <t>Seguimiento a los Procesos de Bioseguridad, Control de Infecciones e Higiene y Desechos Hospitalarios (Evaluaciones y Planes de Mejora)</t>
  </si>
  <si>
    <t>1.3.4.2.03</t>
  </si>
  <si>
    <t>Seguimiento a la  elaboración y ejecución de los planes de mejora de los procesos de bioseguridad hospitalaria</t>
  </si>
  <si>
    <t>1.3.4.2.04</t>
  </si>
  <si>
    <t>Seguimiento a la notificación oportuna de las enfermedades bajo vigilancia epidemiológica</t>
  </si>
  <si>
    <t>1.3.4.2.05</t>
  </si>
  <si>
    <t>Seguimiento a los reportes de vigilancia epidemiológicas generados en el primer nivel de atención.( EPI-1, EPI-2, Notificacion Obligatoria)</t>
  </si>
  <si>
    <t>1.3.4.3.01</t>
  </si>
  <si>
    <t>Seguimiento a los Procesos de Autoinspección de la Habilitación de los Servicios de Salud</t>
  </si>
  <si>
    <t>1.3.4.3.02</t>
  </si>
  <si>
    <t>Seguimiento a la implementación de planes de mejoras priorizadas de la Habilitación de los Servicios de Salud</t>
  </si>
  <si>
    <t>1.3.4.3.03</t>
  </si>
  <si>
    <t>Seguimiento a las Solicitudes de Habilitación de los CEAS</t>
  </si>
  <si>
    <t>1.3.4.3.04</t>
  </si>
  <si>
    <t>Solicitud y seguimiento al proceso de habilitación del 20% de los EES del PNA</t>
  </si>
  <si>
    <t>1.3.4.4.01</t>
  </si>
  <si>
    <t>Supervisión de la aplicación del carnet de cita en los EES (PNA y NE) en los programas de materno infantil y adolescentes</t>
  </si>
  <si>
    <t>1.3.4.4.02</t>
  </si>
  <si>
    <t>Seguimiento a la implementación de los instrumentos de Enfermería del expediente clinico y su aplicación para la mejora en la calidad de los cuidados por encargadas regionales de enfermería</t>
  </si>
  <si>
    <t>1.3.4.4.03</t>
  </si>
  <si>
    <t>Monitoreo de los cuidados que ofrece el personal de enfermería a los usuarios en los EES de la red publica en el ambito ambulatorio y hospitalario</t>
  </si>
  <si>
    <t>Formulario de supervisión</t>
  </si>
  <si>
    <t>1.3.4.4.04</t>
  </si>
  <si>
    <t>Seguimiento a la aplicación del estandar Prevención y control de infecciones asociadas a la atención de salud. (IAAS) Por el personal de enfermería</t>
  </si>
  <si>
    <t>Formulario</t>
  </si>
  <si>
    <t>1.3.4.4.05</t>
  </si>
  <si>
    <t>Seguimiento a la implementación de visitas domiciliarias para socializar el plan de parto en EES (CPN y CEAS)</t>
  </si>
  <si>
    <t>1.3.4.5.01</t>
  </si>
  <si>
    <t>1.3.4.5.02</t>
  </si>
  <si>
    <t>Supervisión de las capacitaciones de los equipos de IAAS o el servicio de epidemiología en  los 10 hospitales priorizados en el plan de reducción y el hospital San Vicente de Paul</t>
  </si>
  <si>
    <t xml:space="preserve">Vigilancia sanitaria del agua en hospitales con UCIN </t>
  </si>
  <si>
    <t>2.1.1.1.01</t>
  </si>
  <si>
    <t>Taller de capacitación de herramientas para las unidades de nutrición clinica y dietoterapia</t>
  </si>
  <si>
    <t>2.1.1.1.02</t>
  </si>
  <si>
    <t>Seguimiento a capacitación Estandar Proceso de Atención de Enfermería en el ámbito ambulatorio y hospitalario</t>
  </si>
  <si>
    <t>2.1.1.1.03</t>
  </si>
  <si>
    <t>2.1.1.1.04</t>
  </si>
  <si>
    <t xml:space="preserve">Capacitacion al personal de enfermería basada a la importancia de atención prenatal en los EES </t>
  </si>
  <si>
    <t>3.1.1.1.01</t>
  </si>
  <si>
    <t>Actualización del portal de transparencia</t>
  </si>
  <si>
    <t>Captura de imágenes</t>
  </si>
  <si>
    <t>OAI</t>
  </si>
  <si>
    <t>3.1.1.1.02</t>
  </si>
  <si>
    <t xml:space="preserve">Evaluación de los portales de transparencia de los hospitales que pertencen a su regional </t>
  </si>
  <si>
    <t>3.1.1.1.03</t>
  </si>
  <si>
    <t>Levantamiento del estatus y necesidades de las OAI de los hospitales de su Red</t>
  </si>
  <si>
    <t>3.1.1.1.04</t>
  </si>
  <si>
    <t>Capacitación en la Ley 200-04 y la Resolución No. 002-21de la Dirección General de Etica e Integridad Gubernamenral</t>
  </si>
  <si>
    <t>3.1.1.1.05</t>
  </si>
  <si>
    <t>Capacitación en el Sistema Nacional de Atención Ciudadana 311</t>
  </si>
  <si>
    <t>3.1.1.1.06</t>
  </si>
  <si>
    <t>Capacitación sobre declaración jurada de bienes, dirigida a todo personal que le corresponda pesentarla</t>
  </si>
  <si>
    <t>3.1.1.1.07</t>
  </si>
  <si>
    <t>Capacitación en la Ley No. 172-13 sobre Proteccion de Datos Personales a todo el personal de la regional</t>
  </si>
  <si>
    <t>3.1.1.1.08</t>
  </si>
  <si>
    <t xml:space="preserve">Creación y/o socialización de la Matriz de Responsabilidad </t>
  </si>
  <si>
    <t>Matriz de responsabilidad</t>
  </si>
  <si>
    <t>3.1.1.1.09</t>
  </si>
  <si>
    <t>Creación y/ o actualización de la Resolución de Información Clasificada (si aplica)</t>
  </si>
  <si>
    <t>Resolución</t>
  </si>
  <si>
    <t>3.1.1.2.01</t>
  </si>
  <si>
    <t>Supervisión de cumplimiento de los protocolos de seguridad</t>
  </si>
  <si>
    <t>DSH-FO-004 V1</t>
  </si>
  <si>
    <t>3.1.1.3.01</t>
  </si>
  <si>
    <t>Revisar la ejecución de los Anticipos Financieros de los EES y dar seguimiento a la rendición oportuna de los AF de la ORS y CEAS</t>
  </si>
  <si>
    <t>3.1.1.3.02</t>
  </si>
  <si>
    <t>Seguimiento y control del comportamiento aceptable de los indicadores de glosas e  ingresos de captación directa en los EES</t>
  </si>
  <si>
    <t>Correo con el envío del informe a Control y Fiscalización Sede Central</t>
  </si>
  <si>
    <t>3.1.1.3.03</t>
  </si>
  <si>
    <t>Compilación y rendición oportuna de los indicadores de ingreso, facturación. nómina, deuda e ingresos de odontología</t>
  </si>
  <si>
    <t>3.1.1.3.04</t>
  </si>
  <si>
    <t xml:space="preserve">Seguimiento y compilación de la ejecución presupuestaria consolidada de ingresos y egresos provenientes de las diferentes fuentes de financiamiento </t>
  </si>
  <si>
    <t>3.1.1.3.05</t>
  </si>
  <si>
    <t xml:space="preserve">Monitoreo de las cargas financieras en los portales de transparencia (ORS y EES), verificando que estas cumplan con los criterios de calidad dispuestos por las normativas. </t>
  </si>
  <si>
    <t>3.1.1.3.06</t>
  </si>
  <si>
    <t xml:space="preserve">Cumplimiento del cierre de operaciones del año fiscal de acuerdo con las normativas emitidas por la DIGECOG y dar seguimiento al cierre de los establecimientos. </t>
  </si>
  <si>
    <t>3.1.1.3.07</t>
  </si>
  <si>
    <t xml:space="preserve">Seguimiento al comportamiento de la deuda en los hospitales. </t>
  </si>
  <si>
    <t>3.1.1.3.08</t>
  </si>
  <si>
    <t>Elaboración de Estados Financieros ORS y seguimiento a los Estados Financieros de los CEAS (con sus anexos)</t>
  </si>
  <si>
    <t>Estados Financieros (registro digital)</t>
  </si>
  <si>
    <t>Financiero</t>
  </si>
  <si>
    <t>3.1.1.3.09</t>
  </si>
  <si>
    <t>Seguimiento al reporte ejecución Metas Físicas y Financieras en el SIGEF 2025 (solo aplica a regiones con hospitales de autogestión: Ozama, Cibao Sur, Yuma)</t>
  </si>
  <si>
    <t>3.1.1.4.01</t>
  </si>
  <si>
    <t>Actualización de inventarios CPN y ORS</t>
  </si>
  <si>
    <t>3.1.1.4.02</t>
  </si>
  <si>
    <t>Auditoría de cumplimiento del manual de administración de bienes en los  EESS</t>
  </si>
  <si>
    <t>3.1.1.4.03</t>
  </si>
  <si>
    <t>Registro de activos en el SIAB de los SRS y EESS</t>
  </si>
  <si>
    <t>Reporte del SIAB</t>
  </si>
  <si>
    <t>3.1.1.4.04</t>
  </si>
  <si>
    <t>Capacitacion a los EESS en el Sistema de Administracion de Bienes (SIAB)</t>
  </si>
  <si>
    <t>3.1.1.5.01</t>
  </si>
  <si>
    <t>Elaboración matriz de riesgos y planes de tratamiento</t>
  </si>
  <si>
    <t>Matriz de riesgos</t>
  </si>
  <si>
    <t>3.1.1.5.02</t>
  </si>
  <si>
    <t>Carga de evidencias ejecución de los planes de tratamiento de riesgos</t>
  </si>
  <si>
    <t>Captura correo enviado a Calidad en la Gestión DCSNS</t>
  </si>
  <si>
    <t>3.1.1.5.03</t>
  </si>
  <si>
    <t>Implementación de acciones para implementación de las NOBACI</t>
  </si>
  <si>
    <t>3.1.1.6.01</t>
  </si>
  <si>
    <t>Mesa de trabajo con el equipo técnico (Director/a Regional, Administrador/a, Financiero/a, Supervisores de Área, otros)  para elaborar y direccionar los planes de desarrollo e inversión para el primer nivel.</t>
  </si>
  <si>
    <t>3.1.1.6.02</t>
  </si>
  <si>
    <t>Evaluación de los avances de ejecución de los planes de inversión del PNA</t>
  </si>
  <si>
    <t>3.2.1.1.01</t>
  </si>
  <si>
    <t>Consolidación y validación de la plantilla SNCC F053 para el Plan Anual de Compras y Contrataciones</t>
  </si>
  <si>
    <t>Matriz de consolidación y autocodificación del PACC</t>
  </si>
  <si>
    <t>3.2.1.1.02</t>
  </si>
  <si>
    <t>Codificación y carga PACC 2026</t>
  </si>
  <si>
    <t>3.2.1.1.03</t>
  </si>
  <si>
    <t xml:space="preserve">Seguimiento al comportamiento del SISCOMPRA </t>
  </si>
  <si>
    <t>3.2.1.1.04</t>
  </si>
  <si>
    <t>Acompañamiento a los CEAS en el desempeño de los procesos de compras</t>
  </si>
  <si>
    <t>3.3.1.1.01</t>
  </si>
  <si>
    <t>Capacitación línea gráfica SRS y CEAS (asistencia / coordinación con DCOM SNS).</t>
  </si>
  <si>
    <t>3.3.1.1.02</t>
  </si>
  <si>
    <t>Seguimiento al cumplimiento de la identidad institucional EES. (para el Programa Desempeño SNS).</t>
  </si>
  <si>
    <t>3.3.1.2.01</t>
  </si>
  <si>
    <t>3.3.1.3.01</t>
  </si>
  <si>
    <t>Campaña de promoción del consumo de energía y eficiencia energética (interna / externa).</t>
  </si>
  <si>
    <t>Publicación en medios sociales/correo electrónico</t>
  </si>
  <si>
    <t>3.3.1.3.02</t>
  </si>
  <si>
    <t>Campaña para promuever reducción y  uso eficiente del agua (interna / externa).</t>
  </si>
  <si>
    <t>3.3.1.3.03</t>
  </si>
  <si>
    <t>Taller coordinado con la DCOM-SNS: Sensibilización en la Gestión de residuos peligrosos (para Hospitales / SRS).</t>
  </si>
  <si>
    <t>3.3.1.3.04</t>
  </si>
  <si>
    <t>Jornada ambiental (reforestación / limpieza de costas/otras) coordinada con instituciones públicas, privada y ONGs.</t>
  </si>
  <si>
    <t>Publicación en medios sociales/fotos</t>
  </si>
  <si>
    <t>3.4.1.1.01</t>
  </si>
  <si>
    <t xml:space="preserve">Consolidación y envío de los formularios de levantamiento de necesidades de Cooperación No Reembolsable de los CEAS y ORS </t>
  </si>
  <si>
    <t xml:space="preserve">Matriz de cooperación y captura de correo. Deben enviar a Cooperación Internacional la versión final firmada y escaneada, junto con la versión editable.
</t>
  </si>
  <si>
    <t>3.5.1.1.01</t>
  </si>
  <si>
    <t xml:space="preserve">Actualización y manteniemiento de portales web  </t>
  </si>
  <si>
    <t>Tecnología</t>
  </si>
  <si>
    <t>3.5.1.1.02</t>
  </si>
  <si>
    <t xml:space="preserve">Soportes incidencias tecnológicas atendidas </t>
  </si>
  <si>
    <t>3.5.1.1.03</t>
  </si>
  <si>
    <t xml:space="preserve">Inventario de activos tecnológicos </t>
  </si>
  <si>
    <t>Matriz de inventario</t>
  </si>
  <si>
    <t>3.5.1.2.01</t>
  </si>
  <si>
    <t>Supervisión capacitante para validar el uso y funcionamiento del SALMI en los EES priorizados</t>
  </si>
  <si>
    <t>3.5.1.3.01</t>
  </si>
  <si>
    <t>Auditorias de calidad del dato en los EES (PNA y CEAS)</t>
  </si>
  <si>
    <t>3.5.1.3.02</t>
  </si>
  <si>
    <t>Reunión de socialización de los informes de calidad del dato con el personal de  estadistica de los EES</t>
  </si>
  <si>
    <t>3.6.1.1.01</t>
  </si>
  <si>
    <t>Elaboración del Plan de Mantenimiento Correctivo de Equipos e Infraestructura del Primer Nivel de Atención (PNA)</t>
  </si>
  <si>
    <t>Infraestructura</t>
  </si>
  <si>
    <t>3.6.1.1.02</t>
  </si>
  <si>
    <t>Validación del Plan de Mantenimiento Correctivo de Equipos e Infraestructura de los hospitales del SRS</t>
  </si>
  <si>
    <t>3.6.1.1.03</t>
  </si>
  <si>
    <t>Implementación del Plan de mantenimiento del PNA</t>
  </si>
  <si>
    <t>3.6.1.1.04</t>
  </si>
  <si>
    <t>Supervisión de la ejecución del Plan de Mantenimiento Correctivo de Equipos e Infraestructura de los hospitales del SRS</t>
  </si>
  <si>
    <t>3.7.1.1.01</t>
  </si>
  <si>
    <t>Mesa de socialización para el diseño de estrategias de defensa y posible solución de los casos legales y judiciales</t>
  </si>
  <si>
    <t>Captura correo envío a Jurídica DCSNS</t>
  </si>
  <si>
    <t>3.7.1.1.02</t>
  </si>
  <si>
    <t>Seguimiento a los casos litigiosos de los hospitales de su demarcación</t>
  </si>
  <si>
    <t>3.7.1.2.01</t>
  </si>
  <si>
    <t>Seguimiento a la implementación, renovación o actualización de CCC (Carta Compromiso al Ciudadano)</t>
  </si>
  <si>
    <t>3.7.1.2.02</t>
  </si>
  <si>
    <t>Seguimiento a la elaboración/ actualización de autodiagnóstico CAF</t>
  </si>
  <si>
    <t>3.7.1.2.03</t>
  </si>
  <si>
    <t>Elaboración/ actualización de autodiagnóstico CAF en la ORS</t>
  </si>
  <si>
    <t>Guía de autodiagnóstico poder ejecutivo
Sistema afinado de puntuación
Informe de autodiagnóstico</t>
  </si>
  <si>
    <t>3.7.1.2.04</t>
  </si>
  <si>
    <t>Elaboración plan de mejora CAF próximo año</t>
  </si>
  <si>
    <t>3.7.1.2.05</t>
  </si>
  <si>
    <t>Informe de seguimiento a plan de mejora CAF año en curso</t>
  </si>
  <si>
    <t>3.7.1.2.06</t>
  </si>
  <si>
    <t>Firma de acuerdo de evaluación de desempeño institucional (EDI) solo aplica si hay cambio de autoridad</t>
  </si>
  <si>
    <t>Acuerdo EDI</t>
  </si>
  <si>
    <t>3.7.1.2.07</t>
  </si>
  <si>
    <t>Seguimiento a los planes de mejora de los indicadores SISMAP Salud y Programa de Desempeño</t>
  </si>
  <si>
    <t>3.7.1.2.08</t>
  </si>
  <si>
    <t>Seguimiento a la ejecución de los adiestramientos de los documentos (Políticas, manuales, procedimientos, entre otros) aprobados mensualmente.</t>
  </si>
  <si>
    <t>3.7.1.2.09</t>
  </si>
  <si>
    <t>Mesas de trabajo para la elaboración del Plan Operativo Anual 2026 de la OR y CEAS</t>
  </si>
  <si>
    <t>3.7.1.2.10</t>
  </si>
  <si>
    <t>Elaboración de la memoria institucional 2025</t>
  </si>
  <si>
    <t>Memoria</t>
  </si>
  <si>
    <t>3.7.1.2.11</t>
  </si>
  <si>
    <t>Formulación del presupuesto 2026 de la OR y coordinación de los CEAS</t>
  </si>
  <si>
    <t>3.7.1.3.01</t>
  </si>
  <si>
    <t>Apoyo a los CEAS en el proceso de análisis y rediseño de estructura, mediante el seguimiento y aseguramiento del proceso.</t>
  </si>
  <si>
    <t>Estructura organizativa de hospitales</t>
  </si>
  <si>
    <t>3.7.1.4.01</t>
  </si>
  <si>
    <t>Reunión de seguimiento y apoyo a los EES para la identificación de buenas prácticas.</t>
  </si>
  <si>
    <t xml:space="preserve"> </t>
  </si>
  <si>
    <t>3.7.1.4.02</t>
  </si>
  <si>
    <t>Lanzamiento de concurso Comparte Tu Idea en los SRS</t>
  </si>
  <si>
    <t>Convocatoria.  Implementación la regional y por lo menos  hospitales: Hosp. Regional, 1 provincial y 1 municipal</t>
  </si>
  <si>
    <t>3.7.1.5.01</t>
  </si>
  <si>
    <t>3.7.1.5.02</t>
  </si>
  <si>
    <t>Socialización y elaboración de planes de mejora acorde a los hallazgos de los MEP</t>
  </si>
  <si>
    <t>3.7.1.5.03</t>
  </si>
  <si>
    <t xml:space="preserve">Evaluación y reporte de medio término (indicadores cierre de año) </t>
  </si>
  <si>
    <t>Matriz de indicadores y captura de correo con el envío de indicadores</t>
  </si>
  <si>
    <t>Venta Servicios</t>
  </si>
  <si>
    <t>Identificación de necesidades de insumos</t>
  </si>
  <si>
    <t>Código_Actividad</t>
  </si>
  <si>
    <t>Actividad</t>
  </si>
  <si>
    <t xml:space="preserve">Total de Actividades </t>
  </si>
  <si>
    <t>Insumos</t>
  </si>
  <si>
    <t>InsumoAbrev</t>
  </si>
  <si>
    <t>Descripción</t>
  </si>
  <si>
    <t>Unidad de Medida</t>
  </si>
  <si>
    <t>Cantidad de Insumos</t>
  </si>
  <si>
    <t>Precio Unitario</t>
  </si>
  <si>
    <t>Valor Total</t>
  </si>
  <si>
    <t>Código Presupuestario</t>
  </si>
  <si>
    <t>Fuente de Financiamiento</t>
  </si>
  <si>
    <t>Identificacion de necesidades de infraestructuras</t>
  </si>
  <si>
    <t>Tipo de Intervención</t>
  </si>
  <si>
    <t>Tipo EESS</t>
  </si>
  <si>
    <t>Nombre de establecimiento</t>
  </si>
  <si>
    <t>Provincia</t>
  </si>
  <si>
    <t>ListaProvincia</t>
  </si>
  <si>
    <t>Municipio</t>
  </si>
  <si>
    <t>Monto Estimado</t>
  </si>
  <si>
    <t>Identificación de necesidades de equipos</t>
  </si>
  <si>
    <t>Tipos de Acciones</t>
  </si>
  <si>
    <t>Tipo de Equipo</t>
  </si>
  <si>
    <t>Item</t>
  </si>
  <si>
    <t>Valor Total Estimado</t>
  </si>
  <si>
    <t>Columna1</t>
  </si>
  <si>
    <t/>
  </si>
  <si>
    <t>Estimación de ingresos por cuentas</t>
  </si>
  <si>
    <t>Grupo</t>
  </si>
  <si>
    <t>Subgrupo</t>
  </si>
  <si>
    <t>Cuenta</t>
  </si>
  <si>
    <t>Auxiliar</t>
  </si>
  <si>
    <t>Descripción Ingresos por Cuenta</t>
  </si>
  <si>
    <t>Valor RD$</t>
  </si>
  <si>
    <t>%</t>
  </si>
  <si>
    <t>Donaciones</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</si>
  <si>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</si>
  <si>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</si>
  <si>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</si>
  <si>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</si>
  <si>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</si>
  <si>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</si>
  <si>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</si>
  <si>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</si>
  <si>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</si>
  <si>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</si>
  <si>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</si>
  <si>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</si>
  <si>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</si>
  <si>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</si>
  <si>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</si>
  <si>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</si>
  <si>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</si>
  <si>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</si>
  <si>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</si>
  <si>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</si>
  <si>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</si>
  <si>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</si>
  <si>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</si>
  <si>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</si>
  <si>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</si>
  <si>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</si>
  <si>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 xml:space="preserve">Consolidado del Presupuesto Estimado de Ingresos y Gastos </t>
  </si>
  <si>
    <t>Estimación de Ingresos</t>
  </si>
  <si>
    <t>Venta de Servicios y Otros Ingresos</t>
  </si>
  <si>
    <t>Aportes SNS Nómina</t>
  </si>
  <si>
    <t>Otros Aportes</t>
  </si>
  <si>
    <t>Total Ingresos RD$</t>
  </si>
  <si>
    <t>Estimación de Gastos</t>
  </si>
  <si>
    <t>Tipo</t>
  </si>
  <si>
    <t>Objeto</t>
  </si>
  <si>
    <t>Sub-Cuenta</t>
  </si>
  <si>
    <t>Descripción Gasto por Cuenta</t>
  </si>
  <si>
    <t>Anticipos Financieros / Transferencias</t>
  </si>
  <si>
    <t>Venta de Servicios</t>
  </si>
  <si>
    <t>Nominas</t>
  </si>
  <si>
    <t>Total RD$</t>
  </si>
  <si>
    <t>Egresos</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</si>
  <si>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</si>
  <si>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</si>
  <si>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</si>
  <si>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</si>
  <si>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</si>
  <si>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</si>
  <si>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</si>
  <si>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</si>
  <si>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</si>
  <si>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</si>
  <si>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</si>
  <si>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</si>
  <si>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</si>
  <si>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</si>
  <si>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</si>
  <si>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</si>
  <si>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</si>
  <si>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</si>
  <si>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</si>
  <si>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</si>
  <si>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</si>
  <si>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</si>
  <si>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</si>
  <si>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</si>
  <si>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</si>
  <si>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</si>
  <si>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</si>
  <si>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</si>
  <si>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</si>
  <si>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</si>
  <si>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</si>
  <si>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</si>
  <si>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</si>
  <si>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</si>
  <si>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</si>
  <si>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</si>
  <si>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</si>
  <si>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</si>
  <si>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</si>
  <si>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</si>
  <si>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</si>
  <si>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</si>
  <si>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</si>
  <si>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</si>
  <si>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</si>
  <si>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</si>
  <si>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</si>
  <si>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</si>
  <si>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</si>
  <si>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</si>
  <si>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</si>
  <si>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</si>
  <si>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</si>
  <si>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</si>
  <si>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</si>
  <si>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</si>
  <si>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</si>
  <si>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</si>
  <si>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</si>
  <si>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</si>
  <si>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</si>
  <si>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</si>
  <si>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</si>
  <si>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</si>
  <si>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</si>
  <si>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</si>
  <si>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</si>
  <si>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</si>
  <si>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</si>
  <si>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</si>
  <si>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</si>
  <si>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</si>
  <si>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</si>
  <si>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</si>
  <si>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</si>
  <si>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</si>
  <si>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</si>
  <si>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</si>
  <si>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</si>
  <si>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</si>
  <si>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</si>
  <si>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</si>
  <si>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</si>
  <si>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</si>
  <si>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</si>
  <si>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</si>
  <si>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</si>
  <si>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</si>
  <si>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</si>
  <si>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</si>
  <si>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</si>
  <si>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</si>
  <si>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</si>
  <si>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</si>
  <si>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</si>
  <si>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</si>
  <si>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</si>
  <si>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</si>
  <si>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</si>
  <si>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</si>
  <si>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</si>
  <si>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</si>
  <si>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</si>
  <si>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</si>
  <si>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Servicios de mantenimiento, reparación, desmonte e instalación</t>
  </si>
  <si>
    <t xml:space="preserve">Otros servicios de mantenimiento, reparacion de maquinaria y equipos no identicados en los conceptos anteriores </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</si>
  <si>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</si>
  <si>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</si>
  <si>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</si>
  <si>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</si>
  <si>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</si>
  <si>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</si>
  <si>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</si>
  <si>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</si>
  <si>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</si>
  <si>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</si>
  <si>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</si>
  <si>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generales</t>
  </si>
  <si>
    <t>Festividades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</si>
  <si>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</si>
  <si>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</si>
  <si>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</si>
  <si>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</si>
  <si>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</si>
  <si>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</si>
  <si>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</si>
  <si>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</si>
  <si>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</si>
  <si>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Servicios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</si>
  <si>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</si>
  <si>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</si>
  <si>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</si>
  <si>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</si>
  <si>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</si>
  <si>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</si>
  <si>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</si>
  <si>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</si>
  <si>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</si>
  <si>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</si>
  <si>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</si>
  <si>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</si>
  <si>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</si>
  <si>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</si>
  <si>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</si>
  <si>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</si>
  <si>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</si>
  <si>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</si>
  <si>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</si>
  <si>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</si>
  <si>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</si>
  <si>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</si>
  <si>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</si>
  <si>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</si>
  <si>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</si>
  <si>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</si>
  <si>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</si>
  <si>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</si>
  <si>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</si>
  <si>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</si>
  <si>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</si>
  <si>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</si>
  <si>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</si>
  <si>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</si>
  <si>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</si>
  <si>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</si>
  <si>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</si>
  <si>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</si>
  <si>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</si>
  <si>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</si>
  <si>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</si>
  <si>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</si>
  <si>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</si>
  <si>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</si>
  <si>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</si>
  <si>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</si>
  <si>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</si>
  <si>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</si>
  <si>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</si>
  <si>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</si>
  <si>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</si>
  <si>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</si>
  <si>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</si>
  <si>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</si>
  <si>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</si>
  <si>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</si>
  <si>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</si>
  <si>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</si>
  <si>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</si>
  <si>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</si>
  <si>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</si>
  <si>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</si>
  <si>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</si>
  <si>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</si>
  <si>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</si>
  <si>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</si>
  <si>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</si>
  <si>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</si>
  <si>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</si>
  <si>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</si>
  <si>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</si>
  <si>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</si>
  <si>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</si>
  <si>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</si>
  <si>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</si>
  <si>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</si>
  <si>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</si>
  <si>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</si>
  <si>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</si>
  <si>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</si>
  <si>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</si>
  <si>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</si>
  <si>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</si>
  <si>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</si>
  <si>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</si>
  <si>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</si>
  <si>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</si>
  <si>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</si>
  <si>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</si>
  <si>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</si>
  <si>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</si>
  <si>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</si>
  <si>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</si>
  <si>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</si>
  <si>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</si>
  <si>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</si>
  <si>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</si>
  <si>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</si>
  <si>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</si>
  <si>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</si>
  <si>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</si>
  <si>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seguridad</t>
  </si>
  <si>
    <t>Bienes Intangibles</t>
  </si>
  <si>
    <t>Programas de informática y base de datos</t>
  </si>
  <si>
    <t>Programas de informática</t>
  </si>
  <si>
    <t>Base de datos</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</si>
  <si>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</si>
  <si>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</si>
  <si>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</si>
  <si>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</si>
  <si>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</si>
  <si>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</si>
  <si>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</si>
  <si>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por Presupuesto Estimado de Ingresos y Gastos Red SNS</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</si>
  <si>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</si>
  <si>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</si>
  <si>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</si>
  <si>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</si>
  <si>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</si>
  <si>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</si>
  <si>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Niveles de Responsabilidad</t>
  </si>
  <si>
    <t>Gerencia Regional</t>
  </si>
  <si>
    <t>Primer Nivel de Atención</t>
  </si>
  <si>
    <t>Nivel Especializado</t>
  </si>
  <si>
    <t>Derechos de uso</t>
  </si>
  <si>
    <t>Servicio de mantenimiento, reparación, desmonte e instalación</t>
  </si>
  <si>
    <t>Otros servicios de mantenimiento, reparación, desmonte e instalación</t>
  </si>
  <si>
    <t>Eventos generals</t>
  </si>
  <si>
    <t>Servicios técnicos y profesionales</t>
  </si>
  <si>
    <t>Tasas</t>
  </si>
  <si>
    <t>Servicio de alimentación</t>
  </si>
  <si>
    <t xml:space="preserve"> Transferencias Corrientes Al Sector Privado</t>
  </si>
  <si>
    <t>Equipos de defensa de defensa</t>
  </si>
  <si>
    <t xml:space="preserve">Nombre Indicador </t>
  </si>
  <si>
    <t>Línea Basal</t>
  </si>
  <si>
    <t xml:space="preserve">Meta </t>
  </si>
  <si>
    <t xml:space="preserve">Numerador </t>
  </si>
  <si>
    <t>Denominador</t>
  </si>
  <si>
    <t>Rango de Gestión</t>
  </si>
  <si>
    <t>Excelente</t>
  </si>
  <si>
    <t xml:space="preserve">Bueno </t>
  </si>
  <si>
    <t>Aceptable</t>
  </si>
  <si>
    <t>Deficiente</t>
  </si>
  <si>
    <t>Servicios Regionales con OAI en funcionamiento</t>
  </si>
  <si>
    <t>Número de SRS con OAI conformada y funcionando</t>
  </si>
  <si>
    <t>6 a 7</t>
  </si>
  <si>
    <t>3 a 5</t>
  </si>
  <si>
    <t>0 a 2</t>
  </si>
  <si>
    <t xml:space="preserve">Evaluación del portal de transparencia de la DCSNS </t>
  </si>
  <si>
    <t xml:space="preserve">Número de ítems cumplidos </t>
  </si>
  <si>
    <t xml:space="preserve">Total de ítems a evaluar </t>
  </si>
  <si>
    <t>&lt;99 - &gt;90</t>
  </si>
  <si>
    <t>&lt;89 - &gt;76</t>
  </si>
  <si>
    <t>&lt;75</t>
  </si>
  <si>
    <t>Cumplimiento de productos y actividades del POA DCSNS</t>
  </si>
  <si>
    <t xml:space="preserve">Número de objetivos cumplidos </t>
  </si>
  <si>
    <t>Número de objetivos programados x 100</t>
  </si>
  <si>
    <t>&gt;90</t>
  </si>
  <si>
    <t>&lt;89 - &gt;80</t>
  </si>
  <si>
    <t>&lt;79 - &gt;70</t>
  </si>
  <si>
    <t>&lt;69</t>
  </si>
  <si>
    <t>Dependencias con un cumplimiento del POA mayor a 75%</t>
  </si>
  <si>
    <t>Número de dependencias con una ejecución del POA &gt;75%</t>
  </si>
  <si>
    <t>Total de dependencias con POA formulado  x 100</t>
  </si>
  <si>
    <t>&gt;85</t>
  </si>
  <si>
    <t>&lt;84 - &gt;75</t>
  </si>
  <si>
    <t>&lt;74 - &gt;70</t>
  </si>
  <si>
    <t xml:space="preserve">Macroprocesos priorizados definidos </t>
  </si>
  <si>
    <t>S/D</t>
  </si>
  <si>
    <t>Número de macroprocesos definidos</t>
  </si>
  <si>
    <t>Total de macroprocesos priorizados x 100</t>
  </si>
  <si>
    <t xml:space="preserve"> &gt;90</t>
  </si>
  <si>
    <t>&lt;79 - &gt;75</t>
  </si>
  <si>
    <t>&lt;74</t>
  </si>
  <si>
    <t>Dependencias que reportan ejecución trimestral del POA</t>
  </si>
  <si>
    <t>Número de dependencias con RTP entregado</t>
  </si>
  <si>
    <t>Ejecución del Plan de Monitoreo y Evaluación del POA</t>
  </si>
  <si>
    <t>Número acciones de monitoreo y evaluación del POA realizadas</t>
  </si>
  <si>
    <t>Total acciones de monitoreo y evaluación del POA programadas x 100</t>
  </si>
  <si>
    <t>Nivel de cumplimiento del plan de mejora CAF por etapas</t>
  </si>
  <si>
    <t>Número de mejoras (criterios CAF) aplicados</t>
  </si>
  <si>
    <t>Total de de mejoras (criterios CAF) asignadas x 100</t>
  </si>
  <si>
    <t>Nivel de cumplimiento del tablero de indicadores de gestión por SRS</t>
  </si>
  <si>
    <t>Número de indicadores del tablero de gestión logrados &gt;70%</t>
  </si>
  <si>
    <t>Total indicadores del tablero de gestión x 100</t>
  </si>
  <si>
    <t>&lt;89 - &gt;75</t>
  </si>
  <si>
    <t>&lt;74 - &gt;65</t>
  </si>
  <si>
    <t>&lt;64</t>
  </si>
  <si>
    <t>Implementación del programa de visitas de los SRS a los EESS</t>
  </si>
  <si>
    <t>Número de visita realizadas a los EESS</t>
  </si>
  <si>
    <t>Total de visitas programadas x 100</t>
  </si>
  <si>
    <t>Implementación del sistema de facturación hospitalaria</t>
  </si>
  <si>
    <t xml:space="preserve">Ejecución presupuestaria </t>
  </si>
  <si>
    <t xml:space="preserve">Cumplimiento del Plan Anual de Compras </t>
  </si>
  <si>
    <t>Ahorro en las compras gubernamentales</t>
  </si>
  <si>
    <t>Desviaciones del Plan Anual de Compras</t>
  </si>
  <si>
    <r>
      <t>&lt;</t>
    </r>
    <r>
      <rPr>
        <sz val="9.9"/>
        <color indexed="8"/>
        <rFont val="Times New Roman"/>
        <family val="1"/>
      </rPr>
      <t>20%</t>
    </r>
  </si>
  <si>
    <t>Reportes oportunos de rendición de cuentas de la Red</t>
  </si>
  <si>
    <t xml:space="preserve">Gestión oportuna de entrega </t>
  </si>
  <si>
    <t>Dependencias con inventario actualizado</t>
  </si>
  <si>
    <t>Ejecución del Plan de Mantenimiento Preventivo</t>
  </si>
  <si>
    <t>Respuesta a requerimientos de estadísticas</t>
  </si>
  <si>
    <t>Oportunidad de respuesta a requerimientos estadísticos</t>
  </si>
  <si>
    <t>Procesos automatizados</t>
  </si>
  <si>
    <t>Índice de uso TIC e implementación de gobierno electrónico</t>
  </si>
  <si>
    <t>Datos auditado y validados</t>
  </si>
  <si>
    <t>Nivel de implementación del Plan de Comunicaciones del SNS</t>
  </si>
  <si>
    <t xml:space="preserve">Nivel de implementación del programa de capacitación </t>
  </si>
  <si>
    <t>Nivel de implementación del programa de incentivo y régimen de consecuencias</t>
  </si>
  <si>
    <t xml:space="preserve">Nivel de satisfacción laboral </t>
  </si>
  <si>
    <t>Índice de rotaciones internas</t>
  </si>
  <si>
    <r>
      <t>&lt;</t>
    </r>
    <r>
      <rPr>
        <sz val="9.9"/>
        <color indexed="8"/>
        <rFont val="Times New Roman"/>
        <family val="1"/>
      </rPr>
      <t>15%</t>
    </r>
  </si>
  <si>
    <t>Nivel de implementación del expediente clínico</t>
  </si>
  <si>
    <t>Utilización del expediente clinico en los EESS priorizados</t>
  </si>
  <si>
    <t>Establecimientos de Salud habilitados</t>
  </si>
  <si>
    <t>Nivel de atisfacción de usuario alcanzado</t>
  </si>
  <si>
    <t>Referencias válidas</t>
  </si>
  <si>
    <t>Contarreferencias emitidas</t>
  </si>
  <si>
    <t>Nivel de implementación del Plan de Gestión de los desechos y residuos hospitalarios</t>
  </si>
  <si>
    <t xml:space="preserve">Resolución de lista de espera quirúrgica </t>
  </si>
  <si>
    <t>Nivel de implementación del Programa de Seguridad Hospitalaria</t>
  </si>
  <si>
    <t>Cobertura de atención odontológica</t>
  </si>
  <si>
    <t>Disponibilidad de medicamentos trazadores en los EESS</t>
  </si>
  <si>
    <t>Comité Farmaco-Terapéutica conformados</t>
  </si>
  <si>
    <t xml:space="preserve">Frecuencia Eventos adversos </t>
  </si>
  <si>
    <r>
      <t>&lt;</t>
    </r>
    <r>
      <rPr>
        <sz val="9.9"/>
        <color indexed="8"/>
        <rFont val="Times New Roman"/>
        <family val="1"/>
      </rPr>
      <t>35%</t>
    </r>
  </si>
  <si>
    <t>Reporte Eventos adversos</t>
  </si>
  <si>
    <t>Evaluación Hospitalaria</t>
  </si>
  <si>
    <t>Planes de Emergencia y Desastres de la Red</t>
  </si>
  <si>
    <t>Incremento de la provisión servicios diagnósticos por nivel de atención</t>
  </si>
  <si>
    <t>Unidades transfundidas acorde a necesidades</t>
  </si>
  <si>
    <t xml:space="preserve">Establecimientos de Salud valorados por encima del 60% </t>
  </si>
  <si>
    <t>Adherencia a protocolos</t>
  </si>
  <si>
    <t>Establecimientos de Salud que cuentan con cartera de servicios actualizada</t>
  </si>
  <si>
    <t xml:space="preserve">Usuarios con patologías crónicas en seguimiento </t>
  </si>
  <si>
    <t>Establecimientos de salud que realizan partos acorde a los estandares</t>
  </si>
  <si>
    <t>Adherencia al protocolo de atención obstétrica</t>
  </si>
  <si>
    <t>Adherencia al protocolo de atención neonatal</t>
  </si>
  <si>
    <t xml:space="preserve">BLH instalado y funcionado </t>
  </si>
  <si>
    <t>PROVINCIAS</t>
  </si>
  <si>
    <t>MUNICIPIOS</t>
  </si>
  <si>
    <t>REGIONES</t>
  </si>
  <si>
    <t>DISTRITO NACIONAL</t>
  </si>
  <si>
    <t>Distrito_Nacional</t>
  </si>
  <si>
    <t>Distrito Nacional</t>
  </si>
  <si>
    <t>R0 - SRS Metropolitano</t>
  </si>
  <si>
    <t>AZUA</t>
  </si>
  <si>
    <t>Azua</t>
  </si>
  <si>
    <t>1. Azua de Compostela</t>
  </si>
  <si>
    <t>MONTE PLATA</t>
  </si>
  <si>
    <t>2. Estebanía</t>
  </si>
  <si>
    <t>SANTO DOMINGO</t>
  </si>
  <si>
    <t>3. Guayabal</t>
  </si>
  <si>
    <t>R1 - SRS Valdesia</t>
  </si>
  <si>
    <t>PERAVIA</t>
  </si>
  <si>
    <t>4. Las Charcas</t>
  </si>
  <si>
    <t>SAN CRISTÓBAL</t>
  </si>
  <si>
    <t>5. Las Yayas de Viajama</t>
  </si>
  <si>
    <t>SAN JOSÉ DE OCOA</t>
  </si>
  <si>
    <t>6. Padre Las Casas</t>
  </si>
  <si>
    <t>R2 - SRS Norcentral</t>
  </si>
  <si>
    <t>ESPAILLAT</t>
  </si>
  <si>
    <t>7. Peralta</t>
  </si>
  <si>
    <t>PUERTO PLATA</t>
  </si>
  <si>
    <t>8. Pueblo Viejo</t>
  </si>
  <si>
    <t>SANTIAGO</t>
  </si>
  <si>
    <t>9. Sabana Yegua</t>
  </si>
  <si>
    <t>R3 - SRS Nordeste</t>
  </si>
  <si>
    <t>DUARTE</t>
  </si>
  <si>
    <t>10. Tábara Arriba</t>
  </si>
  <si>
    <t>HERMANAS MIRABAL</t>
  </si>
  <si>
    <t>BAHORUCO</t>
  </si>
  <si>
    <t>Bahoruco</t>
  </si>
  <si>
    <t>1. Neiba</t>
  </si>
  <si>
    <t>MARÍA TRINIDAD SÁNCHEZ</t>
  </si>
  <si>
    <t>2. Galván</t>
  </si>
  <si>
    <t>SAMANÁ</t>
  </si>
  <si>
    <t>3. Los Ríos</t>
  </si>
  <si>
    <t>R4 - SRS Enriquillo</t>
  </si>
  <si>
    <t>4. Tamayo</t>
  </si>
  <si>
    <t>BARAHONA</t>
  </si>
  <si>
    <t>5. Villa Jaragua</t>
  </si>
  <si>
    <t>INDEPENDENCIA</t>
  </si>
  <si>
    <t>Barahona</t>
  </si>
  <si>
    <t>1. Barahona</t>
  </si>
  <si>
    <t>PEDERNALES</t>
  </si>
  <si>
    <t>2. Cabral</t>
  </si>
  <si>
    <t>R5 - SRS Este</t>
  </si>
  <si>
    <t>EL SEIBO</t>
  </si>
  <si>
    <t>3. El Peñón</t>
  </si>
  <si>
    <t>HATO MAYOR</t>
  </si>
  <si>
    <t>4. Enriquillo</t>
  </si>
  <si>
    <t>LA ALTAGRACIA</t>
  </si>
  <si>
    <t>5. Fundación</t>
  </si>
  <si>
    <t>LA ROMANA</t>
  </si>
  <si>
    <t>6. Jaquimeyes</t>
  </si>
  <si>
    <t>SAN PEDRO DE MACORÍS</t>
  </si>
  <si>
    <t>7. La Ciénaga</t>
  </si>
  <si>
    <t>R6 - SRS El Valle</t>
  </si>
  <si>
    <t>8. Las Salinas</t>
  </si>
  <si>
    <t>ELÍAS PIÑA</t>
  </si>
  <si>
    <t>9. Paraíso</t>
  </si>
  <si>
    <t>SAN JUAN</t>
  </si>
  <si>
    <t>10. Polo</t>
  </si>
  <si>
    <t>R7 - SRS Cibao Occidental</t>
  </si>
  <si>
    <t>DAJABÓN</t>
  </si>
  <si>
    <t>11. Vicente Noble</t>
  </si>
  <si>
    <t>MONTECRISTI</t>
  </si>
  <si>
    <t>Dajabon</t>
  </si>
  <si>
    <t>1. Dajabón</t>
  </si>
  <si>
    <t>SANTIAGO RODRÍGUEZ</t>
  </si>
  <si>
    <t>2. El Pino</t>
  </si>
  <si>
    <t>VALVERDE</t>
  </si>
  <si>
    <t>3. Loma de Cabrera</t>
  </si>
  <si>
    <t>R8 - SRS Cibao Central</t>
  </si>
  <si>
    <t>LA VEGA</t>
  </si>
  <si>
    <t>4. Partido</t>
  </si>
  <si>
    <t>MONSEÑOR NOUEL</t>
  </si>
  <si>
    <t>5. Restauración</t>
  </si>
  <si>
    <t>SÁNCHEZ RAMÍREZ</t>
  </si>
  <si>
    <t>Duarte</t>
  </si>
  <si>
    <t>1. San Francisco de Macorís</t>
  </si>
  <si>
    <t>2. Arenoso</t>
  </si>
  <si>
    <t>3. Castillo</t>
  </si>
  <si>
    <t>4. Eugenio María de Hostos</t>
  </si>
  <si>
    <t>5. Las Guáranas</t>
  </si>
  <si>
    <t>6. Pimentel</t>
  </si>
  <si>
    <t>7. Villa Riva</t>
  </si>
  <si>
    <t>El_Seibo</t>
  </si>
  <si>
    <t>1. El Seibo</t>
  </si>
  <si>
    <t>2. Miches</t>
  </si>
  <si>
    <t>Elias_Pina</t>
  </si>
  <si>
    <t>1. Comendador</t>
  </si>
  <si>
    <t>2. Bánica</t>
  </si>
  <si>
    <t>3. El Llano</t>
  </si>
  <si>
    <t>4. Hondo Valle</t>
  </si>
  <si>
    <t>5. Juan Santiago</t>
  </si>
  <si>
    <t>6. Pedro Santana</t>
  </si>
  <si>
    <t>Espaillat</t>
  </si>
  <si>
    <t>1. Moca</t>
  </si>
  <si>
    <t>2. Cayetano Germosén</t>
  </si>
  <si>
    <t>3. Gaspar Hernández</t>
  </si>
  <si>
    <t>4. Jamao al Norte</t>
  </si>
  <si>
    <t>Hato_Mayor</t>
  </si>
  <si>
    <t>1. Hato Mayor del Rey</t>
  </si>
  <si>
    <t>2. El Valle</t>
  </si>
  <si>
    <t>3. Sabana de la Mar</t>
  </si>
  <si>
    <t>Hermanas_Mirabal</t>
  </si>
  <si>
    <t>1. Salcedo</t>
  </si>
  <si>
    <t>2. Tenares</t>
  </si>
  <si>
    <t>3. Villa Tapia</t>
  </si>
  <si>
    <t>Independencia</t>
  </si>
  <si>
    <t>1. Jimaní</t>
  </si>
  <si>
    <t>2. Cristóbal</t>
  </si>
  <si>
    <t>3. Duvergé</t>
  </si>
  <si>
    <t>4. La Descubierta</t>
  </si>
  <si>
    <t>5. Mella</t>
  </si>
  <si>
    <t>6. Postrer Río</t>
  </si>
  <si>
    <t>La_Altagracia</t>
  </si>
  <si>
    <t>1. Higüey</t>
  </si>
  <si>
    <t>2. San Rafael del Yuma</t>
  </si>
  <si>
    <t>La_Romana</t>
  </si>
  <si>
    <t>1. La Romana</t>
  </si>
  <si>
    <t>2. Guaymate</t>
  </si>
  <si>
    <t>3. Villa Hermosa</t>
  </si>
  <si>
    <t>La_Vega</t>
  </si>
  <si>
    <t>1. La Concepción de La Vega</t>
  </si>
  <si>
    <t>2. Constanza</t>
  </si>
  <si>
    <t>3. Jarabacoa</t>
  </si>
  <si>
    <t>4. Jima Abajo</t>
  </si>
  <si>
    <t>Maria_Trinidad_Sanchez</t>
  </si>
  <si>
    <t>1. Nagua</t>
  </si>
  <si>
    <t>2. Cabrera</t>
  </si>
  <si>
    <t>3. El Factor</t>
  </si>
  <si>
    <t>4. Río San Juan</t>
  </si>
  <si>
    <t>Monsenor_Nouel</t>
  </si>
  <si>
    <t>1. Bonao</t>
  </si>
  <si>
    <t>2. Maimón</t>
  </si>
  <si>
    <t>3. Piedra Blanca</t>
  </si>
  <si>
    <t>Montecristi</t>
  </si>
  <si>
    <t>1. Montecristi</t>
  </si>
  <si>
    <t>2. Castañuela</t>
  </si>
  <si>
    <t>3. Guayubín</t>
  </si>
  <si>
    <t>4. Las Matas de Santa Cruz</t>
  </si>
  <si>
    <t>5. Pepillo Salcedo</t>
  </si>
  <si>
    <t>6. Villa Vásquez</t>
  </si>
  <si>
    <t>Monte_Plata</t>
  </si>
  <si>
    <t>1. Monte Plata</t>
  </si>
  <si>
    <t>2. Bayaguana</t>
  </si>
  <si>
    <t>3. Peralvillo</t>
  </si>
  <si>
    <t>4 Sabana Grande de Boyá</t>
  </si>
  <si>
    <t>5 Yamasá</t>
  </si>
  <si>
    <t>Pedernales</t>
  </si>
  <si>
    <t>1. Pedernales</t>
  </si>
  <si>
    <t>2. Oviedo</t>
  </si>
  <si>
    <t>Peravia</t>
  </si>
  <si>
    <t>1. Baní</t>
  </si>
  <si>
    <t>2. Nizao</t>
  </si>
  <si>
    <t>Puerto_Plata</t>
  </si>
  <si>
    <t>1. Puerto Plata</t>
  </si>
  <si>
    <t>2. Altamira</t>
  </si>
  <si>
    <t>3. Guananico</t>
  </si>
  <si>
    <t>4. Imbert</t>
  </si>
  <si>
    <t>5. Los Hidalgos</t>
  </si>
  <si>
    <t>6. Luperón</t>
  </si>
  <si>
    <t>7. Sosúa</t>
  </si>
  <si>
    <t>8. Villa Isabela</t>
  </si>
  <si>
    <t>9. Villa Montellano</t>
  </si>
  <si>
    <t>Samana</t>
  </si>
  <si>
    <t>1. Samaná</t>
  </si>
  <si>
    <t>2. Las Terrenas</t>
  </si>
  <si>
    <t>3. Sánchez</t>
  </si>
  <si>
    <t>San_Cristobal</t>
  </si>
  <si>
    <t>1. San Cristóbal</t>
  </si>
  <si>
    <t>2. Bajos de Haina</t>
  </si>
  <si>
    <t>3. Cambita Garabito</t>
  </si>
  <si>
    <t>4. Los Cacaos</t>
  </si>
  <si>
    <t>5. Sabana Grande de Palenque</t>
  </si>
  <si>
    <t>6. San Gregorio de Nigua</t>
  </si>
  <si>
    <t>7. Villa Altagracia</t>
  </si>
  <si>
    <t>8. Yaguate</t>
  </si>
  <si>
    <t>San_Jose_de_Ocoa</t>
  </si>
  <si>
    <t>1. San José de Ocoa</t>
  </si>
  <si>
    <t>2. Rancho Arriba</t>
  </si>
  <si>
    <t>3. Sabana Larga</t>
  </si>
  <si>
    <t>San_Juan</t>
  </si>
  <si>
    <t>1. San Juan de la Maguana</t>
  </si>
  <si>
    <t>2. Bohechío</t>
  </si>
  <si>
    <t>3. El Cercado</t>
  </si>
  <si>
    <t>4. Juan de Herrera</t>
  </si>
  <si>
    <t>5. Las Matas de Farfán</t>
  </si>
  <si>
    <t>6. Vallejuelo</t>
  </si>
  <si>
    <t>San_Pedro_de_Macoris</t>
  </si>
  <si>
    <t>1. San Pedro de Macorís</t>
  </si>
  <si>
    <t>2. Consuelo</t>
  </si>
  <si>
    <t>3. Guayacanes</t>
  </si>
  <si>
    <t>4. San José de Los Llanos</t>
  </si>
  <si>
    <t>5. Quisqueya</t>
  </si>
  <si>
    <t>6. Ramón Santana</t>
  </si>
  <si>
    <t>Sanchez_Ramirez</t>
  </si>
  <si>
    <t>1. Cotuí</t>
  </si>
  <si>
    <t>2. Cevicos</t>
  </si>
  <si>
    <t>3. Fantino</t>
  </si>
  <si>
    <t>4. La Mata</t>
  </si>
  <si>
    <t>Santiago</t>
  </si>
  <si>
    <t>1. Santiago</t>
  </si>
  <si>
    <t>2. Bisonó</t>
  </si>
  <si>
    <t>3. Jánico</t>
  </si>
  <si>
    <t>4. Licey al Medio</t>
  </si>
  <si>
    <t>5. Puñal</t>
  </si>
  <si>
    <t>6. Sabana Iglesia</t>
  </si>
  <si>
    <t>8. San José de las Matas</t>
  </si>
  <si>
    <t>7. Tamboril</t>
  </si>
  <si>
    <t>9. Villa González</t>
  </si>
  <si>
    <t>Santiago_Rodriguez</t>
  </si>
  <si>
    <t>1. San Ignacio de Sabaneta</t>
  </si>
  <si>
    <t>2. Los Almácigos</t>
  </si>
  <si>
    <t>3. Monción</t>
  </si>
  <si>
    <t>Santo_Domingo</t>
  </si>
  <si>
    <t>1. Santo Domingo Este</t>
  </si>
  <si>
    <t>2. Boca Chica</t>
  </si>
  <si>
    <t>3. Los Alcarrizos</t>
  </si>
  <si>
    <t>4. Pedro Brand</t>
  </si>
  <si>
    <t>5. San Antonio de Guerra</t>
  </si>
  <si>
    <t>6. Santo Domingo Norte</t>
  </si>
  <si>
    <t>7. Santo Domingo Oeste</t>
  </si>
  <si>
    <t>Valverde</t>
  </si>
  <si>
    <t>1. Mao</t>
  </si>
  <si>
    <t>2. Esperanza</t>
  </si>
  <si>
    <t>3. Laguna Salada</t>
  </si>
  <si>
    <t>Insumo</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</si>
  <si>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</si>
  <si>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</si>
  <si>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</si>
  <si>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</si>
  <si>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</si>
  <si>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</si>
  <si>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</si>
  <si>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</si>
  <si>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</si>
  <si>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</si>
  <si>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</si>
  <si>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</si>
  <si>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</si>
  <si>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</si>
  <si>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</si>
  <si>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</si>
  <si>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</si>
  <si>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</si>
  <si>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</si>
  <si>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</si>
  <si>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</si>
  <si>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</si>
  <si>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</si>
  <si>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</si>
  <si>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</si>
  <si>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</si>
  <si>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</si>
  <si>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</si>
  <si>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</si>
  <si>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</si>
  <si>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</si>
  <si>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</si>
  <si>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</si>
  <si>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</si>
  <si>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</si>
  <si>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</si>
  <si>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</si>
  <si>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</si>
  <si>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</si>
  <si>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</si>
  <si>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</si>
  <si>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</si>
  <si>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</si>
  <si>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</si>
  <si>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</si>
  <si>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</si>
  <si>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</si>
  <si>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</si>
  <si>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</si>
  <si>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Otras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</si>
  <si>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</si>
  <si>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</si>
  <si>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</si>
  <si>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</si>
  <si>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</si>
  <si>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</si>
  <si>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</si>
  <si>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</si>
  <si>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</si>
  <si>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</si>
  <si>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</si>
  <si>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</si>
  <si>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</si>
  <si>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</si>
  <si>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</si>
  <si>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Asa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</si>
  <si>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</si>
  <si>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</si>
  <si>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</si>
  <si>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</si>
  <si>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</si>
  <si>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</si>
  <si>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</si>
  <si>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</si>
  <si>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</si>
  <si>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</si>
  <si>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</si>
  <si>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</si>
  <si>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</si>
  <si>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</si>
  <si>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</si>
  <si>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</si>
  <si>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</si>
  <si>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</si>
  <si>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</si>
  <si>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</si>
  <si>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</si>
  <si>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</si>
  <si>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</si>
  <si>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</si>
  <si>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</si>
  <si>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</si>
  <si>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</si>
  <si>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</si>
  <si>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</si>
  <si>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</si>
  <si>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</si>
  <si>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</si>
  <si>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</si>
  <si>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</si>
  <si>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</si>
  <si>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</si>
  <si>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</si>
  <si>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</si>
  <si>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</si>
  <si>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</si>
  <si>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</si>
  <si>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</si>
  <si>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</si>
  <si>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</si>
  <si>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</si>
  <si>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</si>
  <si>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</si>
  <si>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</si>
  <si>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</si>
  <si>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</si>
  <si>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</si>
  <si>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</si>
  <si>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</si>
  <si>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</si>
  <si>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</si>
  <si>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</si>
  <si>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</si>
  <si>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</si>
  <si>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</si>
  <si>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</si>
  <si>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</si>
  <si>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</si>
  <si>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</si>
  <si>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</si>
  <si>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</si>
  <si>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</si>
  <si>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</si>
  <si>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</si>
  <si>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</si>
  <si>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</si>
  <si>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</si>
  <si>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</si>
  <si>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</si>
  <si>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</si>
  <si>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</si>
  <si>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</si>
  <si>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</si>
  <si>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</si>
  <si>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</si>
  <si>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</si>
  <si>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</si>
  <si>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</si>
  <si>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</si>
  <si>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</si>
  <si>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</si>
  <si>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</si>
  <si>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</si>
  <si>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</si>
  <si>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</si>
  <si>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</si>
  <si>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</si>
  <si>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</si>
  <si>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</si>
  <si>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</si>
  <si>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</si>
  <si>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</si>
  <si>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</si>
  <si>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</si>
  <si>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</si>
  <si>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</si>
  <si>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</si>
  <si>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</si>
  <si>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</si>
  <si>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</si>
  <si>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</si>
  <si>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</si>
  <si>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</si>
  <si>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</si>
  <si>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</si>
  <si>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</si>
  <si>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</si>
  <si>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</si>
  <si>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</si>
  <si>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</si>
  <si>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</si>
  <si>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</si>
  <si>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</si>
  <si>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</si>
  <si>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</si>
  <si>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</si>
  <si>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</si>
  <si>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</si>
  <si>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</si>
  <si>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</si>
  <si>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</si>
  <si>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</si>
  <si>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</si>
  <si>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</si>
  <si>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</si>
  <si>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</si>
  <si>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</si>
  <si>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</si>
  <si>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</si>
  <si>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</si>
  <si>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</si>
  <si>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</si>
  <si>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</si>
  <si>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</si>
  <si>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</si>
  <si>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</si>
  <si>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</si>
  <si>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</si>
  <si>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</si>
  <si>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</si>
  <si>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</si>
  <si>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</si>
  <si>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</si>
  <si>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</si>
  <si>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</si>
  <si>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</si>
  <si>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</si>
  <si>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</si>
  <si>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</si>
  <si>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</si>
  <si>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</si>
  <si>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</si>
  <si>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</si>
  <si>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</si>
  <si>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</si>
  <si>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</si>
  <si>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</si>
  <si>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</si>
  <si>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</si>
  <si>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</si>
  <si>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</si>
  <si>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</si>
  <si>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</si>
  <si>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</si>
  <si>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</si>
  <si>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</si>
  <si>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</si>
  <si>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</si>
  <si>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</si>
  <si>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</si>
  <si>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</si>
  <si>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</si>
  <si>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</si>
  <si>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</si>
  <si>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</si>
  <si>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</si>
  <si>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</si>
  <si>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</si>
  <si>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</si>
  <si>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</si>
  <si>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</si>
  <si>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</si>
  <si>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</si>
  <si>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</si>
  <si>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</si>
  <si>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</si>
  <si>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</si>
  <si>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</si>
  <si>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</si>
  <si>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</si>
  <si>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</si>
  <si>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</si>
  <si>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</si>
  <si>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</si>
  <si>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</si>
  <si>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</si>
  <si>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</si>
  <si>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</si>
  <si>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</si>
  <si>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</si>
  <si>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</si>
  <si>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</si>
  <si>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</si>
  <si>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</si>
  <si>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</si>
  <si>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</si>
  <si>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</si>
  <si>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</si>
  <si>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</si>
  <si>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</si>
  <si>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</si>
  <si>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</si>
  <si>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</si>
  <si>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</si>
  <si>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</si>
  <si>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</si>
  <si>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</si>
  <si>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</si>
  <si>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</si>
  <si>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</si>
  <si>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</si>
  <si>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</si>
  <si>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</si>
  <si>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</si>
  <si>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</si>
  <si>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</si>
  <si>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</si>
  <si>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</si>
  <si>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</si>
  <si>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</si>
  <si>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</si>
  <si>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</si>
  <si>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</si>
  <si>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</si>
  <si>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</si>
  <si>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</si>
  <si>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</si>
  <si>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</si>
  <si>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</si>
  <si>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</si>
  <si>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</si>
  <si>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</si>
  <si>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</si>
  <si>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</si>
  <si>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</si>
  <si>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</si>
  <si>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</si>
  <si>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</si>
  <si>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</si>
  <si>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</si>
  <si>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</si>
  <si>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</si>
  <si>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</si>
  <si>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</si>
  <si>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</si>
  <si>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</si>
  <si>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</si>
  <si>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</si>
  <si>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</si>
  <si>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</si>
  <si>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</si>
  <si>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</si>
  <si>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</si>
  <si>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</si>
  <si>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</si>
  <si>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</si>
  <si>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</si>
  <si>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</si>
  <si>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</si>
  <si>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</si>
  <si>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</si>
  <si>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</si>
  <si>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</si>
  <si>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</si>
  <si>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</si>
  <si>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</si>
  <si>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</si>
  <si>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</si>
  <si>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</si>
  <si>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</si>
  <si>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</si>
  <si>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</si>
  <si>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</si>
  <si>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</si>
  <si>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</si>
  <si>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</si>
  <si>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</si>
  <si>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</si>
  <si>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</si>
  <si>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</si>
  <si>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</si>
  <si>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</si>
  <si>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</si>
  <si>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</si>
  <si>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</si>
  <si>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</si>
  <si>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</si>
  <si>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</si>
  <si>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</si>
  <si>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</si>
  <si>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</si>
  <si>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</si>
  <si>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</si>
  <si>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</si>
  <si>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</si>
  <si>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</si>
  <si>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</si>
  <si>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</si>
  <si>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</si>
  <si>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</si>
  <si>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</si>
  <si>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</si>
  <si>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</si>
  <si>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</si>
  <si>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</si>
  <si>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</si>
  <si>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</si>
  <si>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</si>
  <si>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</si>
  <si>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</si>
  <si>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</si>
  <si>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</si>
  <si>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</si>
  <si>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</si>
  <si>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</si>
  <si>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</si>
  <si>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</si>
  <si>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</si>
  <si>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</si>
  <si>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</si>
  <si>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</si>
  <si>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</si>
  <si>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</si>
  <si>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</si>
  <si>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</si>
  <si>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</si>
  <si>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</si>
  <si>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</si>
  <si>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</si>
  <si>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</si>
  <si>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</si>
  <si>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</si>
  <si>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</si>
  <si>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</si>
  <si>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</si>
  <si>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</si>
  <si>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</si>
  <si>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</si>
  <si>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</si>
  <si>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</si>
  <si>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</si>
  <si>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</si>
  <si>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</si>
  <si>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</si>
  <si>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</si>
  <si>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</si>
  <si>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</si>
  <si>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</si>
  <si>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</si>
  <si>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</si>
  <si>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</si>
  <si>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</si>
  <si>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</si>
  <si>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</si>
  <si>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</si>
  <si>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</si>
  <si>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</si>
  <si>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</si>
  <si>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</si>
  <si>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</si>
  <si>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</si>
  <si>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</si>
  <si>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</si>
  <si>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</si>
  <si>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</si>
  <si>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</si>
  <si>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</si>
  <si>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</si>
  <si>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</si>
  <si>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</si>
  <si>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</si>
  <si>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</si>
  <si>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</si>
  <si>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</si>
  <si>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</si>
  <si>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</si>
  <si>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</si>
  <si>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</si>
  <si>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</si>
  <si>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</si>
  <si>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</si>
  <si>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</si>
  <si>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</si>
  <si>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</si>
  <si>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</si>
  <si>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</si>
  <si>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</si>
  <si>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</si>
  <si>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</si>
  <si>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</si>
  <si>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</si>
  <si>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</si>
  <si>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</si>
  <si>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</si>
  <si>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</si>
  <si>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</si>
  <si>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</si>
  <si>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</si>
  <si>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</si>
  <si>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</si>
  <si>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</si>
  <si>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</si>
  <si>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</si>
  <si>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</si>
  <si>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</si>
  <si>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</si>
  <si>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</si>
  <si>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</si>
  <si>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</si>
  <si>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</si>
  <si>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</si>
  <si>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</si>
  <si>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</si>
  <si>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</si>
  <si>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</si>
  <si>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</si>
  <si>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</si>
  <si>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</si>
  <si>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</si>
  <si>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</si>
  <si>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</si>
  <si>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</si>
  <si>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</si>
  <si>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</si>
  <si>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</si>
  <si>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</si>
  <si>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</si>
  <si>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</si>
  <si>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</si>
  <si>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</si>
  <si>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</si>
  <si>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</si>
  <si>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</si>
  <si>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</si>
  <si>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</si>
  <si>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</si>
  <si>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</si>
  <si>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</si>
  <si>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</si>
  <si>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</si>
  <si>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</si>
  <si>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</si>
  <si>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</si>
  <si>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</si>
  <si>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</si>
  <si>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</si>
  <si>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</si>
  <si>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</si>
  <si>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</si>
  <si>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</si>
  <si>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</si>
  <si>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</si>
  <si>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</si>
  <si>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</si>
  <si>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</si>
  <si>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</si>
  <si>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</si>
  <si>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</si>
  <si>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</si>
  <si>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</si>
  <si>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</si>
  <si>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</si>
  <si>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</si>
  <si>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</si>
  <si>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</si>
  <si>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</si>
  <si>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</si>
  <si>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</si>
  <si>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</si>
  <si>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</si>
  <si>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</si>
  <si>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</si>
  <si>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</si>
  <si>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</si>
  <si>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</si>
  <si>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</si>
  <si>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</si>
  <si>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</si>
  <si>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</si>
  <si>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</si>
  <si>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</si>
  <si>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</si>
  <si>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</si>
  <si>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</si>
  <si>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</si>
  <si>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</si>
  <si>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</si>
  <si>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</si>
  <si>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</si>
  <si>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</si>
  <si>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</si>
  <si>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</si>
  <si>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</si>
  <si>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</si>
  <si>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</si>
  <si>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</si>
  <si>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</si>
  <si>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</si>
  <si>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</si>
  <si>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</si>
  <si>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</si>
  <si>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</si>
  <si>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</si>
  <si>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</si>
  <si>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</si>
  <si>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</si>
  <si>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</si>
  <si>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</si>
  <si>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</si>
  <si>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</si>
  <si>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</si>
  <si>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</si>
  <si>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</si>
  <si>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</si>
  <si>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</si>
  <si>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</si>
  <si>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</si>
  <si>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</si>
  <si>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</si>
  <si>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</si>
  <si>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</si>
  <si>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</si>
  <si>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</si>
  <si>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</si>
  <si>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</si>
  <si>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</si>
  <si>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</si>
  <si>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</si>
  <si>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</si>
  <si>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</si>
  <si>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</si>
  <si>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</si>
  <si>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</si>
  <si>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</si>
  <si>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</si>
  <si>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</si>
  <si>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</si>
  <si>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</si>
  <si>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</si>
  <si>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Viaticos Chofer Hospedaje</t>
  </si>
  <si>
    <t>Depósito</t>
  </si>
  <si>
    <t>2.2.3.1.01</t>
  </si>
  <si>
    <t>Viaticos Chofer sin Hospedaje</t>
  </si>
  <si>
    <t>Viaticos Técnicos Hospedaje</t>
  </si>
  <si>
    <t>Viaticos Técnicos sin Hospedaje</t>
  </si>
  <si>
    <t>Viaticos Profesionales Hospedaje</t>
  </si>
  <si>
    <t>Viaticos Profesionales sin Hospedaje</t>
  </si>
  <si>
    <t>Viaticos Encargados Secciones/Coordinadores Hospedaje</t>
  </si>
  <si>
    <t>Viaticos Encargados Secciones/Coordinadores sin Hospedaje</t>
  </si>
  <si>
    <t>Viaticos Encargados Divisiones/Departamentos Hospedaje</t>
  </si>
  <si>
    <t>Viaticos Encargados Divisiones/Departamentos sin Hospedaje</t>
  </si>
  <si>
    <t>2.750.00</t>
  </si>
  <si>
    <t>Viaticos Directores Área Hospedaje</t>
  </si>
  <si>
    <t>6.150.00</t>
  </si>
  <si>
    <t>Viaticos Directores Área sin Hospedaje</t>
  </si>
  <si>
    <t>lsEquiposTransporte</t>
  </si>
  <si>
    <t>Unidad</t>
  </si>
  <si>
    <t>2.6.4.1.01</t>
  </si>
  <si>
    <t>2.6.4.2.01</t>
  </si>
  <si>
    <t>2.6.4.8.01</t>
  </si>
  <si>
    <t>lsFuentesFinanciamiento</t>
  </si>
  <si>
    <t>Anticipo Financiero</t>
  </si>
  <si>
    <t>Facturación de servicios</t>
  </si>
  <si>
    <t>Financiamiento externo</t>
  </si>
  <si>
    <t>Presupuesto Institucional</t>
  </si>
  <si>
    <t>lsInsumosEquipos</t>
  </si>
  <si>
    <t>Ls_LinesEstategica</t>
  </si>
  <si>
    <t>Le_code</t>
  </si>
  <si>
    <t>Ls_ObjEstrategico</t>
  </si>
  <si>
    <t>Cod. Obj.</t>
  </si>
  <si>
    <t>Cod: LE</t>
  </si>
  <si>
    <t>Obj1.1</t>
  </si>
  <si>
    <t>LE</t>
  </si>
  <si>
    <t>Obj1.3</t>
  </si>
  <si>
    <t>Obj1.6</t>
  </si>
  <si>
    <t>Obj1.8</t>
  </si>
  <si>
    <t>LE.1</t>
  </si>
  <si>
    <t>Fortalecer los niveles de atención priorizando el Primer Nivel de Atención, incrementando su capacidad de resolución para satisfacer eficientemente las necesidades de salud de la población.</t>
  </si>
  <si>
    <t>Integrar un comité de conducción estratégica en el Nivel Central</t>
  </si>
  <si>
    <t>Est.1.1.1</t>
  </si>
  <si>
    <t>Desarrollar e implementar un modelo económico y financiero que garantice la sostenibilidad de la Red de servicios, incluyendo los Hospitales Autogestionados</t>
  </si>
  <si>
    <t>Est.1.3.1</t>
  </si>
  <si>
    <t>Definir y desarrollar los instrumentos de recolección de datos y reportes de Gestión/Productividad de la Red</t>
  </si>
  <si>
    <t>Est.1.6.1</t>
  </si>
  <si>
    <r>
      <t>Apoyar a los SRS en el proceso de cumplimiento de los criterios para su habilitación en los establecimientos de salud</t>
    </r>
    <r>
      <rPr>
        <sz val="9"/>
        <color indexed="8"/>
        <rFont val="Arial"/>
        <family val="2"/>
      </rPr>
      <t xml:space="preserve"> de su Red</t>
    </r>
  </si>
  <si>
    <t>Est.1.8.1</t>
  </si>
  <si>
    <t>LE.2</t>
  </si>
  <si>
    <t>Avanzar en la articulación de las redes de servicios, asegurando que la atención sea integral y acorde con las necesidades territoriales de la población.</t>
  </si>
  <si>
    <t>Obj1.2</t>
  </si>
  <si>
    <t>Definir una estructura funcional de transición (septiembre – diciembre 2016) en el Nivel Central</t>
  </si>
  <si>
    <t>Est.1.1.2</t>
  </si>
  <si>
    <t>Implementar las NOBACI y sus Normas Complementarias en el Nivel Central del SNS y en todos los niveles de la Red</t>
  </si>
  <si>
    <t>Est.1.3.2</t>
  </si>
  <si>
    <t>Desarrollar e implementar los Sistemas de Información que faciliten el flujo de información entre los niveles para la toma de decisión y la gestión para resultados</t>
  </si>
  <si>
    <t>Est.1.6.2</t>
  </si>
  <si>
    <t>LE.3</t>
  </si>
  <si>
    <t>Asegurar la calidad de la atención y la seguridad del paciente, en el marco de los derechos de las personas, con el fin de aumentar la confianza y satisfacción de los usuarios de los servicios de salud.</t>
  </si>
  <si>
    <t>Reformular la estructura organizativa aprobada mediante resolución 00006 del MAP</t>
  </si>
  <si>
    <t>Est.1.1.3</t>
  </si>
  <si>
    <t>Dotar de infraestructura tecnológica para el desarrollo de la tecnología de la información y comunicaciones (TIC) en el Nivel central</t>
  </si>
  <si>
    <t>Est.1.6.3</t>
  </si>
  <si>
    <t>Obj1.9</t>
  </si>
  <si>
    <t>Desarrollar capacidades en los colaboradores de la red de salud, mediante la formación continua, para mejorar el desempeño laboral y alinearlo con las necesidades identificadas en cada nivel de atención.</t>
  </si>
  <si>
    <t>Obj2.1</t>
  </si>
  <si>
    <t>Implementar un Plan de despliegue de las estructuras funcionales en el SNS y en todos sus niveles</t>
  </si>
  <si>
    <t>Est.1.1.4</t>
  </si>
  <si>
    <t>Obj1.4</t>
  </si>
  <si>
    <t xml:space="preserve">Implementar un Régimen de auditoria de calidad de la información </t>
  </si>
  <si>
    <t>Est.1.6.4</t>
  </si>
  <si>
    <t>Apoyar el proceso de integración y unificación de cargos de los profesionales del IDSS</t>
  </si>
  <si>
    <t>Est.1.9.1</t>
  </si>
  <si>
    <t>Mejorar los subsistemas de Recursos Humanos con el objetivo de optimizar la provisión de servicios de salud, garantizando una gestión más eficiente del personal.</t>
  </si>
  <si>
    <t>Obj2.2</t>
  </si>
  <si>
    <t>Elaborar y firmar acuerdos y convenios de Gestión entre las diferentes instancias de la Red.</t>
  </si>
  <si>
    <t>Est.1.4.1</t>
  </si>
  <si>
    <t>Aplicar los criterios de integración en redes de los establecimientos del IDSS a red del SNS, que defina la Comisión para la Integración de la Red Única de Servicios Públicos de Salud</t>
  </si>
  <si>
    <t>Est.1.9.2</t>
  </si>
  <si>
    <t>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</si>
  <si>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Obj2.3</t>
  </si>
  <si>
    <t>Fortalecer los procesos de gestión institucional para mejorar la eficiencia, transparencia y efectividad en la administración de los recursos y servicios.</t>
  </si>
  <si>
    <t>Obj3.1</t>
  </si>
  <si>
    <t>Obj1.5</t>
  </si>
  <si>
    <t>Obj1.7</t>
  </si>
  <si>
    <t>Obj1.10</t>
  </si>
  <si>
    <t>Aumentar la sostenibilidad financiera de la institución, mediante la optimización de recursos y la implementación de estrategias de financiamiento a mediano y largo plazo.</t>
  </si>
  <si>
    <t>Obj3.2</t>
  </si>
  <si>
    <t>Actualizar y desplegar el Modelo de Gestión en toda la red</t>
  </si>
  <si>
    <t>Est.1.2.1</t>
  </si>
  <si>
    <t>Elaborar y firmar Acuerdos y Convenios intrasectoriales e intersectoriales, incluyendo ONG´s que tengan capacidad para proveer servicios de salud</t>
  </si>
  <si>
    <t>Est.1.5.1</t>
  </si>
  <si>
    <t>Diseñar e implementar un Plan de Comunicación Interna y externa con los canales jerárquicos definidos en el nivel central del SNS</t>
  </si>
  <si>
    <t>Est.1.7.1</t>
  </si>
  <si>
    <t>Definir los mecanismos estandarizados de medición de los planes y programas a ejecutarse en toda la red del SNS</t>
  </si>
  <si>
    <t>Est.1.10.1</t>
  </si>
  <si>
    <t>Mejorar el posicionamiento institucional, con el objetivo de aumentar su visibilidad, reputación y liderazgo en el sector salud.</t>
  </si>
  <si>
    <t>Obj3.3</t>
  </si>
  <si>
    <t>Actualizar el Modelo de Red acorde al Modelo de Gestión y al Modelo de Atención</t>
  </si>
  <si>
    <t>Est.1.2.2</t>
  </si>
  <si>
    <t>Revisar de forma sistemática el alcance de cumplimiento de los objetivos propuestos</t>
  </si>
  <si>
    <t>Est.1.10.2</t>
  </si>
  <si>
    <t>Fomentar alianzas interinstitucionales con actores clave, para maximizar los recursos y mejorar la calidad de los servicios de salud a través de la colaboración y el intercambio de conocimientos.</t>
  </si>
  <si>
    <t>Obj3.4</t>
  </si>
  <si>
    <t>Fortalecer el uso de tecnologías y sistemas de información en la gestión institucional, para mejorar la calidad y eficiencia operativa.</t>
  </si>
  <si>
    <t>Obj3.5</t>
  </si>
  <si>
    <t>Fortalecer la infraestructura física y el equipamiento médico, asegurando que los centros de salud cuenten con recursos adecuados para ofrecer atención de calidad.</t>
  </si>
  <si>
    <t>Obj3.6</t>
  </si>
  <si>
    <t xml:space="preserve">Gestionar la creación de una comisión mixta MSP, SNS para el desarrollo de los reglamentos </t>
  </si>
  <si>
    <t>Est.2.1.1</t>
  </si>
  <si>
    <t xml:space="preserve">Diseñar e Implementar una política de Recursos Humanos en el SNS y todos sus niveles (modelo de gestión de RRHH) </t>
  </si>
  <si>
    <t>Est.2.2.1</t>
  </si>
  <si>
    <t>Definir un programa de formación continua enfocado a la gestión por competencias</t>
  </si>
  <si>
    <t>Est.2.3.1</t>
  </si>
  <si>
    <t>Fortalecer las capacidades de planificación institucional para optimizar los procesos estratégicos, asegurando que los resultados esperados y el presupuesto se alineen de manera efectiva, contribuyendo a la mejora continua de la gestión institucional.</t>
  </si>
  <si>
    <t>Obj3.7</t>
  </si>
  <si>
    <t>Implementación de la Ley de Carrera Sanitaria y sus reglamentos</t>
  </si>
  <si>
    <t>Est.2.1.2</t>
  </si>
  <si>
    <t xml:space="preserve">Diseñar una política salarial que promueva la remuneración equilibrada en base al criterio de cargo y que contemple el sistema de incentivos </t>
  </si>
  <si>
    <t>Est.2.2.2</t>
  </si>
  <si>
    <t>Diseñar e Implementar un protocolo de selección y contratación de los gestores y directivos de la Red</t>
  </si>
  <si>
    <t>Est.2.1.3</t>
  </si>
  <si>
    <t xml:space="preserve">Impulsar el desarrollo del Modelo de Atención en la Red de Servicios especialmente en las áreas consideradas prioritarias </t>
  </si>
  <si>
    <t>Est.3.1.1</t>
  </si>
  <si>
    <t>Elaborar el Presupuesto, plan de inversiones y financiación de la red e implementarlo de acuerdo al dimensionamiento definido para la implementación del Modelo de Atención y garantizar el flujo de los recursos financieros y de otra índole de forma coherente con los objetivos del Modelo de Atención</t>
  </si>
  <si>
    <t>Est.3.2.1</t>
  </si>
  <si>
    <t>Reorganización estructural, funcional y logística de la Red, según el modelo de atención y en función de las necesidades sanitarias de la población asignada</t>
  </si>
  <si>
    <t>Est.3.3.1</t>
  </si>
  <si>
    <t>Obj4.1</t>
  </si>
  <si>
    <t>Promover estilos de vida saludables mediante la intervención integral en los diferentes escenarios (establecimiento de salud, hogar, escuelas, etc.)</t>
  </si>
  <si>
    <t>Est.4.1.1</t>
  </si>
  <si>
    <t>Aumentar la provisión y cobertura de los servicios de salud sexual-reproductiva en todos los niveles de atención con énfasis en la atención materno-perinatal, infantil y adolescente</t>
  </si>
  <si>
    <t>Est.4.1.2</t>
  </si>
  <si>
    <t>Fortalecer la aplicación de las normas a programas de salud para aumentar las expectativas de vida y calidad de la atención en personas que viven con VIH-SIDA</t>
  </si>
  <si>
    <t>Est.4.1.3</t>
  </si>
  <si>
    <t>Fortalecer la Aplicación de las normas a programas de salud para aumentar las expectativas de vida y calidad de la atención en personas que viven con TB</t>
  </si>
  <si>
    <t>Est.4.1.4</t>
  </si>
  <si>
    <t>Garantizar el diagnóstico oportuno y manejo adecuado de las enfermedades transmitidas por vectores en los establecimientos de salud, como estrategia de reducción de la letalidad</t>
  </si>
  <si>
    <t>Est.4.1.5</t>
  </si>
  <si>
    <t>Servicios Regionales de Salud</t>
  </si>
  <si>
    <t>Línea Estratégica</t>
  </si>
  <si>
    <t>Objetivo Estratégico</t>
  </si>
  <si>
    <t>Obj</t>
  </si>
  <si>
    <t>Resultados Esperados</t>
  </si>
  <si>
    <t>1.1.4  Garantizado el cierre de brecha según cartera de servicios y Modelo de Atención en términos de recursos, a través del adecuado financiamiento del PN con las metas de la Red Pública</t>
  </si>
  <si>
    <t>1.2.4  Redes de servicios ofertando servicios de promoción de la salud y prevención de la enfermedad, acorde a sus carteras de servicios por nivel de atención</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</si>
  <si>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</si>
  <si>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</si>
  <si>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2.2.1  Personal trabaja bajo un clima de satisfacción, realización personal y sentido de pertenencia hacia la institución</t>
  </si>
  <si>
    <t xml:space="preserve">2.2.2  Desarrollados e implementados los aspectos de gestión relacionados con seguridad y salud en el trabajo </t>
  </si>
  <si>
    <t>2.3.1  Reducida las disparidades en la disponibilidad de personal de salud en los diferentes niveles de atención</t>
  </si>
  <si>
    <t>Le</t>
  </si>
  <si>
    <t>2.2  Mejorar los subsistemas de Recursos Humanos con el objetivo de optimizar la provisión de servicios de salud, garantizando una gestión más eficiente del personal.</t>
  </si>
  <si>
    <t>2.3  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</si>
  <si>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 Obj.</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</si>
  <si>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</si>
  <si>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1.1.4 Garantizado el cierre de brecha según cartera de servicios y Modelo de Atención en términos de recursos, a través del adecuado financiamiento del PN con las metas de la Red Pública</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</si>
  <si>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</si>
  <si>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1.2.2 Garantizada la atención integral con calidad y oportunidad, mediante la coordinación clínica y asistencial de los servicios de salud</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</si>
  <si>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</si>
  <si>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1.2.4 Redes de servicios ofertando servicios de promoción de la salud y prevención de la enfermedad, acorde a sus carteras de servicios por nivel de atención</t>
  </si>
  <si>
    <t>1.2.5 Aumentada la eficacia, eficiencia y equidad de la prestación de los servicios de salud a través de la reorganización y transformación de las estructuras de redes de servicios</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</si>
  <si>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</si>
  <si>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</si>
  <si>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</si>
  <si>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1.3.4 Fortalecida la calidad de la atención en salud como resultado del seguimiento a los aspectos técnicos y no técnicos de la atención, que disminuya el riesgo de la seguridad del paciente y de los resultados esperados de salud</t>
  </si>
  <si>
    <t>2.1.1 Incrementada las competencias y resolutividad de los colaboradores, de acuerdo a la complejidad de sus funciones, las necesidades de salud de la población y los compromisos del sector</t>
  </si>
  <si>
    <t>2.2.1 Personal trabaja bajo un clima de satisfacción, realización personal y sentido de pertenencia hacia la institución</t>
  </si>
  <si>
    <t xml:space="preserve">2.2.2 Desarrollados e implementados los aspectos de gestión relacionados con seguridad y salud en el trabajo </t>
  </si>
  <si>
    <t>2.3.1 Reducida las disparidades en la disponibilidad de personal de salud en los diferentes niveles de atención</t>
  </si>
  <si>
    <t>3.1.1 Fortalecida la gestión institucional y productiva mediante la mejora de la transparencia, efectividad de la administración de recursos y servicios.</t>
  </si>
  <si>
    <t>3.2.1 Mejorada la sostenibilidad financiera del SNS mediante el control de gastos, saneamiento de las deudas e incremento de las distintas fuentes de financiamiento con el fin de garantizar la prestación de servicios en salud con oportunidad y eficiencia</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</si>
  <si>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</si>
  <si>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 xml:space="preserve">3.4.1 Fomentadas las alianzas nacionales e internacionales para captación y optimización de recursos que favorezcan el fortalecimiento y calidad de los servicios </t>
  </si>
  <si>
    <t>3.5.1 Fortaliecido el desarrollo y uso de tecnologías y sistemas de información para mejorar la calidad y eficiencia de la gestión operativa</t>
  </si>
  <si>
    <t>3.6.1 Readecuada la infraestructura física y dotación de equipamiento médico de los establecimientos de salud acorde al nivel de atención</t>
  </si>
  <si>
    <t>3.7.1 Fortalecida la capacidad institucional mediante la optimización de los procesos, empoderamiento del talento humano y articulación interna contribuyendo a la mejora continua de la gestión institucional</t>
  </si>
  <si>
    <t>Periodo_POA</t>
  </si>
  <si>
    <t>Declaración del año</t>
  </si>
  <si>
    <t>.</t>
  </si>
  <si>
    <t>Ls_Regiones</t>
  </si>
  <si>
    <t>Ls_Estructura</t>
  </si>
  <si>
    <t>LsTipoEESS</t>
  </si>
  <si>
    <t>ls_TiposAcciones</t>
  </si>
  <si>
    <t>R10 - SRS Ozama</t>
  </si>
  <si>
    <t>Ls_DependenciasSRS</t>
  </si>
  <si>
    <t>Almacen</t>
  </si>
  <si>
    <t>Compra</t>
  </si>
  <si>
    <t>ls_ComprayAlquiler</t>
  </si>
  <si>
    <t>R5 - SRS Valdesia</t>
  </si>
  <si>
    <t>Centro Primer Nivel</t>
  </si>
  <si>
    <t>Alquiler</t>
  </si>
  <si>
    <t>R1 - SRS Cibao Norte</t>
  </si>
  <si>
    <t>Centro Diagnóstico</t>
  </si>
  <si>
    <t>Reparación</t>
  </si>
  <si>
    <t>lsMantenimientoyReparacion</t>
  </si>
  <si>
    <t>R3 - SRS Cibao Nordeste</t>
  </si>
  <si>
    <t>Gerencia de Área</t>
  </si>
  <si>
    <t>Mantenimiento</t>
  </si>
  <si>
    <t>R6 - SRS Enriquillo</t>
  </si>
  <si>
    <t>Hospital</t>
  </si>
  <si>
    <t>R8- SRS Yuma</t>
  </si>
  <si>
    <t>R9- SRS Higüamo</t>
  </si>
  <si>
    <t>R7 - SRS El Valle</t>
  </si>
  <si>
    <t>R4 - SRS Cibao Noroeste</t>
  </si>
  <si>
    <t>lsTipoIntervencion</t>
  </si>
  <si>
    <t>PPGR4</t>
  </si>
  <si>
    <t>R2 - SRS Cibao Sur</t>
  </si>
  <si>
    <t>Alquiler de edicficio</t>
  </si>
  <si>
    <t>2.2.5.1.01</t>
  </si>
  <si>
    <t>Edificaciones no residenciales</t>
  </si>
  <si>
    <t>2.6.9.2.01</t>
  </si>
  <si>
    <t>Indirecto</t>
  </si>
  <si>
    <t>Instalaciones eléctricas</t>
  </si>
  <si>
    <t>Ls_Direccion</t>
  </si>
  <si>
    <t xml:space="preserve">Dirección: </t>
  </si>
  <si>
    <t>Servicios de pinturas y derivados con fines de higienes y embellecimiento</t>
  </si>
  <si>
    <t>Dirección de Área</t>
  </si>
  <si>
    <t>Ls_DirecciondeÁrea</t>
  </si>
  <si>
    <t xml:space="preserve">Dirección de Área: </t>
  </si>
  <si>
    <t>Mantenimiento y reparación de obras civiles en instalaciones vacias</t>
  </si>
  <si>
    <t>Departamento</t>
  </si>
  <si>
    <t>Ls_Departamento</t>
  </si>
  <si>
    <t xml:space="preserve">Departamento: </t>
  </si>
  <si>
    <t>División</t>
  </si>
  <si>
    <t>Ls_DivisionesSRS</t>
  </si>
  <si>
    <t xml:space="preserve">División: </t>
  </si>
  <si>
    <t>PPGR5</t>
  </si>
  <si>
    <t>Oficina</t>
  </si>
  <si>
    <t>Ls_Oficina</t>
  </si>
  <si>
    <t xml:space="preserve">Oficina: </t>
  </si>
  <si>
    <t>Mantenimiento y reparación de muebles y equipos de oficinas</t>
  </si>
  <si>
    <t>2.7.2.1.01</t>
  </si>
  <si>
    <t>Mantenimiento y reparación de equipos para compuntación</t>
  </si>
  <si>
    <t>Mantenimiento y reparación de equipos de transporte</t>
  </si>
  <si>
    <t>Departamentos</t>
  </si>
  <si>
    <t>Abrev</t>
  </si>
  <si>
    <t>ls_Direccion</t>
  </si>
  <si>
    <t>EJ</t>
  </si>
  <si>
    <t>Ejecutiva</t>
  </si>
  <si>
    <t>ls_Departamento</t>
  </si>
  <si>
    <t>ACC</t>
  </si>
  <si>
    <t>Dirección de Comunicaciones</t>
  </si>
  <si>
    <t>AES</t>
  </si>
  <si>
    <t>Vehículos y Equipo de Transporte</t>
  </si>
  <si>
    <t>AMT</t>
  </si>
  <si>
    <t>Identidad Institucional (DID)</t>
  </si>
  <si>
    <t>APS</t>
  </si>
  <si>
    <t>Litigios (DLI)</t>
  </si>
  <si>
    <t>Dirección Jurídica</t>
  </si>
  <si>
    <t>ARH</t>
  </si>
  <si>
    <t>Elaboración Documentos Legales (EDL)</t>
  </si>
  <si>
    <t>AST</t>
  </si>
  <si>
    <t>Oficina Acceso a la Información (OAI)</t>
  </si>
  <si>
    <t>AU</t>
  </si>
  <si>
    <t>Registro y Control (DRC)</t>
  </si>
  <si>
    <t>Dirección Recursos Humanos</t>
  </si>
  <si>
    <t>COP</t>
  </si>
  <si>
    <t>División Nómina (DNO)</t>
  </si>
  <si>
    <t>CPS</t>
  </si>
  <si>
    <t>Evaluación del Desempeño y Capacitación (EDC)</t>
  </si>
  <si>
    <t>DES</t>
  </si>
  <si>
    <t>Relaciones Laborales y Seguridad Social (RLSS)</t>
  </si>
  <si>
    <t>DIS</t>
  </si>
  <si>
    <t>EDL</t>
  </si>
  <si>
    <t>División Pasantía Médica (DPM)</t>
  </si>
  <si>
    <t>EMD</t>
  </si>
  <si>
    <t>Dirección de Fiscalización y Control</t>
  </si>
  <si>
    <t>GEA</t>
  </si>
  <si>
    <t>Formulación, Monitoreo y Evaluación PPP (FME)</t>
  </si>
  <si>
    <t>Dirección Planificación y Desarrollo</t>
  </si>
  <si>
    <t>GEF</t>
  </si>
  <si>
    <t>División Proyectos en Salud (DPS)</t>
  </si>
  <si>
    <t>GyC</t>
  </si>
  <si>
    <t>ING</t>
  </si>
  <si>
    <t>División Cooperación Internacional (DCI)</t>
  </si>
  <si>
    <t>LIT</t>
  </si>
  <si>
    <t>Calidad en la Gestión (DCG)</t>
  </si>
  <si>
    <t>MC</t>
  </si>
  <si>
    <t>Dirección Administrativa</t>
  </si>
  <si>
    <t>MED</t>
  </si>
  <si>
    <t>MyE</t>
  </si>
  <si>
    <t>División Almacén y Suministro (DAS)</t>
  </si>
  <si>
    <t>NOM</t>
  </si>
  <si>
    <t>División Correspondencia y Archivo (DCA)</t>
  </si>
  <si>
    <t>OPT</t>
  </si>
  <si>
    <t>División Mayordomía (DMA)</t>
  </si>
  <si>
    <t>PSM</t>
  </si>
  <si>
    <t>Infraestructura y Mantenimiento</t>
  </si>
  <si>
    <t>RP</t>
  </si>
  <si>
    <t>División Activo Fijo</t>
  </si>
  <si>
    <t>SDT</t>
  </si>
  <si>
    <t>Operaciones TIC (OTIC)</t>
  </si>
  <si>
    <t>Dirección de Tecnologías de la Información y Comunicación</t>
  </si>
  <si>
    <t>SHE</t>
  </si>
  <si>
    <t>Desarrollo e Implementación de Sistemas (DIS)</t>
  </si>
  <si>
    <t>SI</t>
  </si>
  <si>
    <t>Seguridad y Monitoreo TIC (SMT)</t>
  </si>
  <si>
    <t>SMT</t>
  </si>
  <si>
    <t>Administración Servicios TIC (AST)</t>
  </si>
  <si>
    <t>SPG</t>
  </si>
  <si>
    <t>Contabilidad (CNT)</t>
  </si>
  <si>
    <t>Dirección Financiera</t>
  </si>
  <si>
    <t>UEP</t>
  </si>
  <si>
    <t>Tesorería (DTE)</t>
  </si>
  <si>
    <t>Presupuesto (PRE)</t>
  </si>
  <si>
    <t>Gestión de Emergencias Extrahospitalarias (GEE)</t>
  </si>
  <si>
    <t>Dirección Emergencias Médicas</t>
  </si>
  <si>
    <t>Operaciones de Emergencias Centros de Salud (OECS)</t>
  </si>
  <si>
    <t>Prevención y Gestión de Riesgos y Desastres (PGRD)</t>
  </si>
  <si>
    <t>Desarrollo Servicios Emergencias Médicas (DSEM)</t>
  </si>
  <si>
    <t>Gestión de Medicamentos e Insumos (GMI)</t>
  </si>
  <si>
    <t>Dirección Medicamentos e Insumos</t>
  </si>
  <si>
    <t>Análisis de Informaicón y Boletines (AIB)</t>
  </si>
  <si>
    <t>Auditoría Calidad del Dato (ACD)</t>
  </si>
  <si>
    <t>Dirección Gestión de la Información</t>
  </si>
  <si>
    <t>Análisis y Estudio (DAE)</t>
  </si>
  <si>
    <t>Estadísticas (DEE)</t>
  </si>
  <si>
    <t>Monitoreo de Calidad Servicios de Salud (CSS)</t>
  </si>
  <si>
    <t>Dirección Gestión de Calidad en los Servicios de Salud</t>
  </si>
  <si>
    <t>Prevención y Control de Riesgo Biológico (CRB)</t>
  </si>
  <si>
    <t>Seguimiento a la Habilitación Hospitalaria (SHH)</t>
  </si>
  <si>
    <t>Departamento Materno Infantil (MAI)</t>
  </si>
  <si>
    <t xml:space="preserve">Dirección Materno, Infantil y Adolescentes </t>
  </si>
  <si>
    <t>División Adolescentes (ADO)</t>
  </si>
  <si>
    <t>Servicios Diagnósticos y Sangre (SDS)</t>
  </si>
  <si>
    <t xml:space="preserve">Dirección de Asistencia a la Red de Servicios de Salud </t>
  </si>
  <si>
    <t>Gestión de Servicios Hospitalarios</t>
  </si>
  <si>
    <t>Dirección Centros Hospitalarios</t>
  </si>
  <si>
    <t>División Servicios Segundo Nivel de Atención (SNA)</t>
  </si>
  <si>
    <t>División Servicios Tercer Nivel de Atención (TNA)</t>
  </si>
  <si>
    <t>Desarrollo Servicios Hospitalarios (DSH)</t>
  </si>
  <si>
    <t>Gestión de Servicios de Salud PN (SSPN)</t>
  </si>
  <si>
    <t>Dirección Primer Nivel de Atención</t>
  </si>
  <si>
    <t>División Operaciones Primer Nivel de Atención (OPN)</t>
  </si>
  <si>
    <t>División Servicios Primer Nivel de Atención (SPNA)</t>
  </si>
  <si>
    <t>Desarrollo Servicios de Salud Primer Nivel (DSPN)</t>
  </si>
  <si>
    <t>Seguridad (DSF)</t>
  </si>
  <si>
    <t>ls_SubDireccion</t>
  </si>
  <si>
    <t>DCE</t>
  </si>
  <si>
    <t>JUR</t>
  </si>
  <si>
    <t>DRH</t>
  </si>
  <si>
    <t>DFC</t>
  </si>
  <si>
    <t>DPD</t>
  </si>
  <si>
    <t>ADM</t>
  </si>
  <si>
    <t>TIC</t>
  </si>
  <si>
    <t>DFI</t>
  </si>
  <si>
    <t>DEM</t>
  </si>
  <si>
    <t>DMI</t>
  </si>
  <si>
    <t>DGI</t>
  </si>
  <si>
    <t>DCSS</t>
  </si>
  <si>
    <t>MIA</t>
  </si>
  <si>
    <t>DAR</t>
  </si>
  <si>
    <t>DCH</t>
  </si>
  <si>
    <t>DPN</t>
  </si>
  <si>
    <t>DSF</t>
  </si>
  <si>
    <t>04_División</t>
  </si>
  <si>
    <t>Oficina de Acceso a la Información</t>
  </si>
  <si>
    <t>OFC</t>
  </si>
  <si>
    <t>Oficina de Control y Fiscalización</t>
  </si>
  <si>
    <t>Gerencia</t>
  </si>
  <si>
    <t>Ls_GerenciasSRS</t>
  </si>
  <si>
    <t xml:space="preserve">Gerencias:  </t>
  </si>
  <si>
    <t>Ls_DepartamentosSRS</t>
  </si>
  <si>
    <t xml:space="preserve">Departamentos:  </t>
  </si>
  <si>
    <t xml:space="preserve">Divisiones:  </t>
  </si>
  <si>
    <t>Ls_UnidadesSRS</t>
  </si>
  <si>
    <t xml:space="preserve">Unidades:  </t>
  </si>
  <si>
    <t>Ls_OficinasSRS</t>
  </si>
  <si>
    <t xml:space="preserve">Oficinas:  </t>
  </si>
  <si>
    <t>ls_UnidadesSRS</t>
  </si>
  <si>
    <t>Apoyo Adm. De la Gerencia</t>
  </si>
  <si>
    <t>Nomina</t>
  </si>
  <si>
    <t>Pasantias Medicas</t>
  </si>
  <si>
    <t>Administración de Recursos Humanos</t>
  </si>
  <si>
    <t>Gestión del Desempeño</t>
  </si>
  <si>
    <t>Soporte a la Gestión</t>
  </si>
  <si>
    <t>Registro y Control</t>
  </si>
  <si>
    <t>Administrativa</t>
  </si>
  <si>
    <t>Reclutamiento y Selección</t>
  </si>
  <si>
    <t>Financiera</t>
  </si>
  <si>
    <t>Bienestar y Seguridad</t>
  </si>
  <si>
    <t>Formulación, MyE de PPP</t>
  </si>
  <si>
    <t>Compensaciones y Beneficios</t>
  </si>
  <si>
    <t>Desarrollo Institucional y Calidad de la Gestión</t>
  </si>
  <si>
    <t>Capacitación</t>
  </si>
  <si>
    <t>Sistema de Información</t>
  </si>
  <si>
    <t>Compras y Contrataciones</t>
  </si>
  <si>
    <t>Seguridad y Monitoreo de las TIC</t>
  </si>
  <si>
    <t>Activos Fijos</t>
  </si>
  <si>
    <t>Desarrollo e Implementación de Sistemas</t>
  </si>
  <si>
    <t>Almacenes y Suministros</t>
  </si>
  <si>
    <t>Coordinación de la Prestacion de Servicios</t>
  </si>
  <si>
    <t>Servicios Generales</t>
  </si>
  <si>
    <t>Servicios Diagnósticos y Complementación Terapeutica</t>
  </si>
  <si>
    <t>Atención al Usuario</t>
  </si>
  <si>
    <t>Tesorería</t>
  </si>
  <si>
    <t>Revisión y Análisis</t>
  </si>
  <si>
    <t>Monitoreo y Evaluación</t>
  </si>
  <si>
    <t>Formulación de PPP</t>
  </si>
  <si>
    <t>Desarrollo Institucional</t>
  </si>
  <si>
    <t>Regional (Consolidado)</t>
  </si>
  <si>
    <t>Calidad de la Gestión</t>
  </si>
  <si>
    <t>Estadísticas</t>
  </si>
  <si>
    <t>Atención Primaria</t>
  </si>
  <si>
    <t>Atención Especializada</t>
  </si>
  <si>
    <t>Materno Infantil</t>
  </si>
  <si>
    <t>Asistencial</t>
  </si>
  <si>
    <t>Atencion a los Usuarios</t>
  </si>
  <si>
    <t>Estratégico</t>
  </si>
  <si>
    <t>Gestión Humana</t>
  </si>
  <si>
    <t>Monitoreo</t>
  </si>
  <si>
    <t>Servicios Diagnósticos</t>
  </si>
  <si>
    <t>Acceso a la Información</t>
  </si>
  <si>
    <t>URGM</t>
  </si>
  <si>
    <t>Ls_Medio_Verificacion</t>
  </si>
  <si>
    <t>Protocolo</t>
  </si>
  <si>
    <t>Manual</t>
  </si>
  <si>
    <t>Hoja de supervisión</t>
  </si>
  <si>
    <t>Reglamento</t>
  </si>
  <si>
    <t>Encuesta</t>
  </si>
  <si>
    <t>Detallado por zona</t>
  </si>
  <si>
    <t>Reunion de Coordinación de la implementación del Modelo Integrado de Atención de Emergencias y Urgencias</t>
  </si>
  <si>
    <t>Taller de capacitación en el fortalecimiento de buenas prácticas en protocolos y documentación estandarizada.</t>
  </si>
  <si>
    <t>Seguimiento a la Implementación del Plan de Integración de los Servicios de VIH en los EES de las Provincias Priorizadas (Distrito Nacional, Santiago, La Altagracia)
Aplica para SRS Metropolitano, Norcentral y Este (Hospital Vinicio Calventi, Hospital Santo Cristo de los Milagros, Centro Diagnostico Vietnam, Hospital Angel Contreras, Hospital Los Alcarrizos I y los Alcarrizos II, Hospital Regional Jose Maria Cabral y Baez, Centro de Salud Juan XXIII, CPN Bella Vista, Hospital Nuestra Sra de la Altagracia (Higuey) CDX Anamuya, CPN Veron)</t>
  </si>
  <si>
    <r>
      <rPr>
        <sz val="10"/>
        <color rgb="FF000000"/>
        <rFont val="Times New Roman"/>
        <family val="1"/>
      </rPr>
      <t xml:space="preserve">Visitas a las Unidades Técnicas Regionales (UTR) para </t>
    </r>
    <r>
      <rPr>
        <sz val="10"/>
        <rFont val="Times New Roman"/>
        <family val="1"/>
      </rPr>
      <t>Monitoreo el cumplimiento de protocolos establecidos para el manejo de los pacientes Drogoresistentes.
Hosp. Luis L. Bogaert</t>
    </r>
  </si>
  <si>
    <t>Reuniones de seguimiento al cumplimiento de indicadores del PoR 41 en las regiones priorizadas</t>
  </si>
  <si>
    <t>SRS cuatrimestral y CEAS trimestral.  Cibao Occidental solo valorar emergencia por no contar con UCIP.</t>
  </si>
  <si>
    <t>Fortalecimiento en la atención a pacientes criticos en emergencia</t>
  </si>
  <si>
    <t xml:space="preserve">Seguimiento a  clubes de donantes de sangre </t>
  </si>
  <si>
    <t>Supervisión a los EES  en la implementación de los procedimientos del SUTMER.</t>
  </si>
  <si>
    <t xml:space="preserve"> Supervisión  en el levantamiento para la implementación del sistema de Registro Nominal de VIH (SIRENP) en los EES de 1er, 2do y 3er nivel donde no ha sido implementado.</t>
  </si>
  <si>
    <t xml:space="preserve"> Seguimiento a las oportunidades de mejora identificadas en EES visitados en el año 2024.</t>
  </si>
  <si>
    <t>Supervisión para la ampliación de la cartera de servicios a los EES de segundo y tercer nivel.</t>
  </si>
  <si>
    <t xml:space="preserve"> Supervision para el cumplimiento de la cartera de servicios de centros de diagnósticos..</t>
  </si>
  <si>
    <t xml:space="preserve"> Seguimiento  a EES  que cuentan con laboratorios que realizan pruebas moleculares para el  diagnóstico de TB   (GeneXpert) y verificar la certificación de cabinas de bioseguridad.</t>
  </si>
  <si>
    <t>Supervisión  de los servicios de laboratorio e imágenes para disminuir  la mortalidad materno infantil en  los EES.</t>
  </si>
  <si>
    <t xml:space="preserve"> Supervisión de los laboratorios de microbiologia en los EES materno infantil para verificar la provisión de insumos, certificación de cabinas y automatización de los servicios.</t>
  </si>
  <si>
    <t>Visita de supervisión  a los EES para verificar el cumplimiento de las acciones para el diagnóstico de malaria.</t>
  </si>
  <si>
    <t xml:space="preserve">Implementar  plan de capacitación al personal de laboratorios clinicos, imagenes y los Servicios transfuncionales en EESS.                                                               Talleres Laboratorio:                                                                 1- Taller para la actualización en la implementación de los procedimientos                                                                             2-Capacitación a los biomedicos en la calibración y mantenimiento  preventivo de equipos de laboratorio e imagenes                                                                                                          Talleres de imágenes:                                                                     1-Taller de  Actualización en protección radiologica                                               2-Taller en posicionamiento en radiologia general para personal  tecnico  de centros diagnosticos y  EES de segundo nivel                                                                                             3- Taller de humanización de los servicios en la atención al paciente a personal de laboratorio e imagenes, colocar uno trimestral                                                                                              4- Taller especializado en mamografia a personal de EES.                                Agregar uno trimestral          </t>
  </si>
  <si>
    <t>Seguimiento al reporte mensual del infolap en los EES.</t>
  </si>
  <si>
    <t>Levantamiento para la contratación o nombramiento de recursos humanos biomedicos para garantizar la correcta adquisición, mantenimiento y adecuación de equipos técnologicos de laboratorio e imágenes.</t>
  </si>
  <si>
    <t>Seguimiento a los bancos de sangre para garantizar la provisión de los servicios.</t>
  </si>
  <si>
    <t>1 Capacitación por SRS, convocar médicos y enfermeras de c/CEAS; será facilitado por la sede central.
SEPTIEMBRE: Cibao Occidental.</t>
  </si>
  <si>
    <t>Seguimiento Plan Interconexión Red Pública de Servicio de Salud (Estrategia de educación en Salud).</t>
  </si>
  <si>
    <t xml:space="preserve">Monitoreo y evaluación del POA </t>
  </si>
  <si>
    <t>zzzzzzzzzzzzzzzzzzzzzzzzzzzzzzzzzzzzzzzzzzzzzz</t>
  </si>
  <si>
    <t>Seguimiento a las capacitaciones de Liderazgo y Gestión en los EES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</si>
</sst>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4" formatCode="_(&quot;$&quot;* #,##0.00_);_(&quot;$&quot;* \(#,##0.00\);_(&quot;$&quot;* &quot;-&quot;??_);_(@_)"/>
    <numFmt numFmtId="43" formatCode="_(* #,##0.00_);_(* \(#,##0.00\);_(* &quot;-&quot;??_);_(@_)"/>
    <numFmt numFmtId="164" formatCode="#,##0.00;[Red]#,##0.00"/>
    <numFmt numFmtId="165" formatCode="0.0%"/>
  </numFmts>
  <fonts count="58" x14ac:knownFonts="1">
    <font>
      <sz val="11"/>
      <color theme="1"/>
      <name val="Calibri"/>
      <family val="2"/>
      <scheme val="minor"/>
    </font>
    <font>
      <sz val="10"/>
      <name val="Times New Roman"/>
      <family val="1"/>
    </font>
    <font>
      <sz val="10"/>
      <name val="Arial"/>
      <family val="2"/>
    </font>
    <font>
      <sz val="10"/>
      <name val="Arial"/>
      <family val="2"/>
    </font>
    <font>
      <sz val="9"/>
      <color indexed="81"/>
      <name val="Tahoma"/>
      <family val="2"/>
    </font>
    <font>
      <b/>
      <sz val="9"/>
      <color indexed="81"/>
      <name val="Tahoma"/>
      <family val="2"/>
    </font>
    <font>
      <sz val="8"/>
      <name val="Calibri"/>
      <family val="2"/>
    </font>
    <font>
      <sz val="9"/>
      <color indexed="8"/>
      <name val="Arial"/>
      <family val="2"/>
    </font>
    <font>
      <b/>
      <sz val="9"/>
      <name val="Arial"/>
      <family val="2"/>
    </font>
    <font>
      <sz val="9"/>
      <name val="Arial"/>
      <family val="2"/>
    </font>
    <font>
      <b/>
      <sz val="10"/>
      <name val="Times New Roman"/>
      <family val="1"/>
    </font>
    <font>
      <sz val="9.9"/>
      <color indexed="8"/>
      <name val="Times New Roman"/>
      <family val="1"/>
    </font>
    <font>
      <b/>
      <sz val="10"/>
      <name val="Tw Cen MT"/>
      <family val="2"/>
    </font>
    <font>
      <sz val="8"/>
      <name val="Calibri"/>
      <family val="2"/>
    </font>
    <font>
      <sz val="8"/>
      <color indexed="81"/>
      <name val="Tahoma"/>
      <family val="2"/>
    </font>
    <font>
      <sz val="8"/>
      <name val="Calibri"/>
      <family val="2"/>
    </font>
    <font>
      <sz val="11"/>
      <color theme="1"/>
      <name val="Calibri"/>
      <family val="2"/>
      <scheme val="minor"/>
    </font>
    <font>
      <sz val="11"/>
      <color theme="0"/>
      <name val="Calibri"/>
      <family val="2"/>
      <scheme val="minor"/>
    </font>
    <font>
      <sz val="12"/>
      <color theme="1"/>
      <name val="Calibri"/>
      <family val="2"/>
      <scheme val="minor"/>
    </font>
    <font>
      <b/>
      <sz val="11"/>
      <color theme="1"/>
      <name val="Calibri"/>
      <family val="2"/>
      <scheme val="minor"/>
    </font>
    <font>
      <sz val="11"/>
      <color theme="1"/>
      <name val="Times New Roman"/>
      <family val="1"/>
    </font>
    <font>
      <sz val="10"/>
      <name val="Calibri"/>
      <family val="2"/>
      <scheme val="minor"/>
    </font>
    <font>
      <b/>
      <sz val="10"/>
      <name val="Calibri"/>
      <family val="2"/>
      <scheme val="minor"/>
    </font>
    <font>
      <b/>
      <sz val="9"/>
      <name val="Calibri"/>
      <family val="2"/>
      <scheme val="minor"/>
    </font>
    <font>
      <sz val="9"/>
      <name val="Calibri"/>
      <family val="2"/>
      <scheme val="minor"/>
    </font>
    <font>
      <b/>
      <sz val="8"/>
      <color theme="1"/>
      <name val="Calibri"/>
      <family val="2"/>
      <scheme val="minor"/>
    </font>
    <font>
      <b/>
      <sz val="8"/>
      <name val="Calibri"/>
      <family val="2"/>
      <scheme val="minor"/>
    </font>
    <font>
      <sz val="8"/>
      <color theme="1"/>
      <name val="Calibri"/>
      <family val="2"/>
      <scheme val="minor"/>
    </font>
    <font>
      <sz val="8"/>
      <name val="Calibri"/>
      <family val="2"/>
      <scheme val="minor"/>
    </font>
    <font>
      <b/>
      <sz val="10"/>
      <color theme="1"/>
      <name val="Calibri"/>
      <family val="2"/>
      <scheme val="minor"/>
    </font>
    <font>
      <sz val="10"/>
      <color theme="1"/>
      <name val="Calibri"/>
      <family val="2"/>
      <scheme val="minor"/>
    </font>
    <font>
      <sz val="10"/>
      <color theme="0"/>
      <name val="Arial"/>
      <family val="2"/>
    </font>
    <font>
      <sz val="11"/>
      <name val="Cambria"/>
      <family val="1"/>
      <scheme val="major"/>
    </font>
    <font>
      <b/>
      <sz val="10"/>
      <color theme="0"/>
      <name val="Calibri"/>
      <family val="2"/>
      <scheme val="minor"/>
    </font>
    <font>
      <b/>
      <sz val="12"/>
      <color theme="4" tint="-0.249977111117893"/>
      <name val="Calibri"/>
      <family val="2"/>
      <scheme val="minor"/>
    </font>
    <font>
      <b/>
      <sz val="11"/>
      <color theme="4" tint="-0.249977111117893"/>
      <name val="Calibri"/>
      <family val="2"/>
      <scheme val="minor"/>
    </font>
    <font>
      <b/>
      <sz val="10"/>
      <color theme="4" tint="-0.249977111117893"/>
      <name val="Calibri"/>
      <family val="2"/>
      <scheme val="minor"/>
    </font>
    <font>
      <b/>
      <sz val="9"/>
      <color theme="1"/>
      <name val="Calibri"/>
      <family val="2"/>
      <scheme val="minor"/>
    </font>
    <font>
      <sz val="9"/>
      <color theme="1"/>
      <name val="Calibri"/>
      <family val="2"/>
      <scheme val="minor"/>
    </font>
    <font>
      <sz val="9"/>
      <color theme="1"/>
      <name val="Arial"/>
      <family val="2"/>
    </font>
    <font>
      <sz val="10"/>
      <color theme="0"/>
      <name val="Calibri"/>
      <family val="2"/>
      <scheme val="minor"/>
    </font>
    <font>
      <sz val="10"/>
      <color theme="0"/>
      <name val="Times New Roman"/>
      <family val="1"/>
    </font>
    <font>
      <b/>
      <sz val="11"/>
      <color theme="1"/>
      <name val="Times New Roman"/>
      <family val="1"/>
    </font>
    <font>
      <sz val="10"/>
      <color theme="1"/>
      <name val="Times New Roman"/>
      <family val="1"/>
    </font>
    <font>
      <b/>
      <sz val="10"/>
      <color theme="1"/>
      <name val="Times New Roman"/>
      <family val="1"/>
    </font>
    <font>
      <sz val="10"/>
      <color theme="1"/>
      <name val="Tw Cen MT"/>
      <family val="2"/>
    </font>
    <font>
      <b/>
      <sz val="10"/>
      <color theme="1"/>
      <name val="Tw Cen MT"/>
      <family val="2"/>
    </font>
    <font>
      <sz val="10"/>
      <color theme="0"/>
      <name val="Tw Cen MT"/>
      <family val="2"/>
    </font>
    <font>
      <b/>
      <sz val="10"/>
      <color theme="0"/>
      <name val="Tw Cen MT"/>
      <family val="2"/>
    </font>
    <font>
      <sz val="10"/>
      <color theme="1"/>
      <name val="Times New Roman"/>
      <family val="1"/>
    </font>
    <font>
      <b/>
      <sz val="10"/>
      <color theme="1"/>
      <name val="Times New Roman"/>
      <family val="1"/>
    </font>
    <font>
      <sz val="10"/>
      <name val="Calibri"/>
      <family val="2"/>
      <scheme val="minor"/>
    </font>
    <font>
      <sz val="10"/>
      <name val="Times New Roman"/>
      <family val="1"/>
    </font>
    <font>
      <sz val="10"/>
      <color rgb="FF000000"/>
      <name val="Times New Roman"/>
      <family val="1"/>
    </font>
    <font>
      <sz val="10"/>
      <color rgb="FFFF0000"/>
      <name val="Times New Roman"/>
      <family val="1"/>
    </font>
    <font>
      <b/>
      <sz val="10"/>
      <color rgb="FFFF0000"/>
      <name val="Times New Roman"/>
      <family val="1"/>
    </font>
    <font>
      <sz val="10"/>
      <color rgb="FFFF0000"/>
      <name val="Calibri"/>
      <family val="2"/>
      <scheme val="minor"/>
    </font>
    <font>
      <sz val="11"/>
      <color rgb="FFFF0000"/>
      <name val="Times New Roman"/>
      <family val="1"/>
    </font>
  </fonts>
  <fills count="42">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rgb="FF00B0F0"/>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rgb="FF92D050"/>
        <bgColor indexed="64"/>
      </patternFill>
    </fill>
    <fill>
      <patternFill patternType="solid">
        <fgColor theme="8" tint="0.39997558519241921"/>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FF00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4" tint="0.79998168889431442"/>
        <bgColor theme="4" tint="0.79998168889431442"/>
      </patternFill>
    </fill>
    <fill>
      <patternFill patternType="solid">
        <fgColor theme="8" tint="0.79998168889431442"/>
        <bgColor indexed="64"/>
      </patternFill>
    </fill>
    <fill>
      <patternFill patternType="solid">
        <fgColor theme="4" tint="0.39997558519241921"/>
        <bgColor indexed="64"/>
      </patternFill>
    </fill>
    <fill>
      <patternFill patternType="solid">
        <fgColor rgb="FFF573F5"/>
        <bgColor indexed="64"/>
      </patternFill>
    </fill>
    <fill>
      <patternFill patternType="solid">
        <fgColor theme="6" tint="0.79998168889431442"/>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right/>
      <top/>
      <bottom style="double">
        <color indexed="64"/>
      </bottom>
      <diagonal/>
    </border>
    <border>
      <left/>
      <right/>
      <top style="thin">
        <color indexed="64"/>
      </top>
      <bottom style="double">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4506668294322"/>
      </left>
      <right style="thin">
        <color theme="3" tint="0.39994506668294322"/>
      </right>
      <top/>
      <bottom style="thin">
        <color theme="3" tint="0.39991454817346722"/>
      </bottom>
      <diagonal/>
    </border>
    <border>
      <left style="thin">
        <color theme="3" tint="0.39994506668294322"/>
      </left>
      <right/>
      <top/>
      <bottom/>
      <diagonal/>
    </border>
    <border>
      <left/>
      <right style="thin">
        <color theme="3" tint="0.39994506668294322"/>
      </right>
      <top/>
      <bottom/>
      <diagonal/>
    </border>
    <border>
      <left/>
      <right/>
      <top/>
      <bottom style="thin">
        <color theme="4" tint="0.39997558519241921"/>
      </bottom>
      <diagonal/>
    </border>
    <border>
      <left style="thin">
        <color rgb="FFABABAB"/>
      </left>
      <right/>
      <top style="thin">
        <color rgb="FFABABAB"/>
      </top>
      <bottom/>
      <diagonal/>
    </border>
    <border>
      <left/>
      <right/>
      <top style="thin">
        <color theme="3" tint="0.39988402966399123"/>
      </top>
      <bottom/>
      <diagonal/>
    </border>
    <border>
      <left style="thin">
        <color indexed="64"/>
      </left>
      <right style="thin">
        <color theme="4"/>
      </right>
      <top/>
      <bottom/>
      <diagonal/>
    </border>
    <border>
      <left style="thin">
        <color theme="4"/>
      </left>
      <right style="thin">
        <color theme="4"/>
      </right>
      <top/>
      <bottom/>
      <diagonal/>
    </border>
    <border>
      <left style="thin">
        <color theme="4"/>
      </left>
      <right style="thin">
        <color indexed="64"/>
      </right>
      <top/>
      <bottom/>
      <diagonal/>
    </border>
    <border>
      <left style="thin">
        <color theme="4"/>
      </left>
      <right style="thin">
        <color theme="4"/>
      </right>
      <top style="thin">
        <color theme="4"/>
      </top>
      <bottom style="thin">
        <color theme="4"/>
      </bottom>
      <diagonal/>
    </border>
    <border>
      <left style="thin">
        <color theme="3" tint="0.39994506668294322"/>
      </left>
      <right style="thin">
        <color theme="3" tint="0.39994506668294322"/>
      </right>
      <top/>
      <bottom style="thin">
        <color theme="3" tint="0.39994506668294322"/>
      </bottom>
      <diagonal/>
    </border>
    <border>
      <left style="thin">
        <color theme="3" tint="0.39994506668294322"/>
      </left>
      <right/>
      <top style="thin">
        <color theme="3" tint="0.39994506668294322"/>
      </top>
      <bottom style="thin">
        <color theme="3" tint="0.39994506668294322"/>
      </bottom>
      <diagonal/>
    </border>
    <border>
      <left/>
      <right/>
      <top style="thin">
        <color theme="3" tint="0.39994506668294322"/>
      </top>
      <bottom style="thin">
        <color theme="3" tint="0.39994506668294322"/>
      </bottom>
      <diagonal/>
    </border>
    <border>
      <left/>
      <right style="thin">
        <color theme="3" tint="0.39994506668294322"/>
      </right>
      <top style="thin">
        <color theme="3" tint="0.39994506668294322"/>
      </top>
      <bottom style="thin">
        <color theme="3" tint="0.39994506668294322"/>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s>
  <cellStyleXfs count="10">
    <xf numFmtId="0" fontId="0" fillId="0" borderId="0"/>
    <xf numFmtId="43" fontId="16" fillId="0" borderId="0" applyFont="0" applyFill="0" applyBorder="0" applyAlignment="0" applyProtection="0"/>
    <xf numFmtId="43" fontId="2" fillId="0" borderId="0" applyFont="0" applyFill="0" applyBorder="0" applyAlignment="0" applyProtection="0"/>
    <xf numFmtId="44" fontId="16" fillId="0" borderId="0" applyFont="0" applyFill="0" applyBorder="0" applyAlignment="0" applyProtection="0"/>
    <xf numFmtId="0" fontId="1" fillId="0" borderId="0"/>
    <xf numFmtId="0" fontId="16" fillId="0" borderId="0"/>
    <xf numFmtId="0" fontId="2" fillId="0" borderId="0"/>
    <xf numFmtId="0" fontId="3" fillId="0" borderId="0"/>
    <xf numFmtId="0" fontId="18" fillId="0" borderId="0"/>
    <xf numFmtId="9" fontId="16" fillId="0" borderId="0" applyFont="0" applyFill="0" applyBorder="0" applyAlignment="0" applyProtection="0"/>
  </cellStyleXfs>
  <cellXfs count="729">
    <xf numFmtId="0" fontId="0" fillId="0" borderId="0" xfId="0"/>
    <xf numFmtId="0" fontId="20" fillId="0" borderId="0" xfId="0" applyFont="1"/>
    <xf numFmtId="0" fontId="1" fillId="0" borderId="0" xfId="4"/>
    <xf numFmtId="0" fontId="2" fillId="0" borderId="0" xfId="6"/>
    <xf numFmtId="0" fontId="21" fillId="0" borderId="0" xfId="4" applyFont="1"/>
    <xf numFmtId="0" fontId="22" fillId="4" borderId="35" xfId="5" applyFont="1" applyFill="1" applyBorder="1" applyAlignment="1">
      <alignment horizontal="center" textRotation="90" wrapText="1"/>
    </xf>
    <xf numFmtId="0" fontId="22" fillId="4" borderId="35" xfId="5" applyFont="1" applyFill="1" applyBorder="1" applyAlignment="1">
      <alignment horizontal="center" vertical="center" wrapText="1"/>
    </xf>
    <xf numFmtId="0" fontId="22" fillId="4" borderId="35" xfId="5" applyFont="1" applyFill="1" applyBorder="1" applyAlignment="1">
      <alignment horizontal="center" vertical="center"/>
    </xf>
    <xf numFmtId="0" fontId="23" fillId="5" borderId="36" xfId="5" applyFont="1" applyFill="1" applyBorder="1" applyAlignment="1">
      <alignment horizontal="left" vertical="top" wrapText="1"/>
    </xf>
    <xf numFmtId="0" fontId="23" fillId="5" borderId="36" xfId="5" applyFont="1" applyFill="1" applyBorder="1" applyAlignment="1">
      <alignment horizontal="center" vertical="top" wrapText="1"/>
    </xf>
    <xf numFmtId="0" fontId="23" fillId="5" borderId="36" xfId="5" applyFont="1" applyFill="1" applyBorder="1" applyAlignment="1">
      <alignment vertical="top" wrapText="1"/>
    </xf>
    <xf numFmtId="4" fontId="23" fillId="5" borderId="36" xfId="5" applyNumberFormat="1" applyFont="1" applyFill="1" applyBorder="1" applyAlignment="1">
      <alignment vertical="top" wrapText="1"/>
    </xf>
    <xf numFmtId="0" fontId="23" fillId="2" borderId="37" xfId="5" applyFont="1" applyFill="1" applyBorder="1" applyAlignment="1">
      <alignment horizontal="left" vertical="top" wrapText="1"/>
    </xf>
    <xf numFmtId="0" fontId="23" fillId="2" borderId="37" xfId="5" applyFont="1" applyFill="1" applyBorder="1" applyAlignment="1">
      <alignment horizontal="center" vertical="top" wrapText="1"/>
    </xf>
    <xf numFmtId="0" fontId="23" fillId="2" borderId="37" xfId="5" applyFont="1" applyFill="1" applyBorder="1" applyAlignment="1">
      <alignment vertical="top" wrapText="1"/>
    </xf>
    <xf numFmtId="4" fontId="23" fillId="2" borderId="37" xfId="5" applyNumberFormat="1" applyFont="1" applyFill="1" applyBorder="1" applyAlignment="1">
      <alignment vertical="top" wrapText="1"/>
    </xf>
    <xf numFmtId="0" fontId="24" fillId="2" borderId="37" xfId="5" applyFont="1" applyFill="1" applyBorder="1" applyAlignment="1">
      <alignment horizontal="left" vertical="top" wrapText="1"/>
    </xf>
    <xf numFmtId="0" fontId="24" fillId="2" borderId="37" xfId="5" applyFont="1" applyFill="1" applyBorder="1" applyAlignment="1">
      <alignment horizontal="center" vertical="top" wrapText="1"/>
    </xf>
    <xf numFmtId="0" fontId="24" fillId="2" borderId="37" xfId="5" applyFont="1" applyFill="1" applyBorder="1" applyAlignment="1">
      <alignment vertical="top" wrapText="1"/>
    </xf>
    <xf numFmtId="4" fontId="24" fillId="6" borderId="37" xfId="5" applyNumberFormat="1" applyFont="1" applyFill="1" applyBorder="1" applyAlignment="1">
      <alignment horizontal="right" vertical="top" wrapText="1"/>
    </xf>
    <xf numFmtId="0" fontId="23" fillId="5" borderId="37" xfId="5" applyFont="1" applyFill="1" applyBorder="1" applyAlignment="1">
      <alignment horizontal="left" vertical="top" wrapText="1"/>
    </xf>
    <xf numFmtId="0" fontId="23" fillId="5" borderId="37" xfId="5" applyFont="1" applyFill="1" applyBorder="1" applyAlignment="1">
      <alignment horizontal="center" vertical="top" wrapText="1"/>
    </xf>
    <xf numFmtId="0" fontId="23" fillId="5" borderId="37" xfId="5" applyFont="1" applyFill="1" applyBorder="1" applyAlignment="1">
      <alignment vertical="top" wrapText="1"/>
    </xf>
    <xf numFmtId="4" fontId="23" fillId="5" borderId="37" xfId="5" applyNumberFormat="1" applyFont="1" applyFill="1" applyBorder="1" applyAlignment="1">
      <alignment vertical="top" wrapText="1"/>
    </xf>
    <xf numFmtId="4" fontId="23" fillId="6" borderId="37" xfId="5" applyNumberFormat="1" applyFont="1" applyFill="1" applyBorder="1" applyAlignment="1">
      <alignment vertical="top" wrapText="1"/>
    </xf>
    <xf numFmtId="0" fontId="21" fillId="4" borderId="35" xfId="5" applyFont="1" applyFill="1" applyBorder="1" applyAlignment="1">
      <alignment vertical="top" wrapText="1"/>
    </xf>
    <xf numFmtId="0" fontId="22" fillId="4" borderId="35" xfId="5" applyFont="1" applyFill="1" applyBorder="1" applyAlignment="1">
      <alignment vertical="top" wrapText="1"/>
    </xf>
    <xf numFmtId="4" fontId="22" fillId="4" borderId="35" xfId="5" applyNumberFormat="1" applyFont="1" applyFill="1" applyBorder="1" applyAlignment="1">
      <alignment vertical="top" wrapText="1"/>
    </xf>
    <xf numFmtId="0" fontId="16" fillId="0" borderId="0" xfId="5"/>
    <xf numFmtId="0" fontId="25" fillId="7" borderId="36" xfId="5" applyFont="1" applyFill="1" applyBorder="1" applyAlignment="1">
      <alignment vertical="top"/>
    </xf>
    <xf numFmtId="0" fontId="26" fillId="7" borderId="36" xfId="5" applyFont="1" applyFill="1" applyBorder="1" applyAlignment="1">
      <alignment horizontal="center" vertical="top"/>
    </xf>
    <xf numFmtId="0" fontId="26" fillId="7" borderId="36" xfId="5" applyFont="1" applyFill="1" applyBorder="1" applyAlignment="1">
      <alignment vertical="top"/>
    </xf>
    <xf numFmtId="164" fontId="26" fillId="7" borderId="36" xfId="1" applyNumberFormat="1" applyFont="1" applyFill="1" applyBorder="1" applyAlignment="1" applyProtection="1">
      <alignment vertical="top"/>
      <protection hidden="1"/>
    </xf>
    <xf numFmtId="0" fontId="25" fillId="8" borderId="37" xfId="5" applyFont="1" applyFill="1" applyBorder="1"/>
    <xf numFmtId="0" fontId="26" fillId="8" borderId="37" xfId="5" applyFont="1" applyFill="1" applyBorder="1" applyAlignment="1">
      <alignment horizontal="center"/>
    </xf>
    <xf numFmtId="0" fontId="26" fillId="8" borderId="37" xfId="5" applyFont="1" applyFill="1" applyBorder="1" applyAlignment="1">
      <alignment horizontal="center" vertical="top"/>
    </xf>
    <xf numFmtId="0" fontId="26" fillId="8" borderId="37" xfId="6" applyFont="1" applyFill="1" applyBorder="1"/>
    <xf numFmtId="164" fontId="26" fillId="8" borderId="37" xfId="1" applyNumberFormat="1" applyFont="1" applyFill="1" applyBorder="1" applyAlignment="1" applyProtection="1">
      <alignment vertical="top"/>
      <protection hidden="1"/>
    </xf>
    <xf numFmtId="164" fontId="26" fillId="8" borderId="37" xfId="1" applyNumberFormat="1" applyFont="1" applyFill="1" applyBorder="1" applyAlignment="1" applyProtection="1">
      <alignment horizontal="right" vertical="top"/>
      <protection hidden="1"/>
    </xf>
    <xf numFmtId="0" fontId="25" fillId="9" borderId="37" xfId="5" applyFont="1" applyFill="1" applyBorder="1" applyAlignment="1">
      <alignment vertical="top"/>
    </xf>
    <xf numFmtId="0" fontId="26" fillId="9" borderId="37" xfId="5" applyFont="1" applyFill="1" applyBorder="1" applyAlignment="1">
      <alignment horizontal="center" vertical="top"/>
    </xf>
    <xf numFmtId="0" fontId="26" fillId="9" borderId="37" xfId="6" applyFont="1" applyFill="1" applyBorder="1" applyAlignment="1">
      <alignment vertical="top"/>
    </xf>
    <xf numFmtId="164" fontId="26" fillId="9" borderId="37" xfId="1" applyNumberFormat="1" applyFont="1" applyFill="1" applyBorder="1" applyAlignment="1" applyProtection="1">
      <alignment vertical="top"/>
      <protection hidden="1"/>
    </xf>
    <xf numFmtId="164" fontId="26" fillId="9" borderId="37" xfId="1" applyNumberFormat="1" applyFont="1" applyFill="1" applyBorder="1" applyAlignment="1" applyProtection="1">
      <alignment horizontal="right" vertical="top"/>
      <protection hidden="1"/>
    </xf>
    <xf numFmtId="0" fontId="25" fillId="10" borderId="37" xfId="5" applyFont="1" applyFill="1" applyBorder="1" applyAlignment="1">
      <alignment vertical="top"/>
    </xf>
    <xf numFmtId="0" fontId="26" fillId="10" borderId="37" xfId="5" applyFont="1" applyFill="1" applyBorder="1" applyAlignment="1">
      <alignment horizontal="center" vertical="top"/>
    </xf>
    <xf numFmtId="0" fontId="26" fillId="10" borderId="37" xfId="6" applyFont="1" applyFill="1" applyBorder="1" applyAlignment="1">
      <alignment vertical="top"/>
    </xf>
    <xf numFmtId="164" fontId="26" fillId="10" borderId="37" xfId="1" applyNumberFormat="1" applyFont="1" applyFill="1" applyBorder="1" applyAlignment="1" applyProtection="1">
      <alignment vertical="top"/>
      <protection hidden="1"/>
    </xf>
    <xf numFmtId="164" fontId="26" fillId="6" borderId="37" xfId="1" applyNumberFormat="1" applyFont="1" applyFill="1" applyBorder="1" applyAlignment="1" applyProtection="1">
      <alignment horizontal="right" vertical="top"/>
      <protection hidden="1"/>
    </xf>
    <xf numFmtId="0" fontId="27" fillId="10" borderId="37" xfId="5" applyFont="1" applyFill="1" applyBorder="1" applyAlignment="1">
      <alignment vertical="top"/>
    </xf>
    <xf numFmtId="0" fontId="28" fillId="10" borderId="37" xfId="5" applyFont="1" applyFill="1" applyBorder="1" applyAlignment="1">
      <alignment horizontal="center" vertical="top"/>
    </xf>
    <xf numFmtId="0" fontId="28" fillId="10" borderId="37" xfId="5" applyFont="1" applyFill="1" applyBorder="1" applyAlignment="1">
      <alignment vertical="top"/>
    </xf>
    <xf numFmtId="164" fontId="28" fillId="10" borderId="37" xfId="1" applyNumberFormat="1" applyFont="1" applyFill="1" applyBorder="1" applyAlignment="1" applyProtection="1">
      <alignment vertical="top"/>
      <protection locked="0"/>
    </xf>
    <xf numFmtId="0" fontId="28" fillId="10" borderId="37" xfId="6" applyFont="1" applyFill="1" applyBorder="1" applyAlignment="1">
      <alignment vertical="top"/>
    </xf>
    <xf numFmtId="0" fontId="28" fillId="10" borderId="37" xfId="6" applyFont="1" applyFill="1" applyBorder="1" applyAlignment="1" applyProtection="1">
      <alignment vertical="top"/>
      <protection locked="0"/>
    </xf>
    <xf numFmtId="0" fontId="28" fillId="10" borderId="37" xfId="6" applyFont="1" applyFill="1" applyBorder="1" applyAlignment="1">
      <alignment vertical="top" wrapText="1"/>
    </xf>
    <xf numFmtId="0" fontId="26" fillId="10" borderId="37" xfId="5" applyFont="1" applyFill="1" applyBorder="1" applyAlignment="1">
      <alignment vertical="top"/>
    </xf>
    <xf numFmtId="0" fontId="27" fillId="10" borderId="37" xfId="5" applyFont="1" applyFill="1" applyBorder="1"/>
    <xf numFmtId="0" fontId="28" fillId="10" borderId="37" xfId="6" applyFont="1" applyFill="1" applyBorder="1"/>
    <xf numFmtId="164" fontId="26" fillId="10" borderId="37" xfId="1" applyNumberFormat="1" applyFont="1" applyFill="1" applyBorder="1" applyAlignment="1" applyProtection="1">
      <alignment vertical="top"/>
      <protection locked="0"/>
    </xf>
    <xf numFmtId="0" fontId="25" fillId="10" borderId="37" xfId="5" applyFont="1" applyFill="1" applyBorder="1"/>
    <xf numFmtId="0" fontId="26" fillId="10" borderId="37" xfId="6" applyFont="1" applyFill="1" applyBorder="1"/>
    <xf numFmtId="164" fontId="26" fillId="10" borderId="37" xfId="1" applyNumberFormat="1" applyFont="1" applyFill="1" applyBorder="1" applyAlignment="1" applyProtection="1">
      <alignment vertical="top"/>
    </xf>
    <xf numFmtId="164" fontId="26" fillId="6" borderId="37" xfId="1" applyNumberFormat="1" applyFont="1" applyFill="1" applyBorder="1" applyAlignment="1" applyProtection="1">
      <alignment horizontal="right" vertical="top"/>
    </xf>
    <xf numFmtId="0" fontId="28" fillId="10" borderId="37" xfId="6" applyFont="1" applyFill="1" applyBorder="1" applyAlignment="1">
      <alignment wrapText="1"/>
    </xf>
    <xf numFmtId="0" fontId="28" fillId="10" borderId="37" xfId="5" applyFont="1" applyFill="1" applyBorder="1" applyAlignment="1">
      <alignment vertical="top" wrapText="1"/>
    </xf>
    <xf numFmtId="0" fontId="26" fillId="10" borderId="37" xfId="6" applyFont="1" applyFill="1" applyBorder="1" applyAlignment="1">
      <alignment vertical="top" wrapText="1"/>
    </xf>
    <xf numFmtId="0" fontId="27" fillId="10" borderId="38" xfId="5" applyFont="1" applyFill="1" applyBorder="1" applyAlignment="1">
      <alignment vertical="top"/>
    </xf>
    <xf numFmtId="0" fontId="28" fillId="10" borderId="38" xfId="5" applyFont="1" applyFill="1" applyBorder="1" applyAlignment="1">
      <alignment horizontal="center" vertical="top"/>
    </xf>
    <xf numFmtId="0" fontId="28" fillId="10" borderId="38" xfId="6" applyFont="1" applyFill="1" applyBorder="1" applyAlignment="1">
      <alignment vertical="top" wrapText="1"/>
    </xf>
    <xf numFmtId="0" fontId="27" fillId="10" borderId="38" xfId="6" applyFont="1" applyFill="1" applyBorder="1" applyProtection="1">
      <protection locked="0"/>
    </xf>
    <xf numFmtId="0" fontId="29" fillId="11" borderId="39" xfId="6" applyFont="1" applyFill="1" applyBorder="1" applyAlignment="1" applyProtection="1">
      <alignment horizontal="left"/>
      <protection locked="0"/>
    </xf>
    <xf numFmtId="0" fontId="30" fillId="11" borderId="0" xfId="6" applyFont="1" applyFill="1"/>
    <xf numFmtId="0" fontId="30" fillId="11" borderId="40" xfId="6" applyFont="1" applyFill="1" applyBorder="1"/>
    <xf numFmtId="0" fontId="21" fillId="6" borderId="39" xfId="6" applyFont="1" applyFill="1" applyBorder="1" applyAlignment="1">
      <alignment horizontal="left"/>
    </xf>
    <xf numFmtId="0" fontId="21" fillId="6" borderId="0" xfId="6" applyFont="1" applyFill="1"/>
    <xf numFmtId="4" fontId="21" fillId="6" borderId="0" xfId="6" applyNumberFormat="1" applyFont="1" applyFill="1" applyProtection="1">
      <protection locked="0"/>
    </xf>
    <xf numFmtId="0" fontId="21" fillId="6" borderId="40" xfId="6" applyFont="1" applyFill="1" applyBorder="1"/>
    <xf numFmtId="0" fontId="21" fillId="6" borderId="39" xfId="5" applyFont="1" applyFill="1" applyBorder="1" applyAlignment="1">
      <alignment horizontal="left" indent="2"/>
    </xf>
    <xf numFmtId="0" fontId="22" fillId="4" borderId="39" xfId="6" applyFont="1" applyFill="1" applyBorder="1" applyAlignment="1">
      <alignment horizontal="left"/>
    </xf>
    <xf numFmtId="0" fontId="21" fillId="4" borderId="0" xfId="6" applyFont="1" applyFill="1"/>
    <xf numFmtId="4" fontId="21" fillId="4" borderId="0" xfId="6" applyNumberFormat="1" applyFont="1" applyFill="1" applyProtection="1">
      <protection locked="0"/>
    </xf>
    <xf numFmtId="0" fontId="21" fillId="4" borderId="40" xfId="6" applyFont="1" applyFill="1" applyBorder="1"/>
    <xf numFmtId="0" fontId="22" fillId="11" borderId="39" xfId="6" applyFont="1" applyFill="1" applyBorder="1" applyProtection="1">
      <protection locked="0"/>
    </xf>
    <xf numFmtId="0" fontId="22" fillId="11" borderId="0" xfId="6" applyFont="1" applyFill="1" applyProtection="1">
      <protection locked="0"/>
    </xf>
    <xf numFmtId="0" fontId="22" fillId="11" borderId="40" xfId="6" applyFont="1" applyFill="1" applyBorder="1" applyProtection="1">
      <protection locked="0"/>
    </xf>
    <xf numFmtId="0" fontId="16" fillId="0" borderId="0" xfId="6" applyFont="1"/>
    <xf numFmtId="0" fontId="21" fillId="0" borderId="0" xfId="6" applyFont="1"/>
    <xf numFmtId="0" fontId="26" fillId="4" borderId="35" xfId="6" applyFont="1" applyFill="1" applyBorder="1" applyAlignment="1">
      <alignment horizontal="center" vertical="center" wrapText="1"/>
    </xf>
    <xf numFmtId="0" fontId="0" fillId="10" borderId="0" xfId="0" applyFill="1"/>
    <xf numFmtId="0" fontId="17" fillId="10" borderId="0" xfId="0" applyFont="1" applyFill="1"/>
    <xf numFmtId="0" fontId="1" fillId="10" borderId="0" xfId="4" applyFill="1"/>
    <xf numFmtId="0" fontId="31" fillId="10" borderId="0" xfId="6" applyFont="1" applyFill="1"/>
    <xf numFmtId="0" fontId="17" fillId="10" borderId="0" xfId="5" applyFont="1" applyFill="1" applyProtection="1">
      <protection locked="0"/>
    </xf>
    <xf numFmtId="0" fontId="17" fillId="10" borderId="0" xfId="5" applyFont="1" applyFill="1"/>
    <xf numFmtId="164" fontId="28" fillId="10" borderId="37" xfId="1" applyNumberFormat="1" applyFont="1" applyFill="1" applyBorder="1" applyAlignment="1" applyProtection="1">
      <alignment vertical="top"/>
    </xf>
    <xf numFmtId="164" fontId="28" fillId="6" borderId="37" xfId="1" applyNumberFormat="1" applyFont="1" applyFill="1" applyBorder="1" applyAlignment="1" applyProtection="1">
      <alignment horizontal="right" vertical="top"/>
    </xf>
    <xf numFmtId="164" fontId="28" fillId="10" borderId="38" xfId="1" applyNumberFormat="1" applyFont="1" applyFill="1" applyBorder="1" applyAlignment="1" applyProtection="1">
      <alignment vertical="top"/>
    </xf>
    <xf numFmtId="164" fontId="28" fillId="6" borderId="38" xfId="1" applyNumberFormat="1" applyFont="1" applyFill="1" applyBorder="1" applyAlignment="1" applyProtection="1">
      <alignment horizontal="right" vertical="top"/>
    </xf>
    <xf numFmtId="0" fontId="24" fillId="10" borderId="37" xfId="5" applyFont="1" applyFill="1" applyBorder="1" applyAlignment="1">
      <alignment vertical="top" wrapText="1"/>
    </xf>
    <xf numFmtId="0" fontId="23" fillId="10" borderId="37" xfId="5" applyFont="1" applyFill="1" applyBorder="1" applyAlignment="1">
      <alignment vertical="top" wrapText="1"/>
    </xf>
    <xf numFmtId="0" fontId="32" fillId="0" borderId="1" xfId="0" applyFont="1" applyBorder="1"/>
    <xf numFmtId="0" fontId="0" fillId="0" borderId="1" xfId="0" applyBorder="1"/>
    <xf numFmtId="0" fontId="19" fillId="0" borderId="0" xfId="0" applyFont="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32" fillId="0" borderId="12" xfId="0" applyFont="1" applyBorder="1"/>
    <xf numFmtId="0" fontId="32" fillId="0" borderId="3" xfId="0" applyFont="1" applyBorder="1"/>
    <xf numFmtId="0" fontId="32" fillId="0" borderId="5" xfId="0" applyFont="1" applyBorder="1"/>
    <xf numFmtId="0" fontId="0" fillId="0" borderId="13" xfId="0" applyBorder="1"/>
    <xf numFmtId="0" fontId="33" fillId="10" borderId="0" xfId="0" applyFont="1" applyFill="1"/>
    <xf numFmtId="0" fontId="34" fillId="10" borderId="0" xfId="0" applyFont="1" applyFill="1"/>
    <xf numFmtId="0" fontId="35" fillId="10" borderId="0" xfId="0" applyFont="1" applyFill="1"/>
    <xf numFmtId="0" fontId="36" fillId="10" borderId="0" xfId="0" applyFont="1" applyFill="1"/>
    <xf numFmtId="0" fontId="18" fillId="0" borderId="0" xfId="8"/>
    <xf numFmtId="0" fontId="18" fillId="0" borderId="1" xfId="8" applyBorder="1"/>
    <xf numFmtId="0" fontId="18" fillId="0" borderId="1" xfId="8" applyBorder="1" applyAlignment="1">
      <alignment wrapText="1"/>
    </xf>
    <xf numFmtId="0" fontId="18" fillId="0" borderId="0" xfId="8" applyAlignment="1">
      <alignment wrapText="1"/>
    </xf>
    <xf numFmtId="0" fontId="18" fillId="0" borderId="1" xfId="8" applyBorder="1" applyAlignment="1">
      <alignment vertical="top" wrapText="1"/>
    </xf>
    <xf numFmtId="0" fontId="18" fillId="0" borderId="1" xfId="8" applyBorder="1" applyAlignment="1">
      <alignment vertical="top"/>
    </xf>
    <xf numFmtId="0" fontId="18" fillId="0" borderId="0" xfId="8" applyAlignment="1">
      <alignment vertical="top"/>
    </xf>
    <xf numFmtId="0" fontId="20" fillId="0" borderId="0" xfId="0" applyFont="1" applyAlignment="1">
      <alignment horizontal="left" vertical="center"/>
    </xf>
    <xf numFmtId="0" fontId="20" fillId="0" borderId="0" xfId="0" applyFont="1" applyAlignment="1">
      <alignment horizontal="left" vertical="center" wrapText="1"/>
    </xf>
    <xf numFmtId="0" fontId="20" fillId="0" borderId="0" xfId="0" applyFont="1" applyAlignment="1">
      <alignment horizontal="center" vertical="center"/>
    </xf>
    <xf numFmtId="0" fontId="18" fillId="0" borderId="1" xfId="8" applyBorder="1" applyAlignment="1">
      <alignment horizontal="left" vertical="center" wrapText="1"/>
    </xf>
    <xf numFmtId="0" fontId="18" fillId="0" borderId="1" xfId="8" applyBorder="1" applyAlignment="1">
      <alignment horizontal="left" vertical="center"/>
    </xf>
    <xf numFmtId="0" fontId="18" fillId="0" borderId="0" xfId="8" applyAlignment="1">
      <alignment horizontal="left" vertical="center"/>
    </xf>
    <xf numFmtId="0" fontId="0" fillId="10" borderId="1" xfId="0" applyFill="1" applyBorder="1"/>
    <xf numFmtId="0" fontId="0" fillId="10" borderId="8" xfId="0" applyFill="1" applyBorder="1"/>
    <xf numFmtId="0" fontId="19" fillId="0" borderId="14" xfId="0" applyFont="1" applyBorder="1"/>
    <xf numFmtId="0" fontId="19" fillId="0" borderId="15" xfId="0" applyFont="1" applyBorder="1"/>
    <xf numFmtId="0" fontId="0" fillId="0" borderId="16" xfId="0" applyBorder="1"/>
    <xf numFmtId="0" fontId="0" fillId="0" borderId="17" xfId="0" applyBorder="1"/>
    <xf numFmtId="0" fontId="19" fillId="0" borderId="18" xfId="0" applyFont="1" applyBorder="1"/>
    <xf numFmtId="0" fontId="37" fillId="0" borderId="19" xfId="0" applyFont="1" applyBorder="1" applyAlignment="1">
      <alignment horizontal="left" vertical="top"/>
    </xf>
    <xf numFmtId="0" fontId="38" fillId="0" borderId="9" xfId="0" applyFont="1" applyBorder="1" applyAlignment="1">
      <alignment horizontal="left" vertical="top"/>
    </xf>
    <xf numFmtId="0" fontId="38" fillId="0" borderId="10" xfId="0" applyFont="1" applyBorder="1" applyAlignment="1">
      <alignment horizontal="left" vertical="top"/>
    </xf>
    <xf numFmtId="0" fontId="38" fillId="0" borderId="11" xfId="0" applyFont="1" applyBorder="1" applyAlignment="1">
      <alignment horizontal="left" vertical="top"/>
    </xf>
    <xf numFmtId="0" fontId="29" fillId="12" borderId="1" xfId="0" applyFont="1" applyFill="1" applyBorder="1" applyAlignment="1">
      <alignment horizontal="center" vertical="center"/>
    </xf>
    <xf numFmtId="0" fontId="29" fillId="12" borderId="19" xfId="0" applyFont="1" applyFill="1" applyBorder="1" applyAlignment="1">
      <alignment horizontal="center" vertical="center"/>
    </xf>
    <xf numFmtId="0" fontId="19" fillId="0" borderId="41" xfId="0" applyFont="1" applyBorder="1"/>
    <xf numFmtId="0" fontId="22" fillId="0" borderId="0" xfId="0" applyFont="1" applyAlignment="1">
      <alignment horizontal="center" vertical="center" wrapText="1"/>
    </xf>
    <xf numFmtId="0" fontId="2" fillId="0" borderId="0" xfId="6" applyAlignment="1">
      <alignment horizontal="center" vertical="center" wrapText="1"/>
    </xf>
    <xf numFmtId="0" fontId="9" fillId="0" borderId="1" xfId="6" applyFont="1" applyBorder="1" applyAlignment="1">
      <alignment horizontal="left" vertical="center" wrapText="1"/>
    </xf>
    <xf numFmtId="0" fontId="2" fillId="0" borderId="0" xfId="6" applyAlignment="1">
      <alignment vertical="center" wrapText="1"/>
    </xf>
    <xf numFmtId="49" fontId="39" fillId="25" borderId="1" xfId="6" applyNumberFormat="1" applyFont="1" applyFill="1" applyBorder="1" applyAlignment="1">
      <alignment horizontal="center" vertical="center" wrapText="1"/>
    </xf>
    <xf numFmtId="43" fontId="39" fillId="25" borderId="20" xfId="2" applyFont="1" applyFill="1" applyBorder="1" applyAlignment="1">
      <alignment horizontal="right" vertical="center" wrapText="1"/>
    </xf>
    <xf numFmtId="49" fontId="39" fillId="26" borderId="1" xfId="6" applyNumberFormat="1" applyFont="1" applyFill="1" applyBorder="1" applyAlignment="1">
      <alignment horizontal="center" vertical="center" wrapText="1"/>
    </xf>
    <xf numFmtId="43" fontId="39" fillId="26" borderId="20" xfId="2" applyFont="1" applyFill="1" applyBorder="1" applyAlignment="1">
      <alignment horizontal="right" vertical="center" wrapText="1"/>
    </xf>
    <xf numFmtId="49" fontId="39" fillId="26" borderId="1" xfId="6" applyNumberFormat="1" applyFont="1" applyFill="1" applyBorder="1" applyAlignment="1">
      <alignment horizontal="left" vertical="center" wrapText="1"/>
    </xf>
    <xf numFmtId="0" fontId="9" fillId="32" borderId="1" xfId="6" applyFont="1" applyFill="1" applyBorder="1" applyAlignment="1">
      <alignment horizontal="left"/>
    </xf>
    <xf numFmtId="49" fontId="39" fillId="33" borderId="1" xfId="6" applyNumberFormat="1" applyFont="1" applyFill="1" applyBorder="1" applyAlignment="1">
      <alignment horizontal="left" vertical="center" wrapText="1"/>
    </xf>
    <xf numFmtId="49" fontId="39" fillId="33" borderId="1" xfId="6" applyNumberFormat="1" applyFont="1" applyFill="1" applyBorder="1" applyAlignment="1">
      <alignment horizontal="center" vertical="center" wrapText="1"/>
    </xf>
    <xf numFmtId="43" fontId="39" fillId="33" borderId="20" xfId="2" applyFont="1" applyFill="1" applyBorder="1" applyAlignment="1">
      <alignment horizontal="right" vertical="center" wrapText="1"/>
    </xf>
    <xf numFmtId="0" fontId="9" fillId="34" borderId="1" xfId="6" applyFont="1" applyFill="1" applyBorder="1" applyAlignment="1">
      <alignment wrapText="1"/>
    </xf>
    <xf numFmtId="0" fontId="9" fillId="35" borderId="1" xfId="6" applyFont="1" applyFill="1" applyBorder="1" applyAlignment="1">
      <alignment horizontal="left"/>
    </xf>
    <xf numFmtId="0" fontId="9" fillId="36" borderId="1" xfId="6" applyFont="1" applyFill="1" applyBorder="1" applyAlignment="1">
      <alignment vertical="center" wrapText="1"/>
    </xf>
    <xf numFmtId="0" fontId="9" fillId="36" borderId="20" xfId="6" applyFont="1" applyFill="1" applyBorder="1" applyAlignment="1">
      <alignment vertical="center" wrapText="1"/>
    </xf>
    <xf numFmtId="0" fontId="9" fillId="0" borderId="0" xfId="6" applyFont="1" applyAlignment="1">
      <alignment horizontal="left" vertical="center" wrapText="1"/>
    </xf>
    <xf numFmtId="0" fontId="9" fillId="0" borderId="0" xfId="6" applyFont="1" applyAlignment="1">
      <alignment vertical="center" wrapText="1"/>
    </xf>
    <xf numFmtId="0" fontId="9" fillId="0" borderId="0" xfId="6" applyFont="1" applyAlignment="1">
      <alignment horizontal="center" vertical="center" wrapText="1"/>
    </xf>
    <xf numFmtId="0" fontId="0" fillId="0" borderId="42" xfId="0" applyBorder="1"/>
    <xf numFmtId="0" fontId="19" fillId="0" borderId="42" xfId="0" applyFont="1" applyBorder="1"/>
    <xf numFmtId="0" fontId="22" fillId="0" borderId="0" xfId="0" applyFont="1" applyAlignment="1">
      <alignment horizontal="justify" vertical="top" wrapText="1"/>
    </xf>
    <xf numFmtId="0" fontId="34" fillId="0" borderId="0" xfId="0" applyFont="1"/>
    <xf numFmtId="0" fontId="35" fillId="0" borderId="0" xfId="0" applyFont="1"/>
    <xf numFmtId="0" fontId="36" fillId="0" borderId="0" xfId="0" applyFont="1"/>
    <xf numFmtId="0" fontId="33" fillId="0" borderId="43" xfId="0" applyFont="1" applyBorder="1"/>
    <xf numFmtId="0" fontId="17" fillId="0" borderId="0" xfId="0" applyFont="1"/>
    <xf numFmtId="0" fontId="22" fillId="0" borderId="0" xfId="0" applyFont="1" applyAlignment="1">
      <alignment vertical="top"/>
    </xf>
    <xf numFmtId="0" fontId="22" fillId="0" borderId="37" xfId="4" applyFont="1" applyBorder="1" applyAlignment="1">
      <alignment vertical="center" wrapText="1"/>
    </xf>
    <xf numFmtId="2" fontId="22" fillId="0" borderId="37" xfId="4" applyNumberFormat="1" applyFont="1" applyBorder="1" applyAlignment="1">
      <alignment vertical="center" wrapText="1"/>
    </xf>
    <xf numFmtId="0" fontId="21" fillId="0" borderId="37" xfId="4" applyFont="1" applyBorder="1" applyAlignment="1">
      <alignment vertical="center" wrapText="1"/>
    </xf>
    <xf numFmtId="0" fontId="21" fillId="0" borderId="39" xfId="4" applyFont="1" applyBorder="1" applyAlignment="1">
      <alignment vertical="center" wrapText="1"/>
    </xf>
    <xf numFmtId="0" fontId="19" fillId="26" borderId="0" xfId="0" applyFont="1" applyFill="1"/>
    <xf numFmtId="0" fontId="0" fillId="26" borderId="10" xfId="0" applyFill="1" applyBorder="1"/>
    <xf numFmtId="0" fontId="0" fillId="0" borderId="0" xfId="0" applyAlignment="1">
      <alignment horizontal="left"/>
    </xf>
    <xf numFmtId="0" fontId="10" fillId="10" borderId="0" xfId="4" applyFont="1" applyFill="1"/>
    <xf numFmtId="0" fontId="21" fillId="10" borderId="0" xfId="4" applyFont="1" applyFill="1"/>
    <xf numFmtId="0" fontId="40" fillId="10" borderId="0" xfId="4" applyFont="1" applyFill="1"/>
    <xf numFmtId="0" fontId="41" fillId="10" borderId="0" xfId="4" applyFont="1" applyFill="1"/>
    <xf numFmtId="0" fontId="22" fillId="0" borderId="0" xfId="0" applyFont="1" applyAlignment="1">
      <alignment vertical="center" wrapText="1"/>
    </xf>
    <xf numFmtId="3" fontId="21" fillId="0" borderId="0" xfId="0" applyNumberFormat="1" applyFont="1" applyAlignment="1" applyProtection="1">
      <alignment horizontal="right" vertical="top"/>
      <protection locked="0"/>
    </xf>
    <xf numFmtId="0" fontId="21" fillId="0" borderId="0" xfId="0" applyFont="1" applyAlignment="1">
      <alignment vertical="top"/>
    </xf>
    <xf numFmtId="0" fontId="22" fillId="0" borderId="0" xfId="0" applyFont="1" applyAlignment="1" applyProtection="1">
      <alignment horizontal="left" vertical="center" wrapText="1"/>
      <protection locked="0"/>
    </xf>
    <xf numFmtId="0" fontId="22" fillId="0" borderId="0" xfId="0" applyFont="1" applyAlignment="1" applyProtection="1">
      <alignment vertical="center"/>
      <protection locked="0"/>
    </xf>
    <xf numFmtId="0" fontId="22" fillId="0" borderId="37" xfId="4" applyFont="1" applyBorder="1" applyAlignment="1" applyProtection="1">
      <alignment vertical="center" wrapText="1"/>
      <protection locked="0"/>
    </xf>
    <xf numFmtId="0" fontId="21" fillId="0" borderId="37" xfId="4" applyFont="1" applyBorder="1" applyAlignment="1" applyProtection="1">
      <alignment vertical="center" wrapText="1"/>
      <protection locked="0"/>
    </xf>
    <xf numFmtId="0" fontId="33" fillId="0" borderId="43" xfId="0" applyFont="1" applyBorder="1" applyAlignment="1">
      <alignment horizontal="center"/>
    </xf>
    <xf numFmtId="0" fontId="20" fillId="0" borderId="0" xfId="0" applyFont="1" applyAlignment="1">
      <alignment horizontal="center"/>
    </xf>
    <xf numFmtId="0" fontId="21" fillId="0" borderId="37" xfId="4" applyFont="1" applyBorder="1" applyAlignment="1">
      <alignment horizontal="center" vertical="center" wrapText="1"/>
    </xf>
    <xf numFmtId="0" fontId="21" fillId="0" borderId="0" xfId="4" applyFont="1" applyAlignment="1">
      <alignment horizontal="center"/>
    </xf>
    <xf numFmtId="0" fontId="21" fillId="0" borderId="39" xfId="4" applyFont="1" applyBorder="1" applyAlignment="1" applyProtection="1">
      <alignment vertical="center" wrapText="1"/>
      <protection locked="0"/>
    </xf>
    <xf numFmtId="0" fontId="0" fillId="0" borderId="22" xfId="0" applyBorder="1"/>
    <xf numFmtId="0" fontId="22" fillId="0" borderId="44" xfId="0" applyFont="1" applyBorder="1" applyAlignment="1">
      <alignment horizontal="center" vertical="center" wrapText="1"/>
    </xf>
    <xf numFmtId="0" fontId="22" fillId="0" borderId="45" xfId="0" applyFont="1" applyBorder="1" applyAlignment="1">
      <alignment horizontal="center" vertical="center" wrapText="1"/>
    </xf>
    <xf numFmtId="0" fontId="22" fillId="0" borderId="46" xfId="0" applyFont="1" applyBorder="1" applyAlignment="1">
      <alignment horizontal="center" vertical="center" wrapText="1"/>
    </xf>
    <xf numFmtId="0" fontId="21" fillId="0" borderId="39" xfId="4" applyFont="1" applyBorder="1" applyAlignment="1">
      <alignment vertical="center"/>
    </xf>
    <xf numFmtId="0" fontId="21" fillId="0" borderId="0" xfId="4" applyFont="1" applyAlignment="1">
      <alignment vertical="center"/>
    </xf>
    <xf numFmtId="0" fontId="21" fillId="0" borderId="40" xfId="4" applyFont="1" applyBorder="1" applyAlignment="1">
      <alignment vertical="center"/>
    </xf>
    <xf numFmtId="0" fontId="22" fillId="0" borderId="0" xfId="4" applyFont="1" applyAlignment="1" applyProtection="1">
      <alignment vertical="center"/>
      <protection locked="0"/>
    </xf>
    <xf numFmtId="0" fontId="21" fillId="0" borderId="0" xfId="0" applyFont="1" applyAlignment="1" applyProtection="1">
      <alignment horizontal="left" vertical="center" wrapText="1"/>
      <protection locked="0"/>
    </xf>
    <xf numFmtId="0" fontId="21" fillId="0" borderId="0" xfId="0" applyFont="1" applyAlignment="1">
      <alignment horizontal="left" vertical="center" wrapText="1"/>
    </xf>
    <xf numFmtId="0" fontId="22" fillId="0" borderId="37" xfId="4" applyFont="1" applyBorder="1" applyAlignment="1" applyProtection="1">
      <alignment horizontal="left" vertical="center" wrapText="1"/>
      <protection locked="0"/>
    </xf>
    <xf numFmtId="0" fontId="22" fillId="0" borderId="37" xfId="4" applyFont="1" applyBorder="1" applyAlignment="1">
      <alignment horizontal="left" vertical="center" wrapText="1"/>
    </xf>
    <xf numFmtId="0" fontId="21" fillId="0" borderId="37" xfId="4" applyFont="1" applyBorder="1" applyAlignment="1" applyProtection="1">
      <alignment horizontal="left" vertical="center" wrapText="1"/>
      <protection locked="0"/>
    </xf>
    <xf numFmtId="0" fontId="21" fillId="0" borderId="37" xfId="4" applyFont="1" applyBorder="1" applyAlignment="1">
      <alignment horizontal="left" vertical="center" wrapText="1"/>
    </xf>
    <xf numFmtId="0" fontId="21" fillId="0" borderId="39" xfId="4" applyFont="1" applyBorder="1" applyAlignment="1" applyProtection="1">
      <alignment horizontal="left" vertical="center" wrapText="1"/>
      <protection locked="0"/>
    </xf>
    <xf numFmtId="0" fontId="21" fillId="0" borderId="0" xfId="4" applyFont="1" applyAlignment="1">
      <alignment vertical="center" wrapText="1"/>
    </xf>
    <xf numFmtId="43" fontId="21" fillId="0" borderId="37" xfId="4" applyNumberFormat="1" applyFont="1" applyBorder="1" applyAlignment="1" applyProtection="1">
      <alignment vertical="center" wrapText="1"/>
      <protection locked="0"/>
    </xf>
    <xf numFmtId="0" fontId="42" fillId="0" borderId="0" xfId="0" applyFont="1" applyAlignment="1">
      <alignment wrapText="1"/>
    </xf>
    <xf numFmtId="0" fontId="20" fillId="37" borderId="1" xfId="0" applyFont="1" applyFill="1" applyBorder="1" applyAlignment="1">
      <alignment horizontal="left" vertical="center" wrapText="1"/>
    </xf>
    <xf numFmtId="0" fontId="20" fillId="37" borderId="1" xfId="0" applyFont="1" applyFill="1" applyBorder="1" applyAlignment="1">
      <alignment horizontal="center" vertical="center" wrapText="1"/>
    </xf>
    <xf numFmtId="0" fontId="20" fillId="0" borderId="1" xfId="0" applyFont="1" applyBorder="1" applyAlignment="1">
      <alignment horizontal="left" vertical="center" wrapText="1"/>
    </xf>
    <xf numFmtId="9" fontId="20" fillId="0" borderId="1" xfId="0" applyNumberFormat="1" applyFont="1" applyBorder="1" applyAlignment="1">
      <alignment horizontal="center" vertical="center" wrapText="1"/>
    </xf>
    <xf numFmtId="9" fontId="20" fillId="0" borderId="1" xfId="9" applyFont="1" applyBorder="1" applyAlignment="1">
      <alignment horizontal="center" vertical="center" wrapText="1"/>
    </xf>
    <xf numFmtId="9" fontId="20" fillId="37" borderId="1" xfId="0" applyNumberFormat="1" applyFont="1" applyFill="1" applyBorder="1" applyAlignment="1">
      <alignment horizontal="center" vertical="center" wrapText="1"/>
    </xf>
    <xf numFmtId="0" fontId="20" fillId="0" borderId="1" xfId="0" applyFont="1" applyBorder="1" applyAlignment="1">
      <alignment horizontal="center" vertical="center" wrapText="1"/>
    </xf>
    <xf numFmtId="10" fontId="20" fillId="0" borderId="1" xfId="0" applyNumberFormat="1" applyFont="1" applyBorder="1" applyAlignment="1">
      <alignment horizontal="center" vertical="center" wrapText="1"/>
    </xf>
    <xf numFmtId="0" fontId="42" fillId="0" borderId="1" xfId="0" applyFont="1" applyBorder="1" applyAlignment="1">
      <alignment horizontal="center" vertical="center" wrapText="1"/>
    </xf>
    <xf numFmtId="0" fontId="42" fillId="0" borderId="0" xfId="0" applyFont="1"/>
    <xf numFmtId="16" fontId="20" fillId="37" borderId="1" xfId="0" applyNumberFormat="1" applyFont="1" applyFill="1" applyBorder="1" applyAlignment="1">
      <alignment horizontal="center" vertical="center" wrapText="1"/>
    </xf>
    <xf numFmtId="9" fontId="20" fillId="0" borderId="1" xfId="9" applyFont="1" applyBorder="1" applyAlignment="1">
      <alignment horizontal="left" vertical="center" wrapText="1"/>
    </xf>
    <xf numFmtId="9" fontId="20" fillId="37" borderId="1" xfId="0" applyNumberFormat="1" applyFont="1" applyFill="1" applyBorder="1" applyAlignment="1">
      <alignment horizontal="left" vertical="center" wrapText="1"/>
    </xf>
    <xf numFmtId="9" fontId="20" fillId="0" borderId="1" xfId="0" applyNumberFormat="1" applyFont="1" applyBorder="1" applyAlignment="1">
      <alignment horizontal="left" vertical="center" wrapText="1"/>
    </xf>
    <xf numFmtId="1" fontId="20" fillId="0" borderId="1" xfId="9" applyNumberFormat="1" applyFont="1" applyBorder="1" applyAlignment="1">
      <alignment horizontal="center" vertical="center" wrapText="1"/>
    </xf>
    <xf numFmtId="0" fontId="43" fillId="0" borderId="0" xfId="0" applyFont="1" applyAlignment="1" applyProtection="1">
      <alignment horizontal="center" vertical="center"/>
      <protection locked="0"/>
    </xf>
    <xf numFmtId="0" fontId="43" fillId="0" borderId="0" xfId="0" applyFont="1" applyAlignment="1" applyProtection="1">
      <alignment horizontal="left" vertical="center" wrapText="1"/>
      <protection locked="0"/>
    </xf>
    <xf numFmtId="0" fontId="43" fillId="0" borderId="0" xfId="0" applyFont="1" applyAlignment="1">
      <alignment horizontal="center" vertical="center" wrapText="1"/>
    </xf>
    <xf numFmtId="0" fontId="1" fillId="0" borderId="0" xfId="0" applyFont="1" applyAlignment="1" applyProtection="1">
      <alignment horizontal="left" vertical="center" wrapText="1"/>
      <protection locked="0"/>
    </xf>
    <xf numFmtId="0" fontId="43" fillId="0" borderId="0" xfId="0" applyFont="1" applyAlignment="1" applyProtection="1">
      <alignment horizontal="left" vertical="top" wrapText="1"/>
      <protection locked="0"/>
    </xf>
    <xf numFmtId="0" fontId="36" fillId="0" borderId="0" xfId="0" applyFont="1" applyAlignment="1">
      <alignment vertical="top"/>
    </xf>
    <xf numFmtId="0" fontId="36" fillId="10" borderId="0" xfId="0" applyFont="1" applyFill="1" applyAlignment="1">
      <alignment vertical="top"/>
    </xf>
    <xf numFmtId="0" fontId="22" fillId="0" borderId="0" xfId="0" applyFont="1" applyAlignment="1">
      <alignment vertical="top" wrapText="1"/>
    </xf>
    <xf numFmtId="4" fontId="22" fillId="0" borderId="0" xfId="0" applyNumberFormat="1" applyFont="1" applyAlignment="1">
      <alignment vertical="top" wrapText="1"/>
    </xf>
    <xf numFmtId="3" fontId="21" fillId="0" borderId="0" xfId="0" applyNumberFormat="1" applyFont="1" applyAlignment="1" applyProtection="1">
      <alignment horizontal="left" vertical="top"/>
      <protection locked="0"/>
    </xf>
    <xf numFmtId="0" fontId="44" fillId="0" borderId="0" xfId="0" applyFont="1" applyAlignment="1">
      <alignment horizontal="center" vertical="center"/>
    </xf>
    <xf numFmtId="0" fontId="30" fillId="0" borderId="0" xfId="0" applyFont="1"/>
    <xf numFmtId="0" fontId="43" fillId="0" borderId="0" xfId="0" applyFont="1"/>
    <xf numFmtId="0" fontId="36" fillId="10" borderId="0" xfId="0" applyFont="1" applyFill="1" applyAlignment="1">
      <alignment horizontal="center" vertical="center"/>
    </xf>
    <xf numFmtId="0" fontId="21" fillId="10" borderId="0" xfId="0" applyFont="1" applyFill="1"/>
    <xf numFmtId="0" fontId="40" fillId="10" borderId="0" xfId="0" applyFont="1" applyFill="1"/>
    <xf numFmtId="0" fontId="40" fillId="0" borderId="0" xfId="0" applyFont="1"/>
    <xf numFmtId="0" fontId="22" fillId="0" borderId="0" xfId="0" applyFont="1" applyAlignment="1">
      <alignment horizontal="right" vertical="center"/>
    </xf>
    <xf numFmtId="0" fontId="33" fillId="0" borderId="0" xfId="0" applyFont="1"/>
    <xf numFmtId="0" fontId="21" fillId="10" borderId="0" xfId="0" applyFont="1" applyFill="1" applyAlignment="1">
      <alignment horizontal="center" vertical="center"/>
    </xf>
    <xf numFmtId="0" fontId="30" fillId="0" borderId="0" xfId="0" applyFont="1" applyAlignment="1">
      <alignment wrapText="1"/>
    </xf>
    <xf numFmtId="0" fontId="21" fillId="0" borderId="0" xfId="0" applyFont="1" applyAlignment="1">
      <alignment horizontal="center" vertical="center" wrapText="1"/>
    </xf>
    <xf numFmtId="0" fontId="21" fillId="10" borderId="0" xfId="0" applyFont="1" applyFill="1" applyAlignment="1">
      <alignment wrapText="1"/>
    </xf>
    <xf numFmtId="0" fontId="40" fillId="10" borderId="0" xfId="0" applyFont="1" applyFill="1" applyAlignment="1">
      <alignment wrapText="1"/>
    </xf>
    <xf numFmtId="0" fontId="40" fillId="0" borderId="0" xfId="0" applyFont="1" applyAlignment="1">
      <alignment wrapText="1"/>
    </xf>
    <xf numFmtId="0" fontId="30" fillId="10" borderId="0" xfId="0" applyFont="1" applyFill="1"/>
    <xf numFmtId="0" fontId="43" fillId="10" borderId="0" xfId="0" applyFont="1" applyFill="1"/>
    <xf numFmtId="0" fontId="43" fillId="10" borderId="0" xfId="0" applyFont="1" applyFill="1" applyAlignment="1">
      <alignment horizontal="center" vertical="center"/>
    </xf>
    <xf numFmtId="0" fontId="43" fillId="0" borderId="0" xfId="0" applyFont="1" applyAlignment="1">
      <alignment horizontal="center" vertical="center"/>
    </xf>
    <xf numFmtId="0" fontId="43" fillId="0" borderId="0" xfId="0" applyFont="1" applyAlignment="1">
      <alignment horizontal="left" vertical="center"/>
    </xf>
    <xf numFmtId="0" fontId="43" fillId="0" borderId="0" xfId="0" applyFont="1" applyAlignment="1">
      <alignment horizontal="left" vertical="center" wrapText="1"/>
    </xf>
    <xf numFmtId="0" fontId="43" fillId="10" borderId="0" xfId="0" applyFont="1" applyFill="1" applyAlignment="1">
      <alignment horizontal="left" vertical="center"/>
    </xf>
    <xf numFmtId="0" fontId="30" fillId="10" borderId="0" xfId="0" applyFont="1" applyFill="1" applyAlignment="1">
      <alignment horizontal="center" vertical="center" wrapText="1"/>
    </xf>
    <xf numFmtId="0" fontId="30" fillId="0" borderId="0" xfId="0" applyFont="1" applyAlignment="1">
      <alignment horizontal="center" vertical="center" wrapText="1"/>
    </xf>
    <xf numFmtId="0" fontId="43" fillId="0" borderId="0" xfId="0" applyFont="1" applyAlignment="1" applyProtection="1">
      <alignment horizontal="left" vertical="center"/>
      <protection locked="0"/>
    </xf>
    <xf numFmtId="0" fontId="43" fillId="0" borderId="47" xfId="0" applyFont="1" applyBorder="1" applyAlignment="1" applyProtection="1">
      <alignment horizontal="left" vertical="center" wrapText="1"/>
      <protection locked="0"/>
    </xf>
    <xf numFmtId="0" fontId="29" fillId="0" borderId="0" xfId="0" applyFont="1"/>
    <xf numFmtId="0" fontId="30" fillId="0" borderId="0" xfId="0" applyFont="1" applyAlignment="1">
      <alignment vertical="top"/>
    </xf>
    <xf numFmtId="0" fontId="40" fillId="0" borderId="0" xfId="0" applyFont="1" applyAlignment="1">
      <alignment vertical="top"/>
    </xf>
    <xf numFmtId="0" fontId="43" fillId="0" borderId="0" xfId="0" applyFont="1" applyAlignment="1">
      <alignment vertical="top"/>
    </xf>
    <xf numFmtId="0" fontId="43" fillId="0" borderId="0" xfId="0" applyFont="1" applyAlignment="1">
      <alignment horizontal="center" vertical="top"/>
    </xf>
    <xf numFmtId="0" fontId="43" fillId="0" borderId="0" xfId="0" applyFont="1" applyAlignment="1">
      <alignment horizontal="left" vertical="top"/>
    </xf>
    <xf numFmtId="0" fontId="43" fillId="0" borderId="0" xfId="0" applyFont="1" applyAlignment="1">
      <alignment horizontal="left" vertical="top" wrapText="1"/>
    </xf>
    <xf numFmtId="0" fontId="30" fillId="10" borderId="0" xfId="0" applyFont="1" applyFill="1" applyAlignment="1">
      <alignment vertical="top"/>
    </xf>
    <xf numFmtId="4" fontId="43" fillId="0" borderId="0" xfId="0" applyNumberFormat="1" applyFont="1" applyAlignment="1">
      <alignment vertical="top"/>
    </xf>
    <xf numFmtId="0" fontId="12" fillId="10" borderId="0" xfId="0" applyFont="1" applyFill="1" applyAlignment="1">
      <alignment horizontal="center" vertical="center" wrapText="1"/>
    </xf>
    <xf numFmtId="0" fontId="12" fillId="10" borderId="0" xfId="0" applyFont="1" applyFill="1" applyAlignment="1">
      <alignment horizontal="left" wrapText="1"/>
    </xf>
    <xf numFmtId="0" fontId="45" fillId="10" borderId="0" xfId="0" applyFont="1" applyFill="1"/>
    <xf numFmtId="0" fontId="12" fillId="10" borderId="0" xfId="0" applyFont="1" applyFill="1" applyAlignment="1">
      <alignment horizontal="center" vertical="center"/>
    </xf>
    <xf numFmtId="0" fontId="12" fillId="10" borderId="0" xfId="0" applyFont="1" applyFill="1" applyAlignment="1">
      <alignment wrapText="1"/>
    </xf>
    <xf numFmtId="0" fontId="12" fillId="11" borderId="23" xfId="0" applyFont="1" applyFill="1" applyBorder="1" applyAlignment="1">
      <alignment horizontal="center" vertical="center" wrapText="1"/>
    </xf>
    <xf numFmtId="0" fontId="12" fillId="11" borderId="24" xfId="0" applyFont="1" applyFill="1" applyBorder="1" applyAlignment="1">
      <alignment horizontal="center" vertical="center" wrapText="1"/>
    </xf>
    <xf numFmtId="0" fontId="12" fillId="11" borderId="25" xfId="0" applyFont="1" applyFill="1" applyBorder="1" applyAlignment="1">
      <alignment horizontal="center" vertical="center" wrapText="1"/>
    </xf>
    <xf numFmtId="9" fontId="45" fillId="0" borderId="8" xfId="9" applyFont="1" applyBorder="1" applyAlignment="1">
      <alignment horizontal="center"/>
    </xf>
    <xf numFmtId="10" fontId="45" fillId="0" borderId="8" xfId="9" applyNumberFormat="1" applyFont="1" applyBorder="1" applyAlignment="1">
      <alignment horizontal="center"/>
    </xf>
    <xf numFmtId="9" fontId="45" fillId="0" borderId="1" xfId="9" applyFont="1" applyBorder="1" applyAlignment="1">
      <alignment horizontal="center"/>
    </xf>
    <xf numFmtId="10" fontId="45" fillId="0" borderId="1" xfId="9" applyNumberFormat="1" applyFont="1" applyBorder="1" applyAlignment="1">
      <alignment horizontal="center"/>
    </xf>
    <xf numFmtId="9" fontId="45" fillId="0" borderId="19" xfId="9" applyFont="1" applyBorder="1" applyAlignment="1">
      <alignment horizontal="center"/>
    </xf>
    <xf numFmtId="10" fontId="45" fillId="0" borderId="19" xfId="9" applyNumberFormat="1" applyFont="1" applyBorder="1" applyAlignment="1">
      <alignment horizontal="center"/>
    </xf>
    <xf numFmtId="0" fontId="44" fillId="0" borderId="0" xfId="0" applyFont="1" applyAlignment="1">
      <alignment horizontal="left" vertical="center" wrapText="1"/>
    </xf>
    <xf numFmtId="0" fontId="1" fillId="0" borderId="0" xfId="0" applyFont="1" applyAlignment="1">
      <alignment horizontal="left" vertical="center" wrapText="1"/>
    </xf>
    <xf numFmtId="9" fontId="43" fillId="0" borderId="0" xfId="0" applyNumberFormat="1" applyFont="1" applyAlignment="1">
      <alignment horizontal="center" vertical="center" wrapText="1"/>
    </xf>
    <xf numFmtId="0" fontId="30" fillId="0" borderId="0" xfId="0" applyFont="1" applyAlignment="1" applyProtection="1">
      <alignment horizontal="center" vertical="center" wrapText="1"/>
      <protection locked="0"/>
    </xf>
    <xf numFmtId="0" fontId="43" fillId="37" borderId="47" xfId="0" applyFont="1" applyFill="1" applyBorder="1" applyAlignment="1" applyProtection="1">
      <alignment horizontal="left" vertical="center" wrapText="1"/>
      <protection locked="0"/>
    </xf>
    <xf numFmtId="0" fontId="44" fillId="0" borderId="0" xfId="0" applyFont="1" applyAlignment="1" applyProtection="1">
      <alignment horizontal="left" vertical="center" wrapText="1"/>
      <protection locked="0"/>
    </xf>
    <xf numFmtId="9" fontId="43" fillId="0" borderId="0" xfId="9" applyFont="1" applyFill="1" applyAlignment="1" applyProtection="1">
      <alignment horizontal="center" vertical="center" wrapText="1"/>
      <protection locked="0"/>
    </xf>
    <xf numFmtId="0" fontId="43" fillId="0" borderId="0" xfId="0" applyFont="1" applyAlignment="1" applyProtection="1">
      <alignment horizontal="center" vertical="center" wrapText="1"/>
      <protection locked="0"/>
    </xf>
    <xf numFmtId="9" fontId="43" fillId="0" borderId="0" xfId="0" applyNumberFormat="1" applyFont="1" applyAlignment="1" applyProtection="1">
      <alignment horizontal="center" vertical="center" wrapText="1"/>
      <protection locked="0"/>
    </xf>
    <xf numFmtId="10" fontId="43" fillId="0" borderId="0" xfId="0" applyNumberFormat="1" applyFont="1" applyAlignment="1" applyProtection="1">
      <alignment horizontal="center" vertical="center" wrapText="1"/>
      <protection locked="0"/>
    </xf>
    <xf numFmtId="0" fontId="43" fillId="0" borderId="0" xfId="9" applyNumberFormat="1" applyFont="1" applyFill="1" applyAlignment="1" applyProtection="1">
      <alignment horizontal="center" vertical="center" wrapText="1"/>
      <protection locked="0"/>
    </xf>
    <xf numFmtId="9" fontId="43" fillId="37" borderId="47" xfId="0" applyNumberFormat="1" applyFont="1" applyFill="1" applyBorder="1" applyAlignment="1" applyProtection="1">
      <alignment horizontal="center" vertical="center" wrapText="1"/>
      <protection locked="0"/>
    </xf>
    <xf numFmtId="1" fontId="43" fillId="37" borderId="47" xfId="0" applyNumberFormat="1" applyFont="1" applyFill="1" applyBorder="1" applyAlignment="1" applyProtection="1">
      <alignment horizontal="center" vertical="center" wrapText="1"/>
      <protection locked="0"/>
    </xf>
    <xf numFmtId="0" fontId="1" fillId="0" borderId="47" xfId="0" applyFont="1" applyBorder="1" applyAlignment="1" applyProtection="1">
      <alignment horizontal="left" vertical="center" wrapText="1"/>
      <protection locked="0"/>
    </xf>
    <xf numFmtId="9" fontId="43" fillId="0" borderId="47" xfId="0" applyNumberFormat="1" applyFont="1" applyBorder="1" applyAlignment="1" applyProtection="1">
      <alignment horizontal="center" vertical="center" wrapText="1"/>
      <protection locked="0"/>
    </xf>
    <xf numFmtId="1" fontId="43" fillId="0" borderId="47" xfId="0" applyNumberFormat="1" applyFont="1" applyBorder="1" applyAlignment="1" applyProtection="1">
      <alignment horizontal="center" vertical="center" wrapText="1"/>
      <protection locked="0"/>
    </xf>
    <xf numFmtId="0" fontId="44" fillId="0" borderId="47" xfId="0" applyFont="1" applyBorder="1" applyAlignment="1" applyProtection="1">
      <alignment horizontal="left" vertical="center" wrapText="1"/>
      <protection locked="0"/>
    </xf>
    <xf numFmtId="165" fontId="43" fillId="0" borderId="0" xfId="0" applyNumberFormat="1" applyFont="1" applyAlignment="1" applyProtection="1">
      <alignment horizontal="center" vertical="center" wrapText="1"/>
      <protection locked="0"/>
    </xf>
    <xf numFmtId="0" fontId="10" fillId="0" borderId="0" xfId="0" applyFont="1" applyAlignment="1" applyProtection="1">
      <alignment horizontal="left" vertical="center" wrapText="1"/>
      <protection locked="0"/>
    </xf>
    <xf numFmtId="3" fontId="43" fillId="0" borderId="0" xfId="9" applyNumberFormat="1" applyFont="1" applyFill="1" applyAlignment="1" applyProtection="1">
      <alignment horizontal="center" vertical="center" wrapText="1"/>
      <protection locked="0"/>
    </xf>
    <xf numFmtId="1" fontId="43" fillId="0" borderId="0" xfId="0" applyNumberFormat="1" applyFont="1" applyAlignment="1" applyProtection="1">
      <alignment horizontal="center" vertical="center" wrapText="1"/>
      <protection locked="0"/>
    </xf>
    <xf numFmtId="9" fontId="43" fillId="0" borderId="0" xfId="9" applyFont="1" applyFill="1" applyAlignment="1" applyProtection="1">
      <alignment horizontal="center" vertical="top" wrapText="1"/>
      <protection locked="0"/>
    </xf>
    <xf numFmtId="9" fontId="43" fillId="0" borderId="0" xfId="0" applyNumberFormat="1" applyFont="1" applyAlignment="1" applyProtection="1">
      <alignment horizontal="center" vertical="top" wrapText="1"/>
      <protection locked="0"/>
    </xf>
    <xf numFmtId="0" fontId="44" fillId="0" borderId="0" xfId="0" applyFont="1" applyAlignment="1" applyProtection="1">
      <alignment horizontal="left" vertical="top" wrapText="1"/>
      <protection locked="0"/>
    </xf>
    <xf numFmtId="0" fontId="43" fillId="0" borderId="0" xfId="0" applyFont="1" applyAlignment="1" applyProtection="1">
      <alignment horizontal="center" vertical="top" wrapText="1"/>
      <protection locked="0"/>
    </xf>
    <xf numFmtId="1" fontId="43" fillId="0" borderId="0" xfId="9" applyNumberFormat="1" applyFont="1" applyFill="1" applyAlignment="1" applyProtection="1">
      <alignment horizontal="center" vertical="center" wrapText="1"/>
      <protection locked="0"/>
    </xf>
    <xf numFmtId="0" fontId="19" fillId="26" borderId="0" xfId="0" applyFont="1" applyFill="1" applyAlignment="1">
      <alignment horizontal="center"/>
    </xf>
    <xf numFmtId="0" fontId="0" fillId="0" borderId="26" xfId="0" applyBorder="1"/>
    <xf numFmtId="0" fontId="0" fillId="0" borderId="19" xfId="0" applyBorder="1"/>
    <xf numFmtId="0" fontId="32" fillId="0" borderId="27" xfId="0" applyFont="1" applyBorder="1"/>
    <xf numFmtId="3" fontId="21" fillId="0" borderId="0" xfId="0" applyNumberFormat="1" applyFont="1" applyAlignment="1" applyProtection="1">
      <alignment horizontal="center" vertical="top" wrapText="1"/>
      <protection locked="0"/>
    </xf>
    <xf numFmtId="4" fontId="24" fillId="2" borderId="37" xfId="5" applyNumberFormat="1" applyFont="1" applyFill="1" applyBorder="1" applyAlignment="1" applyProtection="1">
      <alignment vertical="top" wrapText="1"/>
      <protection locked="0"/>
    </xf>
    <xf numFmtId="0" fontId="45" fillId="0" borderId="28" xfId="0" applyFont="1" applyBorder="1" applyProtection="1">
      <protection locked="0"/>
    </xf>
    <xf numFmtId="44" fontId="45" fillId="0" borderId="8" xfId="3" applyFont="1" applyBorder="1" applyAlignment="1" applyProtection="1">
      <alignment horizontal="center" vertical="center"/>
      <protection locked="0"/>
    </xf>
    <xf numFmtId="0" fontId="45" fillId="0" borderId="8" xfId="0" applyFont="1" applyBorder="1" applyAlignment="1" applyProtection="1">
      <alignment horizontal="center" vertical="center"/>
      <protection locked="0"/>
    </xf>
    <xf numFmtId="0" fontId="45" fillId="0" borderId="1" xfId="0" applyFont="1" applyBorder="1" applyAlignment="1" applyProtection="1">
      <alignment horizontal="center" vertical="center"/>
      <protection locked="0"/>
    </xf>
    <xf numFmtId="0" fontId="45" fillId="0" borderId="4" xfId="0" applyFont="1" applyBorder="1" applyProtection="1">
      <protection locked="0"/>
    </xf>
    <xf numFmtId="44" fontId="45" fillId="0" borderId="1" xfId="3" applyFont="1" applyBorder="1" applyAlignment="1" applyProtection="1">
      <alignment horizontal="center" vertical="center"/>
      <protection locked="0"/>
    </xf>
    <xf numFmtId="0" fontId="45" fillId="0" borderId="26" xfId="0" applyFont="1" applyBorder="1" applyProtection="1">
      <protection locked="0"/>
    </xf>
    <xf numFmtId="0" fontId="45" fillId="0" borderId="19" xfId="0" applyFont="1" applyBorder="1" applyAlignment="1" applyProtection="1">
      <alignment horizontal="center" vertical="center"/>
      <protection locked="0"/>
    </xf>
    <xf numFmtId="0" fontId="45" fillId="0" borderId="26" xfId="0" applyFont="1" applyBorder="1" applyAlignment="1" applyProtection="1">
      <alignment wrapText="1"/>
      <protection locked="0"/>
    </xf>
    <xf numFmtId="0" fontId="46" fillId="11" borderId="23" xfId="0" applyFont="1" applyFill="1" applyBorder="1" applyAlignment="1">
      <alignment horizontal="center" vertical="center"/>
    </xf>
    <xf numFmtId="44" fontId="46" fillId="11" borderId="24" xfId="3" applyFont="1" applyFill="1" applyBorder="1" applyAlignment="1" applyProtection="1">
      <alignment horizontal="right" vertical="center"/>
    </xf>
    <xf numFmtId="0" fontId="46" fillId="11" borderId="24" xfId="0" applyFont="1" applyFill="1" applyBorder="1" applyAlignment="1">
      <alignment horizontal="center" vertical="center"/>
    </xf>
    <xf numFmtId="9" fontId="46" fillId="11" borderId="24" xfId="9" applyFont="1" applyFill="1" applyBorder="1" applyAlignment="1" applyProtection="1">
      <alignment horizontal="center" vertical="center"/>
    </xf>
    <xf numFmtId="9" fontId="46" fillId="11" borderId="24" xfId="0" applyNumberFormat="1" applyFont="1" applyFill="1" applyBorder="1" applyAlignment="1">
      <alignment horizontal="center" vertical="center"/>
    </xf>
    <xf numFmtId="9" fontId="46" fillId="11" borderId="25" xfId="0" applyNumberFormat="1" applyFont="1" applyFill="1" applyBorder="1" applyAlignment="1">
      <alignment horizontal="center" vertical="center"/>
    </xf>
    <xf numFmtId="0" fontId="18" fillId="0" borderId="19" xfId="8" applyBorder="1" applyAlignment="1">
      <alignment horizontal="left" vertical="center" wrapText="1"/>
    </xf>
    <xf numFmtId="0" fontId="18" fillId="0" borderId="19" xfId="8" applyBorder="1" applyAlignment="1">
      <alignment horizontal="left" vertical="center"/>
    </xf>
    <xf numFmtId="0" fontId="18" fillId="0" borderId="0" xfId="8" applyAlignment="1">
      <alignment horizontal="left" vertical="center" wrapText="1"/>
    </xf>
    <xf numFmtId="0" fontId="18" fillId="0" borderId="1" xfId="8" applyBorder="1" applyAlignment="1">
      <alignment horizontal="left"/>
    </xf>
    <xf numFmtId="0" fontId="45" fillId="0" borderId="4" xfId="0" applyFont="1" applyBorder="1"/>
    <xf numFmtId="0" fontId="45" fillId="0" borderId="5" xfId="0" applyFont="1" applyBorder="1" applyAlignment="1">
      <alignment horizontal="center" vertical="center"/>
    </xf>
    <xf numFmtId="0" fontId="46" fillId="0" borderId="6" xfId="0" applyFont="1" applyBorder="1"/>
    <xf numFmtId="0" fontId="46" fillId="0" borderId="7" xfId="0" applyFont="1" applyBorder="1" applyAlignment="1">
      <alignment horizontal="center" vertical="center"/>
    </xf>
    <xf numFmtId="10" fontId="45" fillId="0" borderId="29" xfId="9" applyNumberFormat="1" applyFont="1" applyBorder="1" applyAlignment="1">
      <alignment horizontal="center"/>
    </xf>
    <xf numFmtId="10" fontId="45" fillId="0" borderId="5" xfId="9" applyNumberFormat="1" applyFont="1" applyBorder="1" applyAlignment="1">
      <alignment horizontal="center"/>
    </xf>
    <xf numFmtId="10" fontId="45" fillId="0" borderId="27" xfId="9" applyNumberFormat="1" applyFont="1" applyBorder="1" applyAlignment="1">
      <alignment horizontal="center"/>
    </xf>
    <xf numFmtId="0" fontId="12" fillId="10" borderId="0" xfId="0" applyFont="1" applyFill="1" applyAlignment="1" applyProtection="1">
      <alignment wrapText="1"/>
      <protection locked="0"/>
    </xf>
    <xf numFmtId="0" fontId="47" fillId="10" borderId="0" xfId="0" applyFont="1" applyFill="1"/>
    <xf numFmtId="0" fontId="48" fillId="10" borderId="0" xfId="0" applyFont="1" applyFill="1" applyAlignment="1">
      <alignment wrapText="1"/>
    </xf>
    <xf numFmtId="0" fontId="43" fillId="0" borderId="0" xfId="0" applyFont="1" applyAlignment="1" applyProtection="1">
      <alignment vertical="top"/>
      <protection locked="0"/>
    </xf>
    <xf numFmtId="0" fontId="28" fillId="10" borderId="37" xfId="5" applyFont="1" applyFill="1" applyBorder="1" applyAlignment="1">
      <alignment horizontal="center" vertical="top" wrapText="1"/>
    </xf>
    <xf numFmtId="4" fontId="23" fillId="5" borderId="36" xfId="5" applyNumberFormat="1" applyFont="1" applyFill="1" applyBorder="1" applyAlignment="1">
      <alignment horizontal="right" vertical="top" wrapText="1"/>
    </xf>
    <xf numFmtId="4" fontId="23" fillId="6" borderId="37" xfId="5" applyNumberFormat="1" applyFont="1" applyFill="1" applyBorder="1" applyAlignment="1">
      <alignment horizontal="right" vertical="top" wrapText="1"/>
    </xf>
    <xf numFmtId="0" fontId="24" fillId="2" borderId="39" xfId="5" applyFont="1" applyFill="1" applyBorder="1" applyAlignment="1">
      <alignment horizontal="center" vertical="top" wrapText="1"/>
    </xf>
    <xf numFmtId="4" fontId="23" fillId="2" borderId="40" xfId="5" applyNumberFormat="1" applyFont="1" applyFill="1" applyBorder="1" applyAlignment="1">
      <alignment vertical="top" wrapText="1"/>
    </xf>
    <xf numFmtId="0" fontId="24" fillId="10" borderId="37" xfId="5" applyFont="1" applyFill="1" applyBorder="1" applyAlignment="1">
      <alignment wrapText="1"/>
    </xf>
    <xf numFmtId="0" fontId="22" fillId="0" borderId="44" xfId="0" applyFont="1" applyBorder="1" applyAlignment="1">
      <alignment vertical="center" wrapText="1"/>
    </xf>
    <xf numFmtId="0" fontId="22" fillId="0" borderId="45" xfId="0" applyFont="1" applyBorder="1" applyAlignment="1">
      <alignment vertical="center" wrapText="1"/>
    </xf>
    <xf numFmtId="0" fontId="22" fillId="0" borderId="46" xfId="0" applyFont="1" applyBorder="1" applyAlignment="1">
      <alignment vertical="center" wrapText="1"/>
    </xf>
    <xf numFmtId="4" fontId="22" fillId="0" borderId="0" xfId="0" applyNumberFormat="1" applyFont="1" applyAlignment="1">
      <alignment vertical="center" wrapText="1"/>
    </xf>
    <xf numFmtId="0" fontId="30" fillId="10" borderId="0" xfId="0" applyFont="1" applyFill="1" applyAlignment="1">
      <alignment vertical="center"/>
    </xf>
    <xf numFmtId="0" fontId="30" fillId="0" borderId="0" xfId="0" applyFont="1" applyAlignment="1">
      <alignment vertical="center"/>
    </xf>
    <xf numFmtId="0" fontId="2" fillId="10" borderId="0" xfId="6" applyFill="1"/>
    <xf numFmtId="4" fontId="21" fillId="6" borderId="30" xfId="6" applyNumberFormat="1" applyFont="1" applyFill="1" applyBorder="1" applyAlignment="1" applyProtection="1">
      <alignment horizontal="right" vertical="center"/>
      <protection locked="0"/>
    </xf>
    <xf numFmtId="4" fontId="22" fillId="4" borderId="31" xfId="6" applyNumberFormat="1" applyFont="1" applyFill="1" applyBorder="1" applyAlignment="1">
      <alignment horizontal="right" vertical="center"/>
    </xf>
    <xf numFmtId="4" fontId="21" fillId="6" borderId="0" xfId="6" applyNumberFormat="1" applyFont="1" applyFill="1" applyAlignment="1" applyProtection="1">
      <alignment horizontal="right" vertical="center"/>
      <protection locked="0"/>
    </xf>
    <xf numFmtId="0" fontId="30" fillId="0" borderId="0" xfId="0" applyFont="1" applyAlignment="1">
      <alignment vertical="center" wrapText="1"/>
    </xf>
    <xf numFmtId="0" fontId="30" fillId="0" borderId="0" xfId="0" applyFont="1" applyAlignment="1">
      <alignment horizontal="center" vertical="center"/>
    </xf>
    <xf numFmtId="0" fontId="30" fillId="0" borderId="0" xfId="0" applyFont="1" applyAlignment="1">
      <alignment horizontal="left" vertical="center"/>
    </xf>
    <xf numFmtId="0" fontId="30" fillId="0" borderId="0" xfId="0" applyFont="1" applyAlignment="1">
      <alignment horizontal="left" vertical="center" wrapText="1"/>
    </xf>
    <xf numFmtId="0" fontId="30" fillId="0" borderId="0" xfId="5" applyFont="1" applyAlignment="1">
      <alignment vertical="center"/>
    </xf>
    <xf numFmtId="0" fontId="30" fillId="0" borderId="0" xfId="6" applyFont="1" applyAlignment="1">
      <alignment vertical="center"/>
    </xf>
    <xf numFmtId="0" fontId="36" fillId="10" borderId="0" xfId="0" applyFont="1" applyFill="1" applyAlignment="1">
      <alignment vertical="center" wrapText="1"/>
    </xf>
    <xf numFmtId="0" fontId="40" fillId="10" borderId="0" xfId="6" applyFont="1" applyFill="1" applyAlignment="1">
      <alignment vertical="center"/>
    </xf>
    <xf numFmtId="0" fontId="40" fillId="10" borderId="0" xfId="6" applyFont="1" applyFill="1" applyAlignment="1">
      <alignment vertical="center" wrapText="1"/>
    </xf>
    <xf numFmtId="0" fontId="21" fillId="0" borderId="0" xfId="6" applyFont="1" applyAlignment="1">
      <alignment vertical="center"/>
    </xf>
    <xf numFmtId="0" fontId="29" fillId="11" borderId="39" xfId="6" applyFont="1" applyFill="1" applyBorder="1" applyAlignment="1" applyProtection="1">
      <alignment horizontal="left" vertical="center"/>
      <protection locked="0"/>
    </xf>
    <xf numFmtId="0" fontId="30" fillId="11" borderId="0" xfId="6" applyFont="1" applyFill="1" applyAlignment="1">
      <alignment vertical="center"/>
    </xf>
    <xf numFmtId="0" fontId="30" fillId="11" borderId="0" xfId="6" applyFont="1" applyFill="1" applyAlignment="1">
      <alignment vertical="center" wrapText="1"/>
    </xf>
    <xf numFmtId="0" fontId="30" fillId="11" borderId="40" xfId="6" applyFont="1" applyFill="1" applyBorder="1" applyAlignment="1">
      <alignment vertical="center"/>
    </xf>
    <xf numFmtId="0" fontId="21" fillId="6" borderId="39" xfId="6" applyFont="1" applyFill="1" applyBorder="1" applyAlignment="1">
      <alignment horizontal="left" vertical="center"/>
    </xf>
    <xf numFmtId="0" fontId="21" fillId="6" borderId="0" xfId="6" applyFont="1" applyFill="1" applyAlignment="1">
      <alignment vertical="center"/>
    </xf>
    <xf numFmtId="0" fontId="21" fillId="6" borderId="0" xfId="6" applyFont="1" applyFill="1" applyAlignment="1">
      <alignment vertical="center" wrapText="1"/>
    </xf>
    <xf numFmtId="4" fontId="21" fillId="6" borderId="0" xfId="6" applyNumberFormat="1" applyFont="1" applyFill="1" applyAlignment="1" applyProtection="1">
      <alignment vertical="center"/>
      <protection locked="0"/>
    </xf>
    <xf numFmtId="0" fontId="21" fillId="6" borderId="40" xfId="6" applyFont="1" applyFill="1" applyBorder="1" applyAlignment="1">
      <alignment vertical="center"/>
    </xf>
    <xf numFmtId="4" fontId="21" fillId="6" borderId="0" xfId="6" applyNumberFormat="1" applyFont="1" applyFill="1" applyAlignment="1">
      <alignment vertical="center"/>
    </xf>
    <xf numFmtId="0" fontId="21" fillId="6" borderId="39" xfId="5" applyFont="1" applyFill="1" applyBorder="1" applyAlignment="1">
      <alignment horizontal="left" vertical="center"/>
    </xf>
    <xf numFmtId="4" fontId="21" fillId="6" borderId="30" xfId="6" applyNumberFormat="1" applyFont="1" applyFill="1" applyBorder="1" applyAlignment="1">
      <alignment vertical="center"/>
    </xf>
    <xf numFmtId="0" fontId="22" fillId="4" borderId="39" xfId="6" applyFont="1" applyFill="1" applyBorder="1" applyAlignment="1">
      <alignment horizontal="left" vertical="center"/>
    </xf>
    <xf numFmtId="0" fontId="21" fillId="4" borderId="0" xfId="6" applyFont="1" applyFill="1" applyAlignment="1">
      <alignment vertical="center"/>
    </xf>
    <xf numFmtId="0" fontId="21" fillId="4" borderId="0" xfId="6" applyFont="1" applyFill="1" applyAlignment="1">
      <alignment vertical="center" wrapText="1"/>
    </xf>
    <xf numFmtId="4" fontId="22" fillId="4" borderId="32" xfId="6" applyNumberFormat="1" applyFont="1" applyFill="1" applyBorder="1" applyAlignment="1">
      <alignment vertical="center"/>
    </xf>
    <xf numFmtId="4" fontId="21" fillId="4" borderId="0" xfId="6" applyNumberFormat="1" applyFont="1" applyFill="1" applyAlignment="1" applyProtection="1">
      <alignment vertical="center"/>
      <protection locked="0"/>
    </xf>
    <xf numFmtId="0" fontId="21" fillId="4" borderId="40" xfId="6" applyFont="1" applyFill="1" applyBorder="1" applyAlignment="1">
      <alignment vertical="center"/>
    </xf>
    <xf numFmtId="0" fontId="22" fillId="11" borderId="39" xfId="6" applyFont="1" applyFill="1" applyBorder="1" applyAlignment="1" applyProtection="1">
      <alignment vertical="center"/>
      <protection locked="0"/>
    </xf>
    <xf numFmtId="0" fontId="22" fillId="11" borderId="0" xfId="6" applyFont="1" applyFill="1" applyAlignment="1" applyProtection="1">
      <alignment vertical="center"/>
      <protection locked="0"/>
    </xf>
    <xf numFmtId="0" fontId="22" fillId="11" borderId="0" xfId="6" applyFont="1" applyFill="1" applyAlignment="1" applyProtection="1">
      <alignment vertical="center" wrapText="1"/>
      <protection locked="0"/>
    </xf>
    <xf numFmtId="0" fontId="22" fillId="11" borderId="40" xfId="6" applyFont="1" applyFill="1" applyBorder="1" applyAlignment="1" applyProtection="1">
      <alignment vertical="center"/>
      <protection locked="0"/>
    </xf>
    <xf numFmtId="0" fontId="29" fillId="7" borderId="36" xfId="5" applyFont="1" applyFill="1" applyBorder="1" applyAlignment="1">
      <alignment vertical="center"/>
    </xf>
    <xf numFmtId="0" fontId="22" fillId="7" borderId="36" xfId="5" applyFont="1" applyFill="1" applyBorder="1" applyAlignment="1">
      <alignment horizontal="center" vertical="center"/>
    </xf>
    <xf numFmtId="0" fontId="22" fillId="7" borderId="36" xfId="5" applyFont="1" applyFill="1" applyBorder="1" applyAlignment="1">
      <alignment vertical="center" wrapText="1"/>
    </xf>
    <xf numFmtId="164" fontId="22" fillId="7" borderId="36" xfId="1" applyNumberFormat="1" applyFont="1" applyFill="1" applyBorder="1" applyAlignment="1" applyProtection="1">
      <alignment vertical="center"/>
      <protection hidden="1"/>
    </xf>
    <xf numFmtId="0" fontId="29" fillId="8" borderId="37" xfId="5" applyFont="1" applyFill="1" applyBorder="1" applyAlignment="1">
      <alignment vertical="center"/>
    </xf>
    <xf numFmtId="0" fontId="22" fillId="8" borderId="37" xfId="5" applyFont="1" applyFill="1" applyBorder="1" applyAlignment="1">
      <alignment horizontal="center" vertical="center"/>
    </xf>
    <xf numFmtId="0" fontId="22" fillId="8" borderId="37" xfId="6" applyFont="1" applyFill="1" applyBorder="1" applyAlignment="1">
      <alignment vertical="center" wrapText="1"/>
    </xf>
    <xf numFmtId="164" fontId="22" fillId="8" borderId="37" xfId="1" applyNumberFormat="1" applyFont="1" applyFill="1" applyBorder="1" applyAlignment="1" applyProtection="1">
      <alignment vertical="center"/>
      <protection hidden="1"/>
    </xf>
    <xf numFmtId="0" fontId="29" fillId="9" borderId="37" xfId="5" applyFont="1" applyFill="1" applyBorder="1" applyAlignment="1">
      <alignment vertical="center"/>
    </xf>
    <xf numFmtId="0" fontId="22" fillId="9" borderId="37" xfId="5" applyFont="1" applyFill="1" applyBorder="1" applyAlignment="1">
      <alignment horizontal="center" vertical="center"/>
    </xf>
    <xf numFmtId="0" fontId="22" fillId="9" borderId="37" xfId="6" applyFont="1" applyFill="1" applyBorder="1" applyAlignment="1">
      <alignment vertical="center" wrapText="1"/>
    </xf>
    <xf numFmtId="164" fontId="22" fillId="9" borderId="37" xfId="1" applyNumberFormat="1" applyFont="1" applyFill="1" applyBorder="1" applyAlignment="1" applyProtection="1">
      <alignment vertical="center"/>
      <protection hidden="1"/>
    </xf>
    <xf numFmtId="0" fontId="29" fillId="10" borderId="37" xfId="5" applyFont="1" applyFill="1" applyBorder="1" applyAlignment="1">
      <alignment vertical="center"/>
    </xf>
    <xf numFmtId="0" fontId="22" fillId="10" borderId="37" xfId="5" applyFont="1" applyFill="1" applyBorder="1" applyAlignment="1">
      <alignment horizontal="center" vertical="center"/>
    </xf>
    <xf numFmtId="0" fontId="22" fillId="10" borderId="37" xfId="6" applyFont="1" applyFill="1" applyBorder="1" applyAlignment="1">
      <alignment vertical="center" wrapText="1"/>
    </xf>
    <xf numFmtId="164" fontId="22" fillId="10" borderId="37" xfId="1" applyNumberFormat="1" applyFont="1" applyFill="1" applyBorder="1" applyAlignment="1" applyProtection="1">
      <alignment vertical="center"/>
      <protection hidden="1"/>
    </xf>
    <xf numFmtId="164" fontId="22" fillId="6" borderId="37" xfId="1" applyNumberFormat="1" applyFont="1" applyFill="1" applyBorder="1" applyAlignment="1" applyProtection="1">
      <alignment horizontal="right" vertical="center"/>
      <protection hidden="1"/>
    </xf>
    <xf numFmtId="0" fontId="30" fillId="10" borderId="37" xfId="5" applyFont="1" applyFill="1" applyBorder="1" applyAlignment="1">
      <alignment vertical="center"/>
    </xf>
    <xf numFmtId="0" fontId="21" fillId="10" borderId="37" xfId="5" applyFont="1" applyFill="1" applyBorder="1" applyAlignment="1">
      <alignment horizontal="center" vertical="center"/>
    </xf>
    <xf numFmtId="0" fontId="21" fillId="10" borderId="37" xfId="5" applyFont="1" applyFill="1" applyBorder="1" applyAlignment="1">
      <alignment vertical="center" wrapText="1"/>
    </xf>
    <xf numFmtId="164" fontId="21" fillId="10" borderId="37" xfId="1" applyNumberFormat="1" applyFont="1" applyFill="1" applyBorder="1" applyAlignment="1" applyProtection="1">
      <alignment vertical="center"/>
      <protection locked="0"/>
    </xf>
    <xf numFmtId="164" fontId="21" fillId="10" borderId="37" xfId="1" applyNumberFormat="1" applyFont="1" applyFill="1" applyBorder="1" applyAlignment="1" applyProtection="1">
      <alignment vertical="center"/>
    </xf>
    <xf numFmtId="164" fontId="21" fillId="6" borderId="37" xfId="1" applyNumberFormat="1" applyFont="1" applyFill="1" applyBorder="1" applyAlignment="1" applyProtection="1">
      <alignment horizontal="right" vertical="center"/>
    </xf>
    <xf numFmtId="0" fontId="21" fillId="10" borderId="37" xfId="6" applyFont="1" applyFill="1" applyBorder="1" applyAlignment="1">
      <alignment vertical="center" wrapText="1"/>
    </xf>
    <xf numFmtId="164" fontId="22" fillId="6" borderId="37" xfId="1" applyNumberFormat="1" applyFont="1" applyFill="1" applyBorder="1" applyAlignment="1" applyProtection="1">
      <alignment horizontal="right" vertical="center"/>
    </xf>
    <xf numFmtId="0" fontId="30" fillId="0" borderId="37" xfId="5" applyFont="1" applyBorder="1" applyAlignment="1">
      <alignment vertical="center"/>
    </xf>
    <xf numFmtId="0" fontId="21" fillId="0" borderId="37" xfId="5" applyFont="1" applyBorder="1" applyAlignment="1">
      <alignment horizontal="center" vertical="center"/>
    </xf>
    <xf numFmtId="0" fontId="21" fillId="0" borderId="37" xfId="6" applyFont="1" applyBorder="1" applyAlignment="1">
      <alignment vertical="center" wrapText="1"/>
    </xf>
    <xf numFmtId="0" fontId="21" fillId="10" borderId="37" xfId="6" applyFont="1" applyFill="1" applyBorder="1" applyAlignment="1" applyProtection="1">
      <alignment vertical="center" wrapText="1"/>
      <protection locked="0"/>
    </xf>
    <xf numFmtId="0" fontId="22" fillId="10" borderId="37" xfId="5" applyFont="1" applyFill="1" applyBorder="1" applyAlignment="1">
      <alignment vertical="center" wrapText="1"/>
    </xf>
    <xf numFmtId="164" fontId="22" fillId="9" borderId="37" xfId="1" applyNumberFormat="1" applyFont="1" applyFill="1" applyBorder="1" applyAlignment="1" applyProtection="1">
      <alignment horizontal="right" vertical="center"/>
      <protection hidden="1"/>
    </xf>
    <xf numFmtId="164" fontId="22" fillId="10" borderId="37" xfId="1" applyNumberFormat="1" applyFont="1" applyFill="1" applyBorder="1" applyAlignment="1" applyProtection="1">
      <alignment vertical="center"/>
      <protection locked="0"/>
    </xf>
    <xf numFmtId="0" fontId="33" fillId="10" borderId="0" xfId="6" applyFont="1" applyFill="1" applyAlignment="1">
      <alignment vertical="center"/>
    </xf>
    <xf numFmtId="0" fontId="22" fillId="0" borderId="0" xfId="6" applyFont="1" applyAlignment="1">
      <alignment vertical="center"/>
    </xf>
    <xf numFmtId="164" fontId="22" fillId="10" borderId="37" xfId="1" applyNumberFormat="1" applyFont="1" applyFill="1" applyBorder="1" applyAlignment="1" applyProtection="1">
      <alignment vertical="center"/>
    </xf>
    <xf numFmtId="164" fontId="21" fillId="10" borderId="37" xfId="1" applyNumberFormat="1" applyFont="1" applyFill="1" applyBorder="1" applyAlignment="1" applyProtection="1">
      <alignment vertical="center"/>
      <protection hidden="1"/>
    </xf>
    <xf numFmtId="0" fontId="21" fillId="10" borderId="37" xfId="5" applyFont="1" applyFill="1" applyBorder="1" applyAlignment="1">
      <alignment horizontal="center" vertical="center" wrapText="1"/>
    </xf>
    <xf numFmtId="0" fontId="22" fillId="10" borderId="37" xfId="5" applyFont="1" applyFill="1" applyBorder="1" applyAlignment="1">
      <alignment vertical="center"/>
    </xf>
    <xf numFmtId="0" fontId="21" fillId="10" borderId="37" xfId="5" applyFont="1" applyFill="1" applyBorder="1" applyAlignment="1">
      <alignment vertical="center"/>
    </xf>
    <xf numFmtId="164" fontId="22" fillId="8" borderId="37" xfId="1" applyNumberFormat="1" applyFont="1" applyFill="1" applyBorder="1" applyAlignment="1" applyProtection="1">
      <alignment horizontal="right" vertical="center"/>
      <protection hidden="1"/>
    </xf>
    <xf numFmtId="0" fontId="30" fillId="10" borderId="38" xfId="5" applyFont="1" applyFill="1" applyBorder="1" applyAlignment="1">
      <alignment vertical="center"/>
    </xf>
    <xf numFmtId="0" fontId="21" fillId="10" borderId="38" xfId="5" applyFont="1" applyFill="1" applyBorder="1" applyAlignment="1">
      <alignment horizontal="center" vertical="center"/>
    </xf>
    <xf numFmtId="0" fontId="21" fillId="10" borderId="38" xfId="5" applyFont="1" applyFill="1" applyBorder="1" applyAlignment="1">
      <alignment vertical="center" wrapText="1"/>
    </xf>
    <xf numFmtId="164" fontId="21" fillId="10" borderId="38" xfId="1" applyNumberFormat="1" applyFont="1" applyFill="1" applyBorder="1" applyAlignment="1" applyProtection="1">
      <alignment vertical="center"/>
      <protection hidden="1"/>
    </xf>
    <xf numFmtId="164" fontId="21" fillId="6" borderId="38" xfId="1" applyNumberFormat="1" applyFont="1" applyFill="1" applyBorder="1" applyAlignment="1" applyProtection="1">
      <alignment horizontal="right" vertical="center"/>
      <protection hidden="1"/>
    </xf>
    <xf numFmtId="0" fontId="30" fillId="0" borderId="0" xfId="6" applyFont="1" applyAlignment="1">
      <alignment vertical="center" wrapText="1"/>
    </xf>
    <xf numFmtId="164" fontId="21" fillId="10" borderId="38" xfId="1" applyNumberFormat="1" applyFont="1" applyFill="1" applyBorder="1" applyAlignment="1" applyProtection="1">
      <alignment vertical="center"/>
      <protection locked="0"/>
    </xf>
    <xf numFmtId="0" fontId="12" fillId="11" borderId="9" xfId="0" applyFont="1" applyFill="1" applyBorder="1" applyAlignment="1">
      <alignment horizontal="center" vertical="center" wrapText="1"/>
    </xf>
    <xf numFmtId="0" fontId="45" fillId="0" borderId="10" xfId="0" applyFont="1" applyBorder="1"/>
    <xf numFmtId="0" fontId="45" fillId="10" borderId="10" xfId="0" applyFont="1" applyFill="1" applyBorder="1"/>
    <xf numFmtId="0" fontId="18" fillId="0" borderId="1" xfId="8" applyBorder="1" applyAlignment="1">
      <alignment horizontal="left" vertical="top" wrapText="1"/>
    </xf>
    <xf numFmtId="0" fontId="18" fillId="0" borderId="0" xfId="8" applyAlignment="1">
      <alignment horizontal="left" vertical="top" wrapText="1"/>
    </xf>
    <xf numFmtId="0" fontId="0" fillId="0" borderId="1" xfId="0" applyBorder="1" applyAlignment="1">
      <alignment wrapText="1"/>
    </xf>
    <xf numFmtId="0" fontId="30" fillId="0" borderId="1" xfId="0" applyFont="1" applyBorder="1" applyAlignment="1">
      <alignment vertical="center" wrapText="1"/>
    </xf>
    <xf numFmtId="0" fontId="30" fillId="0" borderId="1" xfId="0" applyFont="1" applyBorder="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xf>
    <xf numFmtId="0" fontId="29" fillId="12" borderId="14" xfId="0" applyFont="1" applyFill="1" applyBorder="1" applyAlignment="1">
      <alignment horizontal="center" vertical="center"/>
    </xf>
    <xf numFmtId="0" fontId="0" fillId="11" borderId="0" xfId="0" applyFill="1" applyAlignment="1">
      <alignment vertical="top" wrapText="1"/>
    </xf>
    <xf numFmtId="0" fontId="29" fillId="12" borderId="52" xfId="0" applyFont="1" applyFill="1" applyBorder="1" applyAlignment="1">
      <alignment horizontal="center" vertical="center"/>
    </xf>
    <xf numFmtId="0" fontId="30" fillId="19" borderId="34" xfId="0" applyFont="1" applyFill="1" applyBorder="1" applyAlignment="1">
      <alignment vertical="center" wrapText="1"/>
    </xf>
    <xf numFmtId="0" fontId="30" fillId="39" borderId="34" xfId="0" applyFont="1" applyFill="1" applyBorder="1" applyAlignment="1">
      <alignment vertical="center" wrapText="1"/>
    </xf>
    <xf numFmtId="0" fontId="30" fillId="40" borderId="34" xfId="0" applyFont="1" applyFill="1" applyBorder="1" applyAlignment="1">
      <alignment vertical="center" wrapText="1"/>
    </xf>
    <xf numFmtId="0" fontId="29" fillId="12" borderId="53" xfId="0" applyFont="1" applyFill="1" applyBorder="1" applyAlignment="1">
      <alignment horizontal="center" vertical="center"/>
    </xf>
    <xf numFmtId="0" fontId="30" fillId="0" borderId="20" xfId="0" applyFont="1" applyBorder="1" applyAlignment="1">
      <alignment horizontal="left" vertical="center" wrapText="1"/>
    </xf>
    <xf numFmtId="0" fontId="30" fillId="40" borderId="52" xfId="0" applyFont="1" applyFill="1" applyBorder="1" applyAlignment="1">
      <alignment vertical="center" wrapText="1"/>
    </xf>
    <xf numFmtId="0" fontId="18" fillId="0" borderId="19" xfId="8" applyBorder="1" applyAlignment="1">
      <alignment horizontal="left"/>
    </xf>
    <xf numFmtId="0" fontId="30" fillId="0" borderId="19" xfId="0" applyFont="1" applyBorder="1" applyAlignment="1">
      <alignment vertical="center" wrapText="1"/>
    </xf>
    <xf numFmtId="0" fontId="30" fillId="0" borderId="53" xfId="0" applyFont="1" applyBorder="1" applyAlignment="1">
      <alignment horizontal="left" vertical="center" wrapText="1"/>
    </xf>
    <xf numFmtId="0" fontId="18" fillId="0" borderId="20" xfId="8" applyBorder="1" applyAlignment="1">
      <alignment horizontal="left" vertical="center"/>
    </xf>
    <xf numFmtId="0" fontId="18" fillId="0" borderId="53" xfId="8" applyBorder="1" applyAlignment="1">
      <alignment horizontal="left" vertical="center"/>
    </xf>
    <xf numFmtId="0" fontId="18" fillId="0" borderId="8" xfId="8" applyBorder="1"/>
    <xf numFmtId="0" fontId="18" fillId="0" borderId="21" xfId="8" applyBorder="1"/>
    <xf numFmtId="0" fontId="0" fillId="0" borderId="21" xfId="0" applyBorder="1"/>
    <xf numFmtId="0" fontId="0" fillId="0" borderId="54" xfId="0" applyBorder="1"/>
    <xf numFmtId="0" fontId="0" fillId="0" borderId="34" xfId="0" applyBorder="1" applyAlignment="1">
      <alignment horizontal="left" vertical="center" wrapText="1"/>
    </xf>
    <xf numFmtId="0" fontId="0" fillId="0" borderId="20" xfId="0" applyBorder="1" applyAlignment="1">
      <alignment horizontal="center" vertical="center"/>
    </xf>
    <xf numFmtId="0" fontId="0" fillId="0" borderId="52" xfId="0" applyBorder="1" applyAlignment="1">
      <alignment horizontal="left" vertical="center" wrapText="1"/>
    </xf>
    <xf numFmtId="0" fontId="0" fillId="0" borderId="53" xfId="0" applyBorder="1" applyAlignment="1">
      <alignment horizontal="center" vertical="center"/>
    </xf>
    <xf numFmtId="49" fontId="7" fillId="19" borderId="1" xfId="6" applyNumberFormat="1" applyFont="1" applyFill="1" applyBorder="1" applyAlignment="1">
      <alignment horizontal="left" vertical="center" wrapText="1"/>
    </xf>
    <xf numFmtId="49" fontId="7" fillId="20" borderId="1" xfId="6" applyNumberFormat="1" applyFont="1" applyFill="1" applyBorder="1" applyAlignment="1">
      <alignment horizontal="left" vertical="center" wrapText="1"/>
    </xf>
    <xf numFmtId="49" fontId="7" fillId="0" borderId="1" xfId="6" applyNumberFormat="1" applyFont="1" applyBorder="1" applyAlignment="1">
      <alignment horizontal="left" vertical="center" wrapText="1"/>
    </xf>
    <xf numFmtId="49" fontId="7" fillId="0" borderId="1" xfId="6" applyNumberFormat="1" applyFont="1" applyBorder="1" applyAlignment="1">
      <alignment horizontal="center" vertical="center" wrapText="1"/>
    </xf>
    <xf numFmtId="43" fontId="7" fillId="0" borderId="20" xfId="2" applyFont="1" applyBorder="1" applyAlignment="1">
      <alignment horizontal="right" vertical="center" wrapText="1"/>
    </xf>
    <xf numFmtId="49" fontId="7" fillId="16" borderId="1" xfId="6" applyNumberFormat="1" applyFont="1" applyFill="1" applyBorder="1" applyAlignment="1">
      <alignment horizontal="left" vertical="center" wrapText="1"/>
    </xf>
    <xf numFmtId="0" fontId="9" fillId="32" borderId="34" xfId="6" applyFont="1" applyFill="1" applyBorder="1" applyAlignment="1">
      <alignment horizontal="left"/>
    </xf>
    <xf numFmtId="0" fontId="9" fillId="0" borderId="34" xfId="6" applyFont="1" applyBorder="1" applyAlignment="1">
      <alignment horizontal="left" vertical="center" wrapText="1"/>
    </xf>
    <xf numFmtId="0" fontId="9" fillId="34" borderId="34" xfId="6" applyFont="1" applyFill="1" applyBorder="1" applyAlignment="1">
      <alignment wrapText="1"/>
    </xf>
    <xf numFmtId="0" fontId="9" fillId="35" borderId="34" xfId="6" applyFont="1" applyFill="1" applyBorder="1" applyAlignment="1">
      <alignment horizontal="left"/>
    </xf>
    <xf numFmtId="0" fontId="9" fillId="0" borderId="20" xfId="6" applyFont="1" applyBorder="1" applyAlignment="1">
      <alignment horizontal="left" vertical="center" wrapText="1"/>
    </xf>
    <xf numFmtId="0" fontId="9" fillId="13" borderId="20" xfId="6" applyFont="1" applyFill="1" applyBorder="1" applyAlignment="1">
      <alignment vertical="center" wrapText="1"/>
    </xf>
    <xf numFmtId="0" fontId="9" fillId="14" borderId="20" xfId="6" applyFont="1" applyFill="1" applyBorder="1" applyAlignment="1">
      <alignment vertical="center" wrapText="1"/>
    </xf>
    <xf numFmtId="0" fontId="9" fillId="7" borderId="20" xfId="6" applyFont="1" applyFill="1" applyBorder="1" applyAlignment="1">
      <alignment horizontal="left" vertical="center" wrapText="1"/>
    </xf>
    <xf numFmtId="0" fontId="9" fillId="15" borderId="20" xfId="6" applyFont="1" applyFill="1" applyBorder="1" applyAlignment="1">
      <alignment vertical="center" wrapText="1"/>
    </xf>
    <xf numFmtId="0" fontId="9" fillId="16" borderId="20" xfId="6" applyFont="1" applyFill="1" applyBorder="1" applyAlignment="1">
      <alignment horizontal="left" vertical="center" wrapText="1"/>
    </xf>
    <xf numFmtId="0" fontId="9" fillId="17" borderId="20" xfId="6" applyFont="1" applyFill="1" applyBorder="1" applyAlignment="1">
      <alignment horizontal="left" vertical="center" wrapText="1"/>
    </xf>
    <xf numFmtId="0" fontId="9" fillId="18" borderId="20" xfId="6" applyFont="1" applyFill="1" applyBorder="1" applyAlignment="1">
      <alignment horizontal="left" vertical="center" wrapText="1"/>
    </xf>
    <xf numFmtId="0" fontId="9" fillId="0" borderId="20" xfId="6" applyFont="1" applyBorder="1" applyAlignment="1">
      <alignment vertical="center" wrapText="1"/>
    </xf>
    <xf numFmtId="0" fontId="9" fillId="19" borderId="20" xfId="6" applyFont="1" applyFill="1" applyBorder="1" applyAlignment="1">
      <alignment vertical="center" wrapText="1"/>
    </xf>
    <xf numFmtId="0" fontId="9" fillId="19" borderId="20" xfId="6" applyFont="1" applyFill="1" applyBorder="1" applyAlignment="1">
      <alignment horizontal="left" vertical="center" wrapText="1"/>
    </xf>
    <xf numFmtId="0" fontId="9" fillId="0" borderId="20" xfId="6" applyFont="1" applyBorder="1"/>
    <xf numFmtId="0" fontId="9" fillId="20" borderId="20" xfId="6" applyFont="1" applyFill="1" applyBorder="1" applyAlignment="1">
      <alignment vertical="center" wrapText="1"/>
    </xf>
    <xf numFmtId="0" fontId="9" fillId="21" borderId="20" xfId="6" applyFont="1" applyFill="1" applyBorder="1" applyAlignment="1">
      <alignment horizontal="left" vertical="center" wrapText="1"/>
    </xf>
    <xf numFmtId="0" fontId="9" fillId="22" borderId="20" xfId="6" applyFont="1" applyFill="1" applyBorder="1" applyAlignment="1">
      <alignment horizontal="left" vertical="center" wrapText="1"/>
    </xf>
    <xf numFmtId="0" fontId="9" fillId="23" borderId="20" xfId="6" applyFont="1" applyFill="1" applyBorder="1" applyAlignment="1">
      <alignment horizontal="left" vertical="center" wrapText="1"/>
    </xf>
    <xf numFmtId="0" fontId="9" fillId="24" borderId="20" xfId="6" applyFont="1" applyFill="1" applyBorder="1" applyAlignment="1">
      <alignment horizontal="left" vertical="center" wrapText="1"/>
    </xf>
    <xf numFmtId="0" fontId="9" fillId="25" borderId="20" xfId="6" applyFont="1" applyFill="1" applyBorder="1" applyAlignment="1">
      <alignment horizontal="left" vertical="center" wrapText="1"/>
    </xf>
    <xf numFmtId="0" fontId="39" fillId="25" borderId="20" xfId="6" applyFont="1" applyFill="1" applyBorder="1" applyAlignment="1">
      <alignment horizontal="left" vertical="center" wrapText="1"/>
    </xf>
    <xf numFmtId="0" fontId="9" fillId="26" borderId="20" xfId="6" applyFont="1" applyFill="1" applyBorder="1" applyAlignment="1">
      <alignment horizontal="left" vertical="center" wrapText="1"/>
    </xf>
    <xf numFmtId="0" fontId="9" fillId="27" borderId="20" xfId="6" applyFont="1" applyFill="1" applyBorder="1" applyAlignment="1">
      <alignment vertical="center" wrapText="1"/>
    </xf>
    <xf numFmtId="0" fontId="9" fillId="27" borderId="20" xfId="6" applyFont="1" applyFill="1" applyBorder="1" applyAlignment="1">
      <alignment horizontal="left" vertical="center" wrapText="1"/>
    </xf>
    <xf numFmtId="0" fontId="39" fillId="26" borderId="20" xfId="6" applyFont="1" applyFill="1" applyBorder="1" applyAlignment="1">
      <alignment horizontal="left" vertical="center" wrapText="1"/>
    </xf>
    <xf numFmtId="0" fontId="9" fillId="28" borderId="20" xfId="6" applyFont="1" applyFill="1" applyBorder="1" applyAlignment="1">
      <alignment vertical="center" wrapText="1"/>
    </xf>
    <xf numFmtId="0" fontId="9" fillId="29" borderId="20" xfId="6" applyFont="1" applyFill="1" applyBorder="1" applyAlignment="1">
      <alignment vertical="center" wrapText="1"/>
    </xf>
    <xf numFmtId="0" fontId="9" fillId="30" borderId="20" xfId="6" applyFont="1" applyFill="1" applyBorder="1" applyAlignment="1">
      <alignment horizontal="left" vertical="center" wrapText="1"/>
    </xf>
    <xf numFmtId="0" fontId="9" fillId="31" borderId="20" xfId="6" applyFont="1" applyFill="1" applyBorder="1" applyAlignment="1">
      <alignment vertical="center" wrapText="1"/>
    </xf>
    <xf numFmtId="0" fontId="9" fillId="32" borderId="20" xfId="6" applyFont="1" applyFill="1" applyBorder="1" applyAlignment="1">
      <alignment vertical="center" wrapText="1"/>
    </xf>
    <xf numFmtId="0" fontId="9" fillId="33" borderId="20" xfId="6" applyFont="1" applyFill="1" applyBorder="1" applyAlignment="1">
      <alignment vertical="center" wrapText="1"/>
    </xf>
    <xf numFmtId="0" fontId="9" fillId="33" borderId="20" xfId="6" applyFont="1" applyFill="1" applyBorder="1" applyAlignment="1">
      <alignment horizontal="left" vertical="center" wrapText="1"/>
    </xf>
    <xf numFmtId="0" fontId="9" fillId="34" borderId="20" xfId="6" applyFont="1" applyFill="1" applyBorder="1" applyAlignment="1">
      <alignment horizontal="left" vertical="center" wrapText="1"/>
    </xf>
    <xf numFmtId="0" fontId="9" fillId="35" borderId="20" xfId="6" applyFont="1" applyFill="1" applyBorder="1" applyAlignment="1">
      <alignment vertical="center" wrapText="1"/>
    </xf>
    <xf numFmtId="0" fontId="9" fillId="5" borderId="20" xfId="6" applyFont="1" applyFill="1" applyBorder="1" applyAlignment="1">
      <alignment vertical="center" wrapText="1"/>
    </xf>
    <xf numFmtId="49" fontId="8" fillId="3" borderId="54" xfId="6" applyNumberFormat="1" applyFont="1" applyFill="1" applyBorder="1" applyAlignment="1">
      <alignment horizontal="left" vertical="center" wrapText="1"/>
    </xf>
    <xf numFmtId="49" fontId="8" fillId="3" borderId="8" xfId="6" applyNumberFormat="1" applyFont="1" applyFill="1" applyBorder="1" applyAlignment="1">
      <alignment horizontal="left" vertical="center" wrapText="1"/>
    </xf>
    <xf numFmtId="49" fontId="8" fillId="3" borderId="8" xfId="6" applyNumberFormat="1" applyFont="1" applyFill="1" applyBorder="1" applyAlignment="1">
      <alignment horizontal="center" vertical="center" wrapText="1"/>
    </xf>
    <xf numFmtId="49" fontId="8" fillId="3" borderId="21" xfId="6" applyNumberFormat="1" applyFont="1" applyFill="1" applyBorder="1" applyAlignment="1">
      <alignment horizontal="center" vertical="center" wrapText="1"/>
    </xf>
    <xf numFmtId="0" fontId="9" fillId="0" borderId="21" xfId="6" applyFont="1" applyBorder="1" applyAlignment="1">
      <alignment horizontal="center" vertical="center" wrapText="1"/>
    </xf>
    <xf numFmtId="0" fontId="9" fillId="0" borderId="53" xfId="6" applyFont="1" applyBorder="1" applyAlignment="1">
      <alignment vertical="center" wrapText="1"/>
    </xf>
    <xf numFmtId="0" fontId="21" fillId="0" borderId="0" xfId="0" applyFont="1" applyAlignment="1">
      <alignment vertical="top" wrapText="1"/>
    </xf>
    <xf numFmtId="0" fontId="21" fillId="0" borderId="0" xfId="0" applyFont="1" applyAlignment="1">
      <alignment horizontal="center" vertical="top"/>
    </xf>
    <xf numFmtId="0" fontId="21" fillId="0" borderId="0" xfId="0" applyFont="1" applyAlignment="1">
      <alignment horizontal="left" vertical="top"/>
    </xf>
    <xf numFmtId="4" fontId="21" fillId="0" borderId="0" xfId="0" applyNumberFormat="1" applyFont="1" applyAlignment="1">
      <alignment horizontal="left" vertical="top"/>
    </xf>
    <xf numFmtId="0" fontId="21" fillId="0" borderId="0" xfId="0" applyFont="1" applyAlignment="1" applyProtection="1">
      <alignment horizontal="left" vertical="top"/>
      <protection locked="0"/>
    </xf>
    <xf numFmtId="0" fontId="21" fillId="0" borderId="0" xfId="0" applyFont="1" applyAlignment="1" applyProtection="1">
      <alignment horizontal="left" vertical="top" wrapText="1"/>
      <protection locked="0"/>
    </xf>
    <xf numFmtId="0" fontId="21" fillId="0" borderId="0" xfId="0" applyFont="1" applyAlignment="1" applyProtection="1">
      <alignment vertical="top"/>
      <protection locked="0"/>
    </xf>
    <xf numFmtId="0" fontId="22" fillId="0" borderId="0" xfId="0" applyFont="1" applyAlignment="1" applyProtection="1">
      <alignment vertical="top"/>
      <protection locked="0"/>
    </xf>
    <xf numFmtId="0" fontId="21" fillId="38" borderId="0" xfId="0" applyFont="1" applyFill="1" applyAlignment="1" applyProtection="1">
      <alignment vertical="top"/>
      <protection locked="0"/>
    </xf>
    <xf numFmtId="0" fontId="21" fillId="0" borderId="0" xfId="0" applyFont="1" applyAlignment="1" applyProtection="1">
      <alignment vertical="top" wrapText="1"/>
      <protection locked="0"/>
    </xf>
    <xf numFmtId="0" fontId="1" fillId="0" borderId="0" xfId="0" applyFont="1" applyAlignment="1" applyProtection="1">
      <alignment vertical="top" wrapText="1"/>
      <protection locked="0"/>
    </xf>
    <xf numFmtId="15" fontId="7" fillId="0" borderId="34" xfId="6" applyNumberFormat="1" applyFont="1" applyBorder="1" applyAlignment="1">
      <alignment horizontal="left" vertical="center" wrapText="1"/>
    </xf>
    <xf numFmtId="15" fontId="7" fillId="0" borderId="1" xfId="6" applyNumberFormat="1" applyFont="1" applyBorder="1" applyAlignment="1">
      <alignment horizontal="left" vertical="center" wrapText="1"/>
    </xf>
    <xf numFmtId="49" fontId="7" fillId="13" borderId="34" xfId="6" applyNumberFormat="1" applyFont="1" applyFill="1" applyBorder="1" applyAlignment="1">
      <alignment horizontal="left" vertical="center" wrapText="1"/>
    </xf>
    <xf numFmtId="49" fontId="7" fillId="13" borderId="1" xfId="6" applyNumberFormat="1" applyFont="1" applyFill="1" applyBorder="1" applyAlignment="1">
      <alignment horizontal="left" vertical="center" wrapText="1"/>
    </xf>
    <xf numFmtId="49" fontId="7" fillId="13" borderId="1" xfId="6" applyNumberFormat="1" applyFont="1" applyFill="1" applyBorder="1" applyAlignment="1">
      <alignment horizontal="center" vertical="center" wrapText="1"/>
    </xf>
    <xf numFmtId="43" fontId="7" fillId="13" borderId="20" xfId="2" applyFont="1" applyFill="1" applyBorder="1" applyAlignment="1">
      <alignment horizontal="right" vertical="center" wrapText="1"/>
    </xf>
    <xf numFmtId="15" fontId="7" fillId="14" borderId="34" xfId="6" applyNumberFormat="1" applyFont="1" applyFill="1" applyBorder="1" applyAlignment="1">
      <alignment horizontal="left" vertical="center" wrapText="1"/>
    </xf>
    <xf numFmtId="15"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center" vertical="center" wrapText="1"/>
    </xf>
    <xf numFmtId="43" fontId="7" fillId="14" borderId="20" xfId="2" applyFont="1" applyFill="1" applyBorder="1" applyAlignment="1">
      <alignment horizontal="right" vertical="center" wrapText="1"/>
    </xf>
    <xf numFmtId="15" fontId="7" fillId="7" borderId="34" xfId="6" applyNumberFormat="1" applyFont="1" applyFill="1" applyBorder="1" applyAlignment="1">
      <alignment horizontal="left" vertical="center" wrapText="1"/>
    </xf>
    <xf numFmtId="15"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center" vertical="center" wrapText="1"/>
    </xf>
    <xf numFmtId="43" fontId="7" fillId="7" borderId="20" xfId="2" applyFont="1" applyFill="1" applyBorder="1" applyAlignment="1">
      <alignment horizontal="right" vertical="center" wrapText="1"/>
    </xf>
    <xf numFmtId="15" fontId="7" fillId="15" borderId="34" xfId="6" applyNumberFormat="1" applyFont="1" applyFill="1" applyBorder="1" applyAlignment="1">
      <alignment horizontal="left" vertical="center" wrapText="1"/>
    </xf>
    <xf numFmtId="15"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center" vertical="center" wrapText="1"/>
    </xf>
    <xf numFmtId="43" fontId="7" fillId="15" borderId="20" xfId="2" applyFont="1" applyFill="1" applyBorder="1" applyAlignment="1">
      <alignment horizontal="right" vertical="center" wrapText="1"/>
    </xf>
    <xf numFmtId="15" fontId="7" fillId="16" borderId="34" xfId="6" applyNumberFormat="1" applyFont="1" applyFill="1" applyBorder="1" applyAlignment="1">
      <alignment horizontal="left" vertical="center" wrapText="1"/>
    </xf>
    <xf numFmtId="15" fontId="7" fillId="16" borderId="1" xfId="6" applyNumberFormat="1" applyFont="1" applyFill="1" applyBorder="1" applyAlignment="1">
      <alignment horizontal="left" vertical="center" wrapText="1"/>
    </xf>
    <xf numFmtId="49" fontId="7" fillId="16" borderId="1" xfId="6" applyNumberFormat="1" applyFont="1" applyFill="1" applyBorder="1" applyAlignment="1">
      <alignment horizontal="center" vertical="center" wrapText="1"/>
    </xf>
    <xf numFmtId="43" fontId="7" fillId="16" borderId="20" xfId="2" applyFont="1" applyFill="1" applyBorder="1" applyAlignment="1">
      <alignment horizontal="right" vertical="center" wrapText="1"/>
    </xf>
    <xf numFmtId="49" fontId="7" fillId="16" borderId="20" xfId="6" applyNumberFormat="1" applyFont="1" applyFill="1" applyBorder="1" applyAlignment="1">
      <alignment horizontal="left" vertical="center" wrapText="1"/>
    </xf>
    <xf numFmtId="15" fontId="7" fillId="17" borderId="34" xfId="6" applyNumberFormat="1" applyFont="1" applyFill="1" applyBorder="1" applyAlignment="1">
      <alignment horizontal="left" vertical="center" wrapText="1"/>
    </xf>
    <xf numFmtId="15"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center" vertical="center" wrapText="1"/>
    </xf>
    <xf numFmtId="43" fontId="7" fillId="17" borderId="20" xfId="2" applyFont="1" applyFill="1" applyBorder="1" applyAlignment="1">
      <alignment horizontal="right" vertical="center" wrapText="1"/>
    </xf>
    <xf numFmtId="15" fontId="7" fillId="18" borderId="34" xfId="6" applyNumberFormat="1" applyFont="1" applyFill="1" applyBorder="1" applyAlignment="1">
      <alignment horizontal="left" vertical="center" wrapText="1"/>
    </xf>
    <xf numFmtId="15"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center" vertical="center" wrapText="1"/>
    </xf>
    <xf numFmtId="43" fontId="7" fillId="18" borderId="20" xfId="2" applyFont="1" applyFill="1" applyBorder="1" applyAlignment="1">
      <alignment horizontal="right" vertical="center" wrapText="1"/>
    </xf>
    <xf numFmtId="15" fontId="7" fillId="19" borderId="34" xfId="6" applyNumberFormat="1" applyFont="1" applyFill="1" applyBorder="1" applyAlignment="1">
      <alignment horizontal="left" vertical="center" wrapText="1"/>
    </xf>
    <xf numFmtId="15" fontId="7" fillId="19" borderId="1" xfId="6" applyNumberFormat="1" applyFont="1" applyFill="1" applyBorder="1" applyAlignment="1">
      <alignment horizontal="left" vertical="center" wrapText="1"/>
    </xf>
    <xf numFmtId="49" fontId="7" fillId="19" borderId="1" xfId="6" applyNumberFormat="1" applyFont="1" applyFill="1" applyBorder="1" applyAlignment="1">
      <alignment horizontal="center" vertical="center" wrapText="1"/>
    </xf>
    <xf numFmtId="43" fontId="7" fillId="19" borderId="20" xfId="2" applyFont="1" applyFill="1" applyBorder="1" applyAlignment="1">
      <alignment horizontal="right" vertical="center" wrapText="1"/>
    </xf>
    <xf numFmtId="15" fontId="7" fillId="20" borderId="34" xfId="6" applyNumberFormat="1" applyFont="1" applyFill="1" applyBorder="1" applyAlignment="1">
      <alignment horizontal="left" vertical="center" wrapText="1"/>
    </xf>
    <xf numFmtId="15" fontId="7" fillId="20" borderId="1" xfId="6" applyNumberFormat="1" applyFont="1" applyFill="1" applyBorder="1" applyAlignment="1">
      <alignment horizontal="left" vertical="center" wrapText="1"/>
    </xf>
    <xf numFmtId="49" fontId="7" fillId="20" borderId="1" xfId="6" applyNumberFormat="1" applyFont="1" applyFill="1" applyBorder="1" applyAlignment="1">
      <alignment horizontal="center" vertical="center" wrapText="1"/>
    </xf>
    <xf numFmtId="43" fontId="7" fillId="20" borderId="20" xfId="2" applyFont="1" applyFill="1" applyBorder="1" applyAlignment="1">
      <alignment horizontal="right" vertical="center" wrapText="1"/>
    </xf>
    <xf numFmtId="49" fontId="7" fillId="21" borderId="34" xfId="6" applyNumberFormat="1" applyFont="1" applyFill="1" applyBorder="1" applyAlignment="1">
      <alignment horizontal="left" vertical="center" wrapText="1"/>
    </xf>
    <xf numFmtId="49" fontId="7" fillId="21" borderId="1" xfId="6" applyNumberFormat="1" applyFont="1" applyFill="1" applyBorder="1" applyAlignment="1">
      <alignment horizontal="left" vertical="center" wrapText="1"/>
    </xf>
    <xf numFmtId="49" fontId="7" fillId="21" borderId="1" xfId="6" applyNumberFormat="1" applyFont="1" applyFill="1" applyBorder="1" applyAlignment="1">
      <alignment horizontal="center" vertical="center" wrapText="1"/>
    </xf>
    <xf numFmtId="43" fontId="7" fillId="21" borderId="20" xfId="2" applyFont="1" applyFill="1" applyBorder="1" applyAlignment="1">
      <alignment horizontal="right" vertical="center" wrapText="1"/>
    </xf>
    <xf numFmtId="15" fontId="7" fillId="22" borderId="34" xfId="6" applyNumberFormat="1" applyFont="1" applyFill="1" applyBorder="1" applyAlignment="1">
      <alignment horizontal="left" vertical="center" wrapText="1"/>
    </xf>
    <xf numFmtId="49" fontId="7" fillId="22" borderId="1" xfId="6" applyNumberFormat="1" applyFont="1" applyFill="1" applyBorder="1" applyAlignment="1">
      <alignment horizontal="left" vertical="center" wrapText="1"/>
    </xf>
    <xf numFmtId="49" fontId="7" fillId="22" borderId="1" xfId="6" applyNumberFormat="1" applyFont="1" applyFill="1" applyBorder="1" applyAlignment="1">
      <alignment horizontal="center" vertical="center" wrapText="1"/>
    </xf>
    <xf numFmtId="43" fontId="7" fillId="22" borderId="20" xfId="2" applyFont="1" applyFill="1" applyBorder="1" applyAlignment="1">
      <alignment horizontal="right" vertical="center" wrapText="1"/>
    </xf>
    <xf numFmtId="15" fontId="7" fillId="22" borderId="1" xfId="6" applyNumberFormat="1" applyFont="1" applyFill="1" applyBorder="1" applyAlignment="1">
      <alignment horizontal="center" vertical="center" wrapText="1"/>
    </xf>
    <xf numFmtId="49" fontId="7" fillId="23" borderId="1" xfId="6" applyNumberFormat="1" applyFont="1" applyFill="1" applyBorder="1" applyAlignment="1">
      <alignment horizontal="left" vertical="center" wrapText="1"/>
    </xf>
    <xf numFmtId="49" fontId="7" fillId="23" borderId="1" xfId="6" applyNumberFormat="1" applyFont="1" applyFill="1" applyBorder="1" applyAlignment="1">
      <alignment horizontal="center" vertical="center" wrapText="1"/>
    </xf>
    <xf numFmtId="43" fontId="7" fillId="23" borderId="20" xfId="2" applyFont="1" applyFill="1" applyBorder="1" applyAlignment="1">
      <alignment horizontal="right" vertical="center" wrapText="1"/>
    </xf>
    <xf numFmtId="15" fontId="7" fillId="24" borderId="34" xfId="6" applyNumberFormat="1" applyFont="1" applyFill="1" applyBorder="1" applyAlignment="1">
      <alignment horizontal="left" vertical="center" wrapText="1"/>
    </xf>
    <xf numFmtId="15"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center" vertical="center" wrapText="1"/>
    </xf>
    <xf numFmtId="43" fontId="7" fillId="24" borderId="20" xfId="2" applyFont="1" applyFill="1" applyBorder="1" applyAlignment="1">
      <alignment horizontal="right" vertical="center" wrapText="1"/>
    </xf>
    <xf numFmtId="15" fontId="7" fillId="25" borderId="34" xfId="6" applyNumberFormat="1" applyFont="1" applyFill="1" applyBorder="1" applyAlignment="1">
      <alignment horizontal="left" vertical="center" wrapText="1"/>
    </xf>
    <xf numFmtId="15"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center" vertical="center" wrapText="1"/>
    </xf>
    <xf numFmtId="43" fontId="7" fillId="25" borderId="20" xfId="2" applyFont="1" applyFill="1" applyBorder="1" applyAlignment="1">
      <alignment horizontal="right" vertical="center" wrapText="1"/>
    </xf>
    <xf numFmtId="15" fontId="7" fillId="26" borderId="34" xfId="6" applyNumberFormat="1" applyFont="1" applyFill="1" applyBorder="1" applyAlignment="1">
      <alignment horizontal="left" vertical="center" wrapText="1"/>
    </xf>
    <xf numFmtId="15"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center" vertical="center" wrapText="1"/>
    </xf>
    <xf numFmtId="43" fontId="7" fillId="26" borderId="20" xfId="2" applyFont="1" applyFill="1" applyBorder="1" applyAlignment="1">
      <alignment horizontal="right" vertical="center" wrapText="1"/>
    </xf>
    <xf numFmtId="15" fontId="7" fillId="27" borderId="34" xfId="6" applyNumberFormat="1" applyFont="1" applyFill="1" applyBorder="1" applyAlignment="1">
      <alignment horizontal="left" vertical="center" wrapText="1"/>
    </xf>
    <xf numFmtId="49" fontId="7" fillId="27" borderId="1" xfId="6" applyNumberFormat="1" applyFont="1" applyFill="1" applyBorder="1" applyAlignment="1">
      <alignment horizontal="left" vertical="center" wrapText="1"/>
    </xf>
    <xf numFmtId="49" fontId="7" fillId="27" borderId="1" xfId="6" applyNumberFormat="1" applyFont="1" applyFill="1" applyBorder="1" applyAlignment="1">
      <alignment horizontal="center" vertical="center" wrapText="1"/>
    </xf>
    <xf numFmtId="43" fontId="7" fillId="27" borderId="20" xfId="2" applyFont="1" applyFill="1" applyBorder="1" applyAlignment="1">
      <alignment horizontal="right" vertical="center" wrapText="1"/>
    </xf>
    <xf numFmtId="15" fontId="7" fillId="28" borderId="34" xfId="6" applyNumberFormat="1" applyFont="1" applyFill="1" applyBorder="1" applyAlignment="1">
      <alignment horizontal="left" vertical="center" wrapText="1"/>
    </xf>
    <xf numFmtId="15"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center" vertical="center" wrapText="1"/>
    </xf>
    <xf numFmtId="43" fontId="7" fillId="28" borderId="20" xfId="2" applyFont="1" applyFill="1" applyBorder="1" applyAlignment="1">
      <alignment horizontal="right" vertical="center" wrapText="1"/>
    </xf>
    <xf numFmtId="15" fontId="7" fillId="29" borderId="34" xfId="6" applyNumberFormat="1" applyFont="1" applyFill="1" applyBorder="1" applyAlignment="1">
      <alignment horizontal="left" vertical="center" wrapText="1"/>
    </xf>
    <xf numFmtId="15"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center" vertical="center" wrapText="1"/>
    </xf>
    <xf numFmtId="43" fontId="7" fillId="29" borderId="20" xfId="2" applyFont="1" applyFill="1" applyBorder="1" applyAlignment="1">
      <alignment horizontal="right" vertical="center" wrapText="1"/>
    </xf>
    <xf numFmtId="15" fontId="7" fillId="30" borderId="34" xfId="6" applyNumberFormat="1" applyFont="1" applyFill="1" applyBorder="1" applyAlignment="1">
      <alignment horizontal="left" vertical="center" wrapText="1"/>
    </xf>
    <xf numFmtId="15"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center" vertical="center" wrapText="1"/>
    </xf>
    <xf numFmtId="43" fontId="7" fillId="30" borderId="20" xfId="2" applyFont="1" applyFill="1" applyBorder="1" applyAlignment="1">
      <alignment horizontal="right" vertical="center" wrapText="1"/>
    </xf>
    <xf numFmtId="15" fontId="7" fillId="31" borderId="34" xfId="6" applyNumberFormat="1" applyFont="1" applyFill="1" applyBorder="1" applyAlignment="1">
      <alignment horizontal="left" vertical="center" wrapText="1"/>
    </xf>
    <xf numFmtId="15"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center" vertical="center" wrapText="1"/>
    </xf>
    <xf numFmtId="43" fontId="7" fillId="31" borderId="20" xfId="2" applyFont="1" applyFill="1" applyBorder="1" applyAlignment="1">
      <alignment horizontal="right" vertical="center" wrapText="1"/>
    </xf>
    <xf numFmtId="49" fontId="7" fillId="32" borderId="1" xfId="6" applyNumberFormat="1" applyFont="1" applyFill="1" applyBorder="1" applyAlignment="1">
      <alignment horizontal="left" vertical="center" wrapText="1"/>
    </xf>
    <xf numFmtId="49" fontId="7" fillId="32" borderId="1" xfId="6" applyNumberFormat="1" applyFont="1" applyFill="1" applyBorder="1" applyAlignment="1">
      <alignment horizontal="center" vertical="center" wrapText="1"/>
    </xf>
    <xf numFmtId="43" fontId="7" fillId="32" borderId="20" xfId="2" applyFont="1" applyFill="1" applyBorder="1" applyAlignment="1">
      <alignment horizontal="right" vertical="center" wrapText="1"/>
    </xf>
    <xf numFmtId="15" fontId="7" fillId="33" borderId="34" xfId="6" applyNumberFormat="1" applyFont="1" applyFill="1" applyBorder="1" applyAlignment="1">
      <alignment horizontal="left" vertical="center" wrapText="1"/>
    </xf>
    <xf numFmtId="15"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center" vertical="center" wrapText="1"/>
    </xf>
    <xf numFmtId="43" fontId="7" fillId="33" borderId="20" xfId="2" applyFont="1" applyFill="1" applyBorder="1" applyAlignment="1">
      <alignment horizontal="right" vertical="center" wrapText="1"/>
    </xf>
    <xf numFmtId="49" fontId="7" fillId="34" borderId="1" xfId="6" applyNumberFormat="1" applyFont="1" applyFill="1" applyBorder="1" applyAlignment="1">
      <alignment horizontal="left" vertical="center" wrapText="1"/>
    </xf>
    <xf numFmtId="49" fontId="7" fillId="34" borderId="1" xfId="6" applyNumberFormat="1" applyFont="1" applyFill="1" applyBorder="1" applyAlignment="1">
      <alignment horizontal="center" vertical="center" wrapText="1"/>
    </xf>
    <xf numFmtId="43" fontId="7" fillId="34" borderId="20" xfId="2" applyFont="1" applyFill="1" applyBorder="1" applyAlignment="1">
      <alignment horizontal="right" vertical="center" wrapText="1"/>
    </xf>
    <xf numFmtId="49" fontId="7" fillId="35" borderId="1" xfId="6" applyNumberFormat="1" applyFont="1" applyFill="1" applyBorder="1" applyAlignment="1">
      <alignment horizontal="left" vertical="center" wrapText="1"/>
    </xf>
    <xf numFmtId="49" fontId="7" fillId="35" borderId="1" xfId="6" applyNumberFormat="1" applyFont="1" applyFill="1" applyBorder="1" applyAlignment="1">
      <alignment horizontal="center" vertical="center" wrapText="1"/>
    </xf>
    <xf numFmtId="43" fontId="7" fillId="35" borderId="20" xfId="2" applyFont="1" applyFill="1" applyBorder="1" applyAlignment="1">
      <alignment horizontal="right" vertical="center" wrapText="1"/>
    </xf>
    <xf numFmtId="15" fontId="7" fillId="36" borderId="34" xfId="6" applyNumberFormat="1" applyFont="1" applyFill="1" applyBorder="1" applyAlignment="1">
      <alignment horizontal="left" vertical="center" wrapText="1"/>
    </xf>
    <xf numFmtId="15"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center" vertical="center" wrapText="1"/>
    </xf>
    <xf numFmtId="43" fontId="7" fillId="36" borderId="20" xfId="2" applyFont="1" applyFill="1" applyBorder="1" applyAlignment="1">
      <alignment horizontal="right" vertical="center" wrapText="1"/>
    </xf>
    <xf numFmtId="49" fontId="7" fillId="36" borderId="20" xfId="6" applyNumberFormat="1" applyFont="1" applyFill="1" applyBorder="1" applyAlignment="1">
      <alignment horizontal="right" vertical="center" wrapText="1"/>
    </xf>
    <xf numFmtId="43" fontId="7" fillId="36" borderId="20" xfId="2" applyFont="1" applyFill="1" applyBorder="1" applyAlignment="1">
      <alignment horizontal="left" vertical="center" wrapText="1"/>
    </xf>
    <xf numFmtId="15" fontId="7" fillId="5" borderId="34" xfId="6" applyNumberFormat="1" applyFont="1" applyFill="1" applyBorder="1" applyAlignment="1">
      <alignment horizontal="left" vertical="center" wrapText="1"/>
    </xf>
    <xf numFmtId="15"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center" vertical="center" wrapText="1"/>
    </xf>
    <xf numFmtId="43" fontId="7" fillId="5" borderId="20" xfId="2" applyFont="1" applyFill="1" applyBorder="1" applyAlignment="1">
      <alignment horizontal="right" vertical="center" wrapText="1"/>
    </xf>
    <xf numFmtId="49" fontId="7" fillId="5" borderId="8" xfId="6" applyNumberFormat="1" applyFont="1" applyFill="1" applyBorder="1" applyAlignment="1">
      <alignment horizontal="left" vertical="center" wrapText="1"/>
    </xf>
    <xf numFmtId="49" fontId="7" fillId="5" borderId="8" xfId="6" applyNumberFormat="1" applyFont="1" applyFill="1" applyBorder="1" applyAlignment="1">
      <alignment horizontal="center" vertical="center" wrapText="1"/>
    </xf>
    <xf numFmtId="43" fontId="7" fillId="5" borderId="21" xfId="2" applyFont="1" applyFill="1" applyBorder="1" applyAlignment="1">
      <alignment horizontal="right" vertical="center" wrapText="1"/>
    </xf>
    <xf numFmtId="15" fontId="7" fillId="0" borderId="52" xfId="6" applyNumberFormat="1" applyFont="1" applyBorder="1" applyAlignment="1">
      <alignment horizontal="left" vertical="center" wrapText="1"/>
    </xf>
    <xf numFmtId="15" fontId="7" fillId="0" borderId="19" xfId="6" applyNumberFormat="1" applyFont="1" applyBorder="1" applyAlignment="1">
      <alignment horizontal="left" vertical="center" wrapText="1"/>
    </xf>
    <xf numFmtId="49" fontId="7" fillId="0" borderId="19" xfId="6" applyNumberFormat="1" applyFont="1" applyBorder="1" applyAlignment="1">
      <alignment horizontal="left" vertical="center" wrapText="1"/>
    </xf>
    <xf numFmtId="49" fontId="7" fillId="0" borderId="19" xfId="6" applyNumberFormat="1" applyFont="1" applyBorder="1" applyAlignment="1">
      <alignment horizontal="center" vertical="center" wrapText="1"/>
    </xf>
    <xf numFmtId="43" fontId="7" fillId="0" borderId="53" xfId="2" applyFont="1" applyBorder="1" applyAlignment="1">
      <alignment horizontal="right" vertical="center" wrapText="1"/>
    </xf>
    <xf numFmtId="0" fontId="22" fillId="0" borderId="0" xfId="0" applyFont="1" applyAlignment="1">
      <alignment horizontal="center" vertical="top" wrapText="1"/>
    </xf>
    <xf numFmtId="0" fontId="49" fillId="0" borderId="0" xfId="0" applyFont="1" applyAlignment="1" applyProtection="1">
      <alignment horizontal="left" vertical="center" wrapText="1"/>
      <protection locked="0"/>
    </xf>
    <xf numFmtId="0" fontId="49" fillId="0" borderId="0" xfId="0" applyFont="1" applyAlignment="1" applyProtection="1">
      <alignment horizontal="center" vertical="center" wrapText="1"/>
      <protection locked="0"/>
    </xf>
    <xf numFmtId="0" fontId="50" fillId="0" borderId="0" xfId="0" applyFont="1" applyAlignment="1">
      <alignment horizontal="center" vertical="center" wrapText="1"/>
    </xf>
    <xf numFmtId="0" fontId="49" fillId="0" borderId="0" xfId="0" applyFont="1" applyAlignment="1">
      <alignment horizontal="left" vertical="center" wrapText="1"/>
    </xf>
    <xf numFmtId="0" fontId="49" fillId="0" borderId="0" xfId="0" applyFont="1" applyAlignment="1" applyProtection="1">
      <alignment horizontal="left" vertical="center"/>
      <protection locked="0"/>
    </xf>
    <xf numFmtId="0" fontId="49" fillId="0" borderId="0" xfId="0" applyFont="1" applyAlignment="1" applyProtection="1">
      <alignment horizontal="center" vertical="center"/>
      <protection locked="0"/>
    </xf>
    <xf numFmtId="0" fontId="50" fillId="0" borderId="0" xfId="0" applyFont="1" applyAlignment="1">
      <alignment horizontal="center" vertical="center"/>
    </xf>
    <xf numFmtId="0" fontId="51" fillId="0" borderId="0" xfId="0" applyFont="1" applyAlignment="1">
      <alignment horizontal="left" vertical="center" wrapText="1"/>
    </xf>
    <xf numFmtId="0" fontId="49" fillId="0" borderId="0" xfId="0" applyFont="1" applyAlignment="1">
      <alignment horizontal="center" vertical="center" wrapText="1"/>
    </xf>
    <xf numFmtId="0" fontId="52" fillId="0" borderId="0" xfId="0" applyFont="1" applyAlignment="1">
      <alignment horizontal="left" vertical="center" wrapText="1"/>
    </xf>
    <xf numFmtId="9" fontId="49" fillId="0" borderId="0" xfId="9" applyFont="1" applyFill="1" applyAlignment="1" applyProtection="1">
      <alignment horizontal="center" vertical="center" wrapText="1"/>
    </xf>
    <xf numFmtId="0" fontId="50" fillId="0" borderId="0" xfId="0" applyFont="1" applyAlignment="1">
      <alignment horizontal="left" vertical="center" wrapText="1"/>
    </xf>
    <xf numFmtId="9" fontId="49" fillId="0" borderId="0" xfId="0" applyNumberFormat="1" applyFont="1" applyAlignment="1">
      <alignment horizontal="center" vertical="center" wrapText="1"/>
    </xf>
    <xf numFmtId="0" fontId="49" fillId="0" borderId="0" xfId="0" applyFont="1" applyAlignment="1">
      <alignment horizontal="left" vertical="top" wrapText="1"/>
    </xf>
    <xf numFmtId="2" fontId="49" fillId="0" borderId="0" xfId="0" applyNumberFormat="1" applyFont="1" applyAlignment="1" applyProtection="1">
      <alignment horizontal="center" vertical="center" wrapText="1"/>
      <protection locked="0"/>
    </xf>
    <xf numFmtId="0" fontId="30" fillId="10" borderId="0" xfId="0" applyFont="1" applyFill="1" applyAlignment="1">
      <alignment horizontal="left" vertical="center" wrapText="1"/>
    </xf>
    <xf numFmtId="0" fontId="40" fillId="10" borderId="0" xfId="0" applyFont="1" applyFill="1" applyAlignment="1">
      <alignment horizontal="left" vertical="center" wrapText="1"/>
    </xf>
    <xf numFmtId="0" fontId="22" fillId="0" borderId="0" xfId="0" applyFont="1" applyAlignment="1">
      <alignment horizontal="left" vertical="center" wrapText="1"/>
    </xf>
    <xf numFmtId="0" fontId="50" fillId="0" borderId="0" xfId="0" applyFont="1" applyAlignment="1">
      <alignment horizontal="left" vertical="top" wrapText="1"/>
    </xf>
    <xf numFmtId="0" fontId="50" fillId="0" borderId="0" xfId="0" applyFont="1" applyAlignment="1" applyProtection="1">
      <alignment horizontal="left" vertical="center" wrapText="1"/>
      <protection locked="0"/>
    </xf>
    <xf numFmtId="0" fontId="54" fillId="0" borderId="0" xfId="0" applyFont="1" applyAlignment="1" applyProtection="1">
      <alignment horizontal="left" vertical="center" wrapText="1"/>
      <protection locked="0"/>
    </xf>
    <xf numFmtId="0" fontId="54" fillId="0" borderId="0" xfId="0" applyFont="1" applyAlignment="1" applyProtection="1">
      <alignment horizontal="center" vertical="center" wrapText="1"/>
      <protection locked="0"/>
    </xf>
    <xf numFmtId="0" fontId="55" fillId="0" borderId="0" xfId="0" applyFont="1" applyAlignment="1">
      <alignment horizontal="center" vertical="center" wrapText="1"/>
    </xf>
    <xf numFmtId="0" fontId="54" fillId="0" borderId="0" xfId="0" applyFont="1" applyAlignment="1">
      <alignment horizontal="left" vertical="center" wrapText="1"/>
    </xf>
    <xf numFmtId="0" fontId="56" fillId="10" borderId="0" xfId="0" applyFont="1" applyFill="1" applyAlignment="1">
      <alignment horizontal="center" vertical="center" wrapText="1"/>
    </xf>
    <xf numFmtId="0" fontId="56" fillId="0" borderId="0" xfId="0" applyFont="1" applyAlignment="1">
      <alignment horizontal="center" vertical="center" wrapText="1"/>
    </xf>
    <xf numFmtId="0" fontId="55" fillId="0" borderId="0" xfId="0" applyFont="1" applyAlignment="1">
      <alignment horizontal="left" vertical="center" wrapText="1"/>
    </xf>
    <xf numFmtId="0" fontId="55" fillId="0" borderId="0" xfId="0" applyFont="1" applyAlignment="1" applyProtection="1">
      <alignment horizontal="left" vertical="center" wrapText="1"/>
      <protection locked="0"/>
    </xf>
    <xf numFmtId="0" fontId="49" fillId="41" borderId="0" xfId="0" applyFont="1" applyFill="1" applyAlignment="1" applyProtection="1">
      <alignment horizontal="left" vertical="center" wrapText="1"/>
      <protection locked="0"/>
    </xf>
    <xf numFmtId="0" fontId="54" fillId="41" borderId="0" xfId="0" applyFont="1" applyFill="1" applyAlignment="1" applyProtection="1">
      <alignment horizontal="left" vertical="center" wrapText="1"/>
      <protection locked="0"/>
    </xf>
    <xf numFmtId="0" fontId="43" fillId="41" borderId="0" xfId="0" applyFont="1" applyFill="1" applyAlignment="1" applyProtection="1">
      <alignment horizontal="left" vertical="center" wrapText="1"/>
      <protection locked="0"/>
    </xf>
    <xf numFmtId="0" fontId="54" fillId="0" borderId="0" xfId="0" applyFont="1"/>
    <xf numFmtId="0" fontId="57" fillId="0" borderId="0" xfId="0" applyFont="1" applyAlignment="1" applyProtection="1">
      <alignment horizontal="center" vertical="center"/>
      <protection locked="0"/>
    </xf>
    <xf numFmtId="0" fontId="55" fillId="0" borderId="0" xfId="0" applyFont="1" applyAlignment="1">
      <alignment horizontal="center" vertical="center"/>
    </xf>
    <xf numFmtId="0" fontId="54" fillId="10" borderId="0" xfId="0" applyFont="1" applyFill="1"/>
    <xf numFmtId="0" fontId="12" fillId="11" borderId="15" xfId="0" applyFont="1" applyFill="1" applyBorder="1" applyAlignment="1">
      <alignment horizontal="center" vertical="center" wrapText="1"/>
    </xf>
    <xf numFmtId="0" fontId="12" fillId="11" borderId="17" xfId="0" applyFont="1" applyFill="1" applyBorder="1" applyAlignment="1">
      <alignment horizontal="center" vertical="center" wrapText="1"/>
    </xf>
    <xf numFmtId="0" fontId="30" fillId="0" borderId="30" xfId="0" applyFont="1" applyBorder="1" applyAlignment="1" applyProtection="1">
      <alignment horizontal="left"/>
      <protection locked="0"/>
    </xf>
    <xf numFmtId="0" fontId="30" fillId="0" borderId="30" xfId="0" applyFont="1" applyBorder="1" applyAlignment="1" applyProtection="1">
      <alignment horizontal="left" vertical="center"/>
      <protection locked="0"/>
    </xf>
    <xf numFmtId="0" fontId="21" fillId="0" borderId="30" xfId="0" applyFont="1" applyBorder="1" applyAlignment="1" applyProtection="1">
      <alignment horizontal="left" vertical="center"/>
      <protection locked="0"/>
    </xf>
    <xf numFmtId="0" fontId="22" fillId="4" borderId="35" xfId="5" applyFont="1" applyFill="1" applyBorder="1" applyAlignment="1">
      <alignment horizontal="left" vertical="center" textRotation="90"/>
    </xf>
    <xf numFmtId="0" fontId="22" fillId="4" borderId="36" xfId="5" applyFont="1" applyFill="1" applyBorder="1" applyAlignment="1">
      <alignment horizontal="center" vertical="center" wrapText="1"/>
    </xf>
    <xf numFmtId="0" fontId="22" fillId="4" borderId="48" xfId="5" applyFont="1" applyFill="1" applyBorder="1" applyAlignment="1">
      <alignment horizontal="center" vertical="center" wrapText="1"/>
    </xf>
    <xf numFmtId="0" fontId="22" fillId="4" borderId="35" xfId="6" applyFont="1" applyFill="1" applyBorder="1" applyAlignment="1">
      <alignment horizontal="center" vertical="center" wrapText="1"/>
    </xf>
    <xf numFmtId="0" fontId="23" fillId="4" borderId="36" xfId="5" applyFont="1" applyFill="1" applyBorder="1" applyAlignment="1">
      <alignment horizontal="center" vertical="center" wrapText="1"/>
    </xf>
    <xf numFmtId="0" fontId="23" fillId="4" borderId="48" xfId="5" applyFont="1" applyFill="1" applyBorder="1" applyAlignment="1">
      <alignment horizontal="center" vertical="center" wrapText="1"/>
    </xf>
    <xf numFmtId="0" fontId="26" fillId="4" borderId="49" xfId="6" applyFont="1" applyFill="1" applyBorder="1" applyAlignment="1">
      <alignment horizontal="center" vertical="center" wrapText="1"/>
    </xf>
    <xf numFmtId="0" fontId="26" fillId="4" borderId="50" xfId="6" applyFont="1" applyFill="1" applyBorder="1" applyAlignment="1">
      <alignment horizontal="center" vertical="center" wrapText="1"/>
    </xf>
    <xf numFmtId="0" fontId="26" fillId="4" borderId="51" xfId="6" applyFont="1" applyFill="1" applyBorder="1" applyAlignment="1">
      <alignment horizontal="center" vertical="center" wrapText="1"/>
    </xf>
    <xf numFmtId="0" fontId="23" fillId="4" borderId="35" xfId="5" applyFont="1" applyFill="1" applyBorder="1" applyAlignment="1">
      <alignment horizontal="center" textRotation="90"/>
    </xf>
    <xf numFmtId="0" fontId="23" fillId="4" borderId="36" xfId="5" applyFont="1" applyFill="1" applyBorder="1" applyAlignment="1">
      <alignment horizontal="center" vertical="center"/>
    </xf>
    <xf numFmtId="0" fontId="23" fillId="4" borderId="48" xfId="5" applyFont="1" applyFill="1" applyBorder="1" applyAlignment="1">
      <alignment horizontal="center" vertical="center"/>
    </xf>
    <xf numFmtId="0" fontId="42" fillId="37" borderId="20" xfId="0" applyFont="1" applyFill="1" applyBorder="1" applyAlignment="1">
      <alignment horizontal="center" vertical="center" wrapText="1"/>
    </xf>
    <xf numFmtId="0" fontId="42" fillId="37" borderId="33" xfId="0" applyFont="1" applyFill="1" applyBorder="1" applyAlignment="1">
      <alignment horizontal="center" vertical="center" wrapText="1"/>
    </xf>
    <xf numFmtId="0" fontId="42" fillId="37" borderId="34" xfId="0" applyFont="1" applyFill="1" applyBorder="1" applyAlignment="1">
      <alignment horizontal="center" vertical="center" wrapText="1"/>
    </xf>
    <xf numFmtId="0" fontId="42" fillId="37" borderId="19" xfId="0" applyFont="1" applyFill="1" applyBorder="1" applyAlignment="1">
      <alignment horizontal="center" vertical="center" wrapText="1"/>
    </xf>
    <xf numFmtId="0" fontId="42" fillId="37" borderId="8" xfId="0" applyFont="1" applyFill="1" applyBorder="1" applyAlignment="1">
      <alignment horizontal="center" vertical="center" wrapText="1"/>
    </xf>
  </cellXfs>
  <cellStyles count="10">
    <cellStyle name="Millares 2" xfId="1" xr:uid="{00000000-0005-0000-0000-000000000000}"/>
    <cellStyle name="Millares 3" xfId="2" xr:uid="{00000000-0005-0000-0000-000001000000}"/>
    <cellStyle name="Moneda" xfId="3" builtinId="4"/>
    <cellStyle name="Normal" xfId="0" builtinId="0"/>
    <cellStyle name="Normal 2" xfId="4" xr:uid="{00000000-0005-0000-0000-000004000000}"/>
    <cellStyle name="Normal 2 2" xfId="5" xr:uid="{00000000-0005-0000-0000-000005000000}"/>
    <cellStyle name="Normal 3" xfId="6" xr:uid="{00000000-0005-0000-0000-000006000000}"/>
    <cellStyle name="Normal 4" xfId="7" xr:uid="{00000000-0005-0000-0000-000007000000}"/>
    <cellStyle name="Normal 5" xfId="8" xr:uid="{00000000-0005-0000-0000-000008000000}"/>
    <cellStyle name="Porcentaje" xfId="9" builtinId="5"/>
  </cellStyles>
  <dxfs count="224">
    <dxf>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border diagonalUp="0" diagonalDown="0" outline="0">
        <left style="thin">
          <color indexed="64"/>
        </left>
        <right style="thin">
          <color indexed="64"/>
        </right>
        <top/>
        <bottom/>
      </border>
    </dxf>
    <dxf>
      <fill>
        <patternFill patternType="solid">
          <fgColor indexed="64"/>
          <bgColor rgb="FF92D050"/>
        </patternFill>
      </fill>
      <alignment horizontal="general" vertical="top" textRotation="0" wrapText="1" indent="0" justifyLastLine="0" shrinkToFit="0" readingOrder="0"/>
    </dxf>
    <dxf>
      <font>
        <b/>
        <i val="0"/>
        <strike val="0"/>
        <condense val="0"/>
        <extend val="0"/>
        <outline val="0"/>
        <shadow val="0"/>
        <u val="none"/>
        <vertAlign val="baseline"/>
        <sz val="11"/>
        <color theme="1"/>
        <name val="Calibri"/>
        <scheme val="minor"/>
      </font>
      <border diagonalUp="0" diagonalDown="0">
        <left/>
        <right/>
        <top/>
        <bottom style="thin">
          <color theme="4" tint="0.39997558519241921"/>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1" indent="0" justifyLastLine="0" shrinkToFit="0" readingOrder="0"/>
    </dxf>
    <dxf>
      <border outline="0">
        <right style="thin">
          <color indexed="64"/>
        </right>
        <top style="thin">
          <color indexed="64"/>
        </top>
      </border>
    </dxf>
    <dxf>
      <border outline="0">
        <bottom style="thin">
          <color indexed="64"/>
        </bottom>
      </border>
    </dxf>
    <dxf>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scheme val="minor"/>
      </font>
      <alignment horizontal="left"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scheme val="minor"/>
      </font>
      <fill>
        <patternFill patternType="solid">
          <fgColor indexed="64"/>
          <bgColor rgb="FFF573F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ont>
        <b/>
        <i val="0"/>
        <strike val="0"/>
        <condense val="0"/>
        <extend val="0"/>
        <outline val="0"/>
        <shadow val="0"/>
        <u val="none"/>
        <vertAlign val="baseline"/>
        <sz val="10"/>
        <color theme="1"/>
        <name val="Calibri"/>
        <scheme val="minor"/>
      </font>
      <fill>
        <patternFill patternType="solid">
          <fgColor indexed="64"/>
          <bgColor theme="8" tint="0.39997558519241921"/>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9"/>
        <color auto="1"/>
        <name val="Arial"/>
        <scheme val="none"/>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scheme val="none"/>
      </font>
      <alignment horizontal="right"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scheme val="none"/>
      </font>
      <numFmt numFmtId="30" formatCode="@"/>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scheme val="none"/>
      </font>
      <numFmt numFmtId="20" formatCode="d\-mmm\-yy"/>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scheme val="none"/>
      </font>
      <numFmt numFmtId="20" formatCode="d\-mmm\-yy"/>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9"/>
        <color auto="1"/>
        <name val="Arial"/>
        <scheme val="none"/>
      </font>
      <numFmt numFmtId="30" formatCode="@"/>
      <fill>
        <patternFill patternType="solid">
          <fgColor indexed="64"/>
          <bgColor indexed="2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right"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1" indent="0" justifyLastLine="0" shrinkToFit="0" readingOrder="0"/>
      <protection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strike val="0"/>
        <outline val="0"/>
        <shadow val="0"/>
        <u val="none"/>
        <vertAlign val="baseline"/>
        <sz val="10"/>
        <color auto="1"/>
        <name val="Calibri"/>
        <scheme val="minor"/>
      </font>
      <alignment vertical="top" textRotation="0" indent="0" justifyLastLine="0" shrinkToFit="0" readingOrder="0"/>
    </dxf>
    <dxf>
      <font>
        <strike val="0"/>
        <outline val="0"/>
        <shadow val="0"/>
        <u val="none"/>
        <vertAlign val="baseline"/>
        <sz val="10"/>
        <color auto="1"/>
        <name val="Calibri"/>
        <scheme val="minor"/>
      </font>
      <fill>
        <patternFill patternType="none">
          <fgColor indexed="64"/>
          <bgColor indexed="65"/>
        </patternFill>
      </fill>
      <alignment vertical="top" textRotation="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scheme val="minor"/>
      </font>
      <alignment horizontal="left" vertical="center" textRotation="0" wrapText="1" indent="0" justifyLastLine="0" shrinkToFit="0" readingOrder="0"/>
    </dxf>
    <dxf>
      <font>
        <strike val="0"/>
        <outline val="0"/>
        <shadow val="0"/>
        <u val="none"/>
        <vertAlign val="baseline"/>
        <sz val="10"/>
        <color theme="1"/>
        <name val="Times New Roman"/>
        <scheme val="none"/>
      </font>
      <fill>
        <patternFill patternType="none">
          <fgColor indexed="64"/>
          <bgColor indexed="65"/>
        </patternFill>
      </fill>
      <alignment horizontal="left" vertical="center" wrapText="1"/>
      <protection locked="0" hidden="0"/>
    </dxf>
    <dxf>
      <font>
        <b val="0"/>
        <i val="0"/>
        <strike val="0"/>
        <condense val="0"/>
        <extend val="0"/>
        <outline val="0"/>
        <shadow val="0"/>
        <u val="none"/>
        <vertAlign val="baseline"/>
        <sz val="10"/>
        <color theme="1"/>
        <name val="Times New Roman"/>
        <scheme val="none"/>
      </font>
      <alignment horizontal="left" vertical="top"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indent="0" justifyLastLine="0" shrinkToFit="0" readingOrder="0"/>
      <protection locked="1"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general" vertical="top"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0"/>
        <color theme="1"/>
        <name val="Calibri"/>
        <scheme val="minor"/>
      </font>
    </dxf>
    <dxf>
      <font>
        <strike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Calibri"/>
        <scheme val="minor"/>
      </font>
    </dxf>
    <dxf>
      <font>
        <strike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strike val="0"/>
        <outline val="0"/>
        <shadow val="0"/>
        <u val="none"/>
        <vertAlign val="baseline"/>
        <sz val="10"/>
      </font>
    </dxf>
    <dxf>
      <font>
        <b val="0"/>
        <i val="0"/>
        <strike val="0"/>
        <condense val="0"/>
        <extend val="0"/>
        <outline val="0"/>
        <shadow val="0"/>
        <u val="none"/>
        <vertAlign val="baseline"/>
        <sz val="10"/>
        <color theme="1"/>
        <name val="Times New Roman"/>
        <scheme val="none"/>
      </font>
      <fill>
        <patternFill patternType="none">
          <fgColor indexed="64"/>
          <bgColor indexed="65"/>
        </patternFill>
      </fill>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strike val="0"/>
        <outline val="0"/>
        <shadow val="0"/>
        <u val="none"/>
        <vertAlign val="baseline"/>
        <sz val="10"/>
      </font>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powerPivotData" Target="model/item.data"/><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onnections" Target="connections.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activeX/activeX3.xml><?xml version="1.0" encoding="utf-8"?>
<ax:ocx xmlns:ax="http://schemas.microsoft.com/office/2006/activeX" xmlns:r="http://schemas.openxmlformats.org/officeDocument/2006/relationships" ax:classid="{D7053240-CE69-11CD-A777-00DD01143C57}" ax:persistence="persistStreamInit" r:id="rId1"/>
</file>

<file path=xl/activeX/activeX4.xml><?xml version="1.0" encoding="utf-8"?>
<ax:ocx xmlns:ax="http://schemas.microsoft.com/office/2006/activeX" xmlns:r="http://schemas.openxmlformats.org/officeDocument/2006/relationships" ax:classid="{D7053240-CE69-11CD-A777-00DD01143C57}" ax:persistence="persistStreamInit" r:id="rId1"/>
</file>

<file path=xl/activeX/activeX5.xml><?xml version="1.0" encoding="utf-8"?>
<ax:ocx xmlns:ax="http://schemas.microsoft.com/office/2006/activeX" xmlns:r="http://schemas.openxmlformats.org/officeDocument/2006/relationships" ax:classid="{D7053240-CE69-11CD-A777-00DD01143C57}"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5.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6.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xdr:twoCellAnchor editAs="oneCell">
    <xdr:from>
      <xdr:col>0</xdr:col>
      <xdr:colOff>198120</xdr:colOff>
      <xdr:row>0</xdr:row>
      <xdr:rowOff>0</xdr:rowOff>
    </xdr:from>
    <xdr:to>
      <xdr:col>5</xdr:col>
      <xdr:colOff>1729740</xdr:colOff>
      <xdr:row>5</xdr:row>
      <xdr:rowOff>79969</xdr:rowOff>
    </xdr:to>
    <xdr:pic>
      <xdr:nvPicPr>
        <xdr:cNvPr id="2179" name="Imagen 1">
          <a:extLst>
            <a:ext uri="{FF2B5EF4-FFF2-40B4-BE49-F238E27FC236}">
              <a16:creationId xmlns:a16="http://schemas.microsoft.com/office/drawing/2014/main" id="{00000000-0008-0000-0100-0000830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 y="0"/>
          <a:ext cx="1767840" cy="95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5</xdr:col>
          <xdr:colOff>266700</xdr:colOff>
          <xdr:row>5</xdr:row>
          <xdr:rowOff>57150</xdr:rowOff>
        </xdr:from>
        <xdr:to>
          <xdr:col>5</xdr:col>
          <xdr:colOff>1647825</xdr:colOff>
          <xdr:row>6</xdr:row>
          <xdr:rowOff>161925</xdr:rowOff>
        </xdr:to>
        <xdr:sp macro="" textlink="">
          <xdr:nvSpPr>
            <xdr:cNvPr id="2055" name="CommandButton1"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0</xdr:colOff>
      <xdr:row>7</xdr:row>
      <xdr:rowOff>0</xdr:rowOff>
    </xdr:from>
    <xdr:to>
      <xdr:col>8</xdr:col>
      <xdr:colOff>218388</xdr:colOff>
      <xdr:row>7</xdr:row>
      <xdr:rowOff>0</xdr:rowOff>
    </xdr:to>
    <xdr:pic>
      <xdr:nvPicPr>
        <xdr:cNvPr id="51124" name="2 Imagen">
          <a:extLst>
            <a:ext uri="{FF2B5EF4-FFF2-40B4-BE49-F238E27FC236}">
              <a16:creationId xmlns:a16="http://schemas.microsoft.com/office/drawing/2014/main" id="{00000000-0008-0000-0200-0000B4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26820"/>
          <a:ext cx="77724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107</xdr:row>
      <xdr:rowOff>0</xdr:rowOff>
    </xdr:from>
    <xdr:to>
      <xdr:col>6</xdr:col>
      <xdr:colOff>1432560</xdr:colOff>
      <xdr:row>107</xdr:row>
      <xdr:rowOff>0</xdr:rowOff>
    </xdr:to>
    <xdr:pic>
      <xdr:nvPicPr>
        <xdr:cNvPr id="51125" name="2 Imagen">
          <a:extLst>
            <a:ext uri="{FF2B5EF4-FFF2-40B4-BE49-F238E27FC236}">
              <a16:creationId xmlns:a16="http://schemas.microsoft.com/office/drawing/2014/main" id="{00000000-0008-0000-0200-0000B5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192786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190</xdr:row>
      <xdr:rowOff>0</xdr:rowOff>
    </xdr:from>
    <xdr:to>
      <xdr:col>6</xdr:col>
      <xdr:colOff>1432560</xdr:colOff>
      <xdr:row>190</xdr:row>
      <xdr:rowOff>0</xdr:rowOff>
    </xdr:to>
    <xdr:pic>
      <xdr:nvPicPr>
        <xdr:cNvPr id="51126" name="2 Imagen">
          <a:extLst>
            <a:ext uri="{FF2B5EF4-FFF2-40B4-BE49-F238E27FC236}">
              <a16:creationId xmlns:a16="http://schemas.microsoft.com/office/drawing/2014/main" id="{00000000-0008-0000-0200-0000B6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53340</xdr:colOff>
      <xdr:row>0</xdr:row>
      <xdr:rowOff>0</xdr:rowOff>
    </xdr:from>
    <xdr:to>
      <xdr:col>6</xdr:col>
      <xdr:colOff>2186940</xdr:colOff>
      <xdr:row>6</xdr:row>
      <xdr:rowOff>154305</xdr:rowOff>
    </xdr:to>
    <xdr:pic>
      <xdr:nvPicPr>
        <xdr:cNvPr id="51127" name="Imagen 5">
          <a:extLst>
            <a:ext uri="{FF2B5EF4-FFF2-40B4-BE49-F238E27FC236}">
              <a16:creationId xmlns:a16="http://schemas.microsoft.com/office/drawing/2014/main" id="{00000000-0008-0000-0200-0000B7C7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26720" y="0"/>
          <a:ext cx="2133600" cy="1158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95250</xdr:colOff>
          <xdr:row>5</xdr:row>
          <xdr:rowOff>57150</xdr:rowOff>
        </xdr:from>
        <xdr:to>
          <xdr:col>6</xdr:col>
          <xdr:colOff>1552575</xdr:colOff>
          <xdr:row>7</xdr:row>
          <xdr:rowOff>0</xdr:rowOff>
        </xdr:to>
        <xdr:sp macro="" textlink="">
          <xdr:nvSpPr>
            <xdr:cNvPr id="41219" name="CommandButton1" hidden="1">
              <a:extLst>
                <a:ext uri="{63B3BB69-23CF-44E3-9099-C40C66FF867C}">
                  <a14:compatExt spid="_x0000_s41219"/>
                </a:ext>
                <a:ext uri="{FF2B5EF4-FFF2-40B4-BE49-F238E27FC236}">
                  <a16:creationId xmlns:a16="http://schemas.microsoft.com/office/drawing/2014/main" id="{00000000-0008-0000-0200-000003A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6</xdr:col>
      <xdr:colOff>662940</xdr:colOff>
      <xdr:row>190</xdr:row>
      <xdr:rowOff>0</xdr:rowOff>
    </xdr:from>
    <xdr:to>
      <xdr:col>6</xdr:col>
      <xdr:colOff>1432560</xdr:colOff>
      <xdr:row>190</xdr:row>
      <xdr:rowOff>0</xdr:rowOff>
    </xdr:to>
    <xdr:pic>
      <xdr:nvPicPr>
        <xdr:cNvPr id="51128" name="2 Imagen">
          <a:extLst>
            <a:ext uri="{FF2B5EF4-FFF2-40B4-BE49-F238E27FC236}">
              <a16:creationId xmlns:a16="http://schemas.microsoft.com/office/drawing/2014/main" id="{00000000-0008-0000-0200-0000B8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190</xdr:row>
      <xdr:rowOff>0</xdr:rowOff>
    </xdr:from>
    <xdr:to>
      <xdr:col>6</xdr:col>
      <xdr:colOff>1432560</xdr:colOff>
      <xdr:row>190</xdr:row>
      <xdr:rowOff>0</xdr:rowOff>
    </xdr:to>
    <xdr:pic>
      <xdr:nvPicPr>
        <xdr:cNvPr id="51129" name="2 Imagen">
          <a:extLst>
            <a:ext uri="{FF2B5EF4-FFF2-40B4-BE49-F238E27FC236}">
              <a16:creationId xmlns:a16="http://schemas.microsoft.com/office/drawing/2014/main" id="{00000000-0008-0000-0200-0000B9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190</xdr:row>
      <xdr:rowOff>0</xdr:rowOff>
    </xdr:from>
    <xdr:to>
      <xdr:col>6</xdr:col>
      <xdr:colOff>1432560</xdr:colOff>
      <xdr:row>190</xdr:row>
      <xdr:rowOff>0</xdr:rowOff>
    </xdr:to>
    <xdr:pic>
      <xdr:nvPicPr>
        <xdr:cNvPr id="51130" name="2 Imagen">
          <a:extLst>
            <a:ext uri="{FF2B5EF4-FFF2-40B4-BE49-F238E27FC236}">
              <a16:creationId xmlns:a16="http://schemas.microsoft.com/office/drawing/2014/main" id="{00000000-0008-0000-0200-0000BA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190</xdr:row>
      <xdr:rowOff>0</xdr:rowOff>
    </xdr:from>
    <xdr:to>
      <xdr:col>6</xdr:col>
      <xdr:colOff>1432560</xdr:colOff>
      <xdr:row>190</xdr:row>
      <xdr:rowOff>0</xdr:rowOff>
    </xdr:to>
    <xdr:pic>
      <xdr:nvPicPr>
        <xdr:cNvPr id="51131" name="2 Imagen">
          <a:extLst>
            <a:ext uri="{FF2B5EF4-FFF2-40B4-BE49-F238E27FC236}">
              <a16:creationId xmlns:a16="http://schemas.microsoft.com/office/drawing/2014/main" id="{00000000-0008-0000-0200-0000BB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190</xdr:row>
      <xdr:rowOff>0</xdr:rowOff>
    </xdr:from>
    <xdr:to>
      <xdr:col>6</xdr:col>
      <xdr:colOff>1432560</xdr:colOff>
      <xdr:row>190</xdr:row>
      <xdr:rowOff>0</xdr:rowOff>
    </xdr:to>
    <xdr:pic>
      <xdr:nvPicPr>
        <xdr:cNvPr id="51132" name="2 Imagen">
          <a:extLst>
            <a:ext uri="{FF2B5EF4-FFF2-40B4-BE49-F238E27FC236}">
              <a16:creationId xmlns:a16="http://schemas.microsoft.com/office/drawing/2014/main" id="{00000000-0008-0000-0200-0000BC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190</xdr:row>
      <xdr:rowOff>0</xdr:rowOff>
    </xdr:from>
    <xdr:to>
      <xdr:col>6</xdr:col>
      <xdr:colOff>1432560</xdr:colOff>
      <xdr:row>190</xdr:row>
      <xdr:rowOff>0</xdr:rowOff>
    </xdr:to>
    <xdr:pic>
      <xdr:nvPicPr>
        <xdr:cNvPr id="51133" name="2 Imagen">
          <a:extLst>
            <a:ext uri="{FF2B5EF4-FFF2-40B4-BE49-F238E27FC236}">
              <a16:creationId xmlns:a16="http://schemas.microsoft.com/office/drawing/2014/main" id="{00000000-0008-0000-0200-0000BD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190</xdr:row>
      <xdr:rowOff>0</xdr:rowOff>
    </xdr:from>
    <xdr:to>
      <xdr:col>6</xdr:col>
      <xdr:colOff>1432560</xdr:colOff>
      <xdr:row>190</xdr:row>
      <xdr:rowOff>0</xdr:rowOff>
    </xdr:to>
    <xdr:pic>
      <xdr:nvPicPr>
        <xdr:cNvPr id="51134" name="2 Imagen">
          <a:extLst>
            <a:ext uri="{FF2B5EF4-FFF2-40B4-BE49-F238E27FC236}">
              <a16:creationId xmlns:a16="http://schemas.microsoft.com/office/drawing/2014/main" id="{00000000-0008-0000-0200-0000BE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190</xdr:row>
      <xdr:rowOff>0</xdr:rowOff>
    </xdr:from>
    <xdr:to>
      <xdr:col>6</xdr:col>
      <xdr:colOff>1432560</xdr:colOff>
      <xdr:row>190</xdr:row>
      <xdr:rowOff>0</xdr:rowOff>
    </xdr:to>
    <xdr:pic>
      <xdr:nvPicPr>
        <xdr:cNvPr id="51135" name="2 Imagen">
          <a:extLst>
            <a:ext uri="{FF2B5EF4-FFF2-40B4-BE49-F238E27FC236}">
              <a16:creationId xmlns:a16="http://schemas.microsoft.com/office/drawing/2014/main" id="{00000000-0008-0000-0200-0000BF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190</xdr:row>
      <xdr:rowOff>0</xdr:rowOff>
    </xdr:from>
    <xdr:to>
      <xdr:col>6</xdr:col>
      <xdr:colOff>1432560</xdr:colOff>
      <xdr:row>190</xdr:row>
      <xdr:rowOff>0</xdr:rowOff>
    </xdr:to>
    <xdr:pic>
      <xdr:nvPicPr>
        <xdr:cNvPr id="51136" name="2 Imagen">
          <a:extLst>
            <a:ext uri="{FF2B5EF4-FFF2-40B4-BE49-F238E27FC236}">
              <a16:creationId xmlns:a16="http://schemas.microsoft.com/office/drawing/2014/main" id="{00000000-0008-0000-0200-0000C0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190</xdr:row>
      <xdr:rowOff>0</xdr:rowOff>
    </xdr:from>
    <xdr:to>
      <xdr:col>6</xdr:col>
      <xdr:colOff>1432560</xdr:colOff>
      <xdr:row>190</xdr:row>
      <xdr:rowOff>0</xdr:rowOff>
    </xdr:to>
    <xdr:pic>
      <xdr:nvPicPr>
        <xdr:cNvPr id="51137" name="2 Imagen">
          <a:extLst>
            <a:ext uri="{FF2B5EF4-FFF2-40B4-BE49-F238E27FC236}">
              <a16:creationId xmlns:a16="http://schemas.microsoft.com/office/drawing/2014/main" id="{00000000-0008-0000-0200-0000C1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45720</xdr:colOff>
      <xdr:row>0</xdr:row>
      <xdr:rowOff>106680</xdr:rowOff>
    </xdr:from>
    <xdr:to>
      <xdr:col>7</xdr:col>
      <xdr:colOff>609600</xdr:colOff>
      <xdr:row>6</xdr:row>
      <xdr:rowOff>114300</xdr:rowOff>
    </xdr:to>
    <xdr:pic>
      <xdr:nvPicPr>
        <xdr:cNvPr id="10574" name="Imagen 1">
          <a:extLst>
            <a:ext uri="{FF2B5EF4-FFF2-40B4-BE49-F238E27FC236}">
              <a16:creationId xmlns:a16="http://schemas.microsoft.com/office/drawing/2014/main" id="{00000000-0008-0000-0300-00004E29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980" y="106680"/>
          <a:ext cx="2080260" cy="1059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95250</xdr:colOff>
          <xdr:row>5</xdr:row>
          <xdr:rowOff>85725</xdr:rowOff>
        </xdr:from>
        <xdr:to>
          <xdr:col>7</xdr:col>
          <xdr:colOff>38100</xdr:colOff>
          <xdr:row>7</xdr:row>
          <xdr:rowOff>19050</xdr:rowOff>
        </xdr:to>
        <xdr:sp macro="" textlink="">
          <xdr:nvSpPr>
            <xdr:cNvPr id="10449" name="CommandButton1" hidden="1">
              <a:extLst>
                <a:ext uri="{63B3BB69-23CF-44E3-9099-C40C66FF867C}">
                  <a14:compatExt spid="_x0000_s10449"/>
                </a:ext>
                <a:ext uri="{FF2B5EF4-FFF2-40B4-BE49-F238E27FC236}">
                  <a16:creationId xmlns:a16="http://schemas.microsoft.com/office/drawing/2014/main" id="{00000000-0008-0000-0300-0000D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0</xdr:col>
      <xdr:colOff>312420</xdr:colOff>
      <xdr:row>0</xdr:row>
      <xdr:rowOff>99060</xdr:rowOff>
    </xdr:from>
    <xdr:to>
      <xdr:col>6</xdr:col>
      <xdr:colOff>1905000</xdr:colOff>
      <xdr:row>5</xdr:row>
      <xdr:rowOff>137160</xdr:rowOff>
    </xdr:to>
    <xdr:pic>
      <xdr:nvPicPr>
        <xdr:cNvPr id="43134" name="Imagen 2">
          <a:extLst>
            <a:ext uri="{FF2B5EF4-FFF2-40B4-BE49-F238E27FC236}">
              <a16:creationId xmlns:a16="http://schemas.microsoft.com/office/drawing/2014/main" id="{00000000-0008-0000-0400-00007EA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420" y="99060"/>
          <a:ext cx="1935480" cy="975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38100</xdr:colOff>
          <xdr:row>5</xdr:row>
          <xdr:rowOff>95250</xdr:rowOff>
        </xdr:from>
        <xdr:to>
          <xdr:col>6</xdr:col>
          <xdr:colOff>1495425</xdr:colOff>
          <xdr:row>6</xdr:row>
          <xdr:rowOff>209550</xdr:rowOff>
        </xdr:to>
        <xdr:sp macro="" textlink="">
          <xdr:nvSpPr>
            <xdr:cNvPr id="43010" name="CommandButton1" hidden="1">
              <a:extLst>
                <a:ext uri="{63B3BB69-23CF-44E3-9099-C40C66FF867C}">
                  <a14:compatExt spid="_x0000_s43010"/>
                </a:ext>
                <a:ext uri="{FF2B5EF4-FFF2-40B4-BE49-F238E27FC236}">
                  <a16:creationId xmlns:a16="http://schemas.microsoft.com/office/drawing/2014/main" id="{00000000-0008-0000-0400-000002A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5</xdr:col>
      <xdr:colOff>213360</xdr:colOff>
      <xdr:row>0</xdr:row>
      <xdr:rowOff>0</xdr:rowOff>
    </xdr:from>
    <xdr:to>
      <xdr:col>6</xdr:col>
      <xdr:colOff>2004060</xdr:colOff>
      <xdr:row>5</xdr:row>
      <xdr:rowOff>45720</xdr:rowOff>
    </xdr:to>
    <xdr:pic>
      <xdr:nvPicPr>
        <xdr:cNvPr id="44158" name="Imagen 3">
          <a:extLst>
            <a:ext uri="{FF2B5EF4-FFF2-40B4-BE49-F238E27FC236}">
              <a16:creationId xmlns:a16="http://schemas.microsoft.com/office/drawing/2014/main" id="{00000000-0008-0000-0500-00007EAC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 y="0"/>
          <a:ext cx="2004060" cy="982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0</xdr:colOff>
          <xdr:row>4</xdr:row>
          <xdr:rowOff>152400</xdr:rowOff>
        </xdr:from>
        <xdr:to>
          <xdr:col>6</xdr:col>
          <xdr:colOff>1457325</xdr:colOff>
          <xdr:row>6</xdr:row>
          <xdr:rowOff>76200</xdr:rowOff>
        </xdr:to>
        <xdr:sp macro="" textlink="">
          <xdr:nvSpPr>
            <xdr:cNvPr id="44034" name="CommandButton1" hidden="1">
              <a:extLst>
                <a:ext uri="{63B3BB69-23CF-44E3-9099-C40C66FF867C}">
                  <a14:compatExt spid="_x0000_s44034"/>
                </a:ext>
                <a:ext uri="{FF2B5EF4-FFF2-40B4-BE49-F238E27FC236}">
                  <a16:creationId xmlns:a16="http://schemas.microsoft.com/office/drawing/2014/main" id="{00000000-0008-0000-0500-000002A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2</xdr:col>
      <xdr:colOff>548640</xdr:colOff>
      <xdr:row>7</xdr:row>
      <xdr:rowOff>0</xdr:rowOff>
    </xdr:from>
    <xdr:to>
      <xdr:col>3</xdr:col>
      <xdr:colOff>518160</xdr:colOff>
      <xdr:row>7</xdr:row>
      <xdr:rowOff>0</xdr:rowOff>
    </xdr:to>
    <xdr:pic>
      <xdr:nvPicPr>
        <xdr:cNvPr id="45301" name="2 Imagen">
          <a:extLst>
            <a:ext uri="{FF2B5EF4-FFF2-40B4-BE49-F238E27FC236}">
              <a16:creationId xmlns:a16="http://schemas.microsoft.com/office/drawing/2014/main" id="{00000000-0008-0000-0600-0000F5B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880" y="1318260"/>
          <a:ext cx="54864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0</xdr:row>
      <xdr:rowOff>38100</xdr:rowOff>
    </xdr:from>
    <xdr:to>
      <xdr:col>3</xdr:col>
      <xdr:colOff>441960</xdr:colOff>
      <xdr:row>6</xdr:row>
      <xdr:rowOff>15240</xdr:rowOff>
    </xdr:to>
    <xdr:pic>
      <xdr:nvPicPr>
        <xdr:cNvPr id="45302" name="Imagen 3">
          <a:extLst>
            <a:ext uri="{FF2B5EF4-FFF2-40B4-BE49-F238E27FC236}">
              <a16:creationId xmlns:a16="http://schemas.microsoft.com/office/drawing/2014/main" id="{00000000-0008-0000-0600-0000F6B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100" y="38100"/>
          <a:ext cx="2141220" cy="1089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5</xdr:col>
      <xdr:colOff>3175</xdr:colOff>
      <xdr:row>160</xdr:row>
      <xdr:rowOff>0</xdr:rowOff>
    </xdr:from>
    <xdr:to>
      <xdr:col>5</xdr:col>
      <xdr:colOff>415237</xdr:colOff>
      <xdr:row>160</xdr:row>
      <xdr:rowOff>635</xdr:rowOff>
    </xdr:to>
    <xdr:sp macro="" textlink="">
      <xdr:nvSpPr>
        <xdr:cNvPr id="4" name="Text Box 3">
          <a:extLst>
            <a:ext uri="{FF2B5EF4-FFF2-40B4-BE49-F238E27FC236}">
              <a16:creationId xmlns:a16="http://schemas.microsoft.com/office/drawing/2014/main" id="{00000000-0008-0000-0700-000004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6" name="Text Box 3">
          <a:extLst>
            <a:ext uri="{FF2B5EF4-FFF2-40B4-BE49-F238E27FC236}">
              <a16:creationId xmlns:a16="http://schemas.microsoft.com/office/drawing/2014/main" id="{00000000-0008-0000-0700-000006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8" name="Text Box 3">
          <a:extLst>
            <a:ext uri="{FF2B5EF4-FFF2-40B4-BE49-F238E27FC236}">
              <a16:creationId xmlns:a16="http://schemas.microsoft.com/office/drawing/2014/main" id="{00000000-0008-0000-0700-000008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10" name="Text Box 3">
          <a:extLst>
            <a:ext uri="{FF2B5EF4-FFF2-40B4-BE49-F238E27FC236}">
              <a16:creationId xmlns:a16="http://schemas.microsoft.com/office/drawing/2014/main" id="{00000000-0008-0000-0700-00000A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1" name="Text Box 6">
          <a:extLst>
            <a:ext uri="{FF2B5EF4-FFF2-40B4-BE49-F238E27FC236}">
              <a16:creationId xmlns:a16="http://schemas.microsoft.com/office/drawing/2014/main" id="{00000000-0008-0000-0700-00000B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2" name="Text Box 3">
          <a:extLst>
            <a:ext uri="{FF2B5EF4-FFF2-40B4-BE49-F238E27FC236}">
              <a16:creationId xmlns:a16="http://schemas.microsoft.com/office/drawing/2014/main" id="{00000000-0008-0000-0700-00000C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3" name="Text Box 6">
          <a:extLst>
            <a:ext uri="{FF2B5EF4-FFF2-40B4-BE49-F238E27FC236}">
              <a16:creationId xmlns:a16="http://schemas.microsoft.com/office/drawing/2014/main" id="{00000000-0008-0000-0700-00000D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4" name="Text Box 3">
          <a:extLst>
            <a:ext uri="{FF2B5EF4-FFF2-40B4-BE49-F238E27FC236}">
              <a16:creationId xmlns:a16="http://schemas.microsoft.com/office/drawing/2014/main" id="{00000000-0008-0000-0700-00000E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5" name="Text Box 6">
          <a:extLst>
            <a:ext uri="{FF2B5EF4-FFF2-40B4-BE49-F238E27FC236}">
              <a16:creationId xmlns:a16="http://schemas.microsoft.com/office/drawing/2014/main" id="{00000000-0008-0000-0700-00000F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6" name="Text Box 3">
          <a:extLst>
            <a:ext uri="{FF2B5EF4-FFF2-40B4-BE49-F238E27FC236}">
              <a16:creationId xmlns:a16="http://schemas.microsoft.com/office/drawing/2014/main" id="{00000000-0008-0000-0700-000010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7" name="Text Box 6">
          <a:extLst>
            <a:ext uri="{FF2B5EF4-FFF2-40B4-BE49-F238E27FC236}">
              <a16:creationId xmlns:a16="http://schemas.microsoft.com/office/drawing/2014/main" id="{00000000-0008-0000-0700-000011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8" name="Text Box 3">
          <a:extLst>
            <a:ext uri="{FF2B5EF4-FFF2-40B4-BE49-F238E27FC236}">
              <a16:creationId xmlns:a16="http://schemas.microsoft.com/office/drawing/2014/main" id="{00000000-0008-0000-0700-000012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190500</xdr:colOff>
      <xdr:row>1</xdr:row>
      <xdr:rowOff>152400</xdr:rowOff>
    </xdr:from>
    <xdr:to>
      <xdr:col>4</xdr:col>
      <xdr:colOff>236220</xdr:colOff>
      <xdr:row>5</xdr:row>
      <xdr:rowOff>144780</xdr:rowOff>
    </xdr:to>
    <xdr:pic>
      <xdr:nvPicPr>
        <xdr:cNvPr id="52942" name="Imagen 18">
          <a:extLst>
            <a:ext uri="{FF2B5EF4-FFF2-40B4-BE49-F238E27FC236}">
              <a16:creationId xmlns:a16="http://schemas.microsoft.com/office/drawing/2014/main" id="{00000000-0008-0000-0700-0000CECE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0" y="327660"/>
          <a:ext cx="1661160" cy="693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10</xdr:col>
      <xdr:colOff>238002</xdr:colOff>
      <xdr:row>7</xdr:row>
      <xdr:rowOff>24065</xdr:rowOff>
    </xdr:to>
    <xdr:pic>
      <xdr:nvPicPr>
        <xdr:cNvPr id="5" name="Imagen 4">
          <a:extLst>
            <a:ext uri="{FF2B5EF4-FFF2-40B4-BE49-F238E27FC236}">
              <a16:creationId xmlns:a16="http://schemas.microsoft.com/office/drawing/2014/main" id="{5B4AA3F4-7173-4C45-84FC-D6AFFFEA7BED}"/>
            </a:ext>
          </a:extLst>
        </xdr:cNvPr>
        <xdr:cNvPicPr>
          <a:picLocks noChangeAspect="1"/>
        </xdr:cNvPicPr>
      </xdr:nvPicPr>
      <xdr:blipFill>
        <a:blip xmlns:r="http://schemas.openxmlformats.org/officeDocument/2006/relationships" r:embed="rId2"/>
        <a:stretch>
          <a:fillRect/>
        </a:stretch>
      </xdr:blipFill>
      <xdr:spPr>
        <a:xfrm>
          <a:off x="9115425" y="485775"/>
          <a:ext cx="2981202" cy="71939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5</xdr:col>
      <xdr:colOff>3175</xdr:colOff>
      <xdr:row>160</xdr:row>
      <xdr:rowOff>0</xdr:rowOff>
    </xdr:from>
    <xdr:to>
      <xdr:col>5</xdr:col>
      <xdr:colOff>415237</xdr:colOff>
      <xdr:row>160</xdr:row>
      <xdr:rowOff>635</xdr:rowOff>
    </xdr:to>
    <xdr:sp macro="" textlink="">
      <xdr:nvSpPr>
        <xdr:cNvPr id="4" name="Text Box 3">
          <a:extLst>
            <a:ext uri="{FF2B5EF4-FFF2-40B4-BE49-F238E27FC236}">
              <a16:creationId xmlns:a16="http://schemas.microsoft.com/office/drawing/2014/main" id="{00000000-0008-0000-0800-000004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6" name="Text Box 3">
          <a:extLst>
            <a:ext uri="{FF2B5EF4-FFF2-40B4-BE49-F238E27FC236}">
              <a16:creationId xmlns:a16="http://schemas.microsoft.com/office/drawing/2014/main" id="{00000000-0008-0000-0800-000006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8" name="Text Box 3">
          <a:extLst>
            <a:ext uri="{FF2B5EF4-FFF2-40B4-BE49-F238E27FC236}">
              <a16:creationId xmlns:a16="http://schemas.microsoft.com/office/drawing/2014/main" id="{00000000-0008-0000-0800-000008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10" name="Text Box 3">
          <a:extLst>
            <a:ext uri="{FF2B5EF4-FFF2-40B4-BE49-F238E27FC236}">
              <a16:creationId xmlns:a16="http://schemas.microsoft.com/office/drawing/2014/main" id="{00000000-0008-0000-0800-00000A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1" name="Text Box 6">
          <a:extLst>
            <a:ext uri="{FF2B5EF4-FFF2-40B4-BE49-F238E27FC236}">
              <a16:creationId xmlns:a16="http://schemas.microsoft.com/office/drawing/2014/main" id="{00000000-0008-0000-0800-00000B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2" name="Text Box 3">
          <a:extLst>
            <a:ext uri="{FF2B5EF4-FFF2-40B4-BE49-F238E27FC236}">
              <a16:creationId xmlns:a16="http://schemas.microsoft.com/office/drawing/2014/main" id="{00000000-0008-0000-0800-00000C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3" name="Text Box 6">
          <a:extLst>
            <a:ext uri="{FF2B5EF4-FFF2-40B4-BE49-F238E27FC236}">
              <a16:creationId xmlns:a16="http://schemas.microsoft.com/office/drawing/2014/main" id="{00000000-0008-0000-0800-00000D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4" name="Text Box 3">
          <a:extLst>
            <a:ext uri="{FF2B5EF4-FFF2-40B4-BE49-F238E27FC236}">
              <a16:creationId xmlns:a16="http://schemas.microsoft.com/office/drawing/2014/main" id="{00000000-0008-0000-0800-00000E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5" name="Text Box 6">
          <a:extLst>
            <a:ext uri="{FF2B5EF4-FFF2-40B4-BE49-F238E27FC236}">
              <a16:creationId xmlns:a16="http://schemas.microsoft.com/office/drawing/2014/main" id="{00000000-0008-0000-0800-00000F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6" name="Text Box 3">
          <a:extLst>
            <a:ext uri="{FF2B5EF4-FFF2-40B4-BE49-F238E27FC236}">
              <a16:creationId xmlns:a16="http://schemas.microsoft.com/office/drawing/2014/main" id="{00000000-0008-0000-0800-000010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7" name="Text Box 6">
          <a:extLst>
            <a:ext uri="{FF2B5EF4-FFF2-40B4-BE49-F238E27FC236}">
              <a16:creationId xmlns:a16="http://schemas.microsoft.com/office/drawing/2014/main" id="{00000000-0008-0000-0800-000011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8" name="Text Box 3">
          <a:extLst>
            <a:ext uri="{FF2B5EF4-FFF2-40B4-BE49-F238E27FC236}">
              <a16:creationId xmlns:a16="http://schemas.microsoft.com/office/drawing/2014/main" id="{00000000-0008-0000-0800-000012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60960</xdr:rowOff>
    </xdr:from>
    <xdr:to>
      <xdr:col>4</xdr:col>
      <xdr:colOff>320040</xdr:colOff>
      <xdr:row>5</xdr:row>
      <xdr:rowOff>137160</xdr:rowOff>
    </xdr:to>
    <xdr:pic>
      <xdr:nvPicPr>
        <xdr:cNvPr id="52098" name="Imagen 18">
          <a:extLst>
            <a:ext uri="{FF2B5EF4-FFF2-40B4-BE49-F238E27FC236}">
              <a16:creationId xmlns:a16="http://schemas.microsoft.com/office/drawing/2014/main" id="{00000000-0008-0000-0800-000082CB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0960"/>
          <a:ext cx="2004060" cy="1005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8</xdr:col>
      <xdr:colOff>9525</xdr:colOff>
      <xdr:row>8</xdr:row>
      <xdr:rowOff>36325</xdr:rowOff>
    </xdr:from>
    <xdr:to>
      <xdr:col>14</xdr:col>
      <xdr:colOff>558899</xdr:colOff>
      <xdr:row>10</xdr:row>
      <xdr:rowOff>52777</xdr:rowOff>
    </xdr:to>
    <xdr:sp macro="" textlink="">
      <xdr:nvSpPr>
        <xdr:cNvPr id="2" name="Rectangle 24">
          <a:extLst>
            <a:ext uri="{FF2B5EF4-FFF2-40B4-BE49-F238E27FC236}">
              <a16:creationId xmlns:a16="http://schemas.microsoft.com/office/drawing/2014/main" id="{00000000-0008-0000-0D00-000002000000}"/>
            </a:ext>
          </a:extLst>
        </xdr:cNvPr>
        <xdr:cNvSpPr/>
      </xdr:nvSpPr>
      <xdr:spPr>
        <a:xfrm>
          <a:off x="9353550" y="3236725"/>
          <a:ext cx="9706732" cy="2016702"/>
        </a:xfrm>
        <a:prstGeom prst="rect">
          <a:avLst/>
        </a:prstGeom>
      </xdr:spPr>
      <xdr:style>
        <a:lnRef idx="0">
          <a:schemeClr val="dk1">
            <a:alpha val="0"/>
            <a:hueOff val="0"/>
            <a:satOff val="0"/>
            <a:lumOff val="0"/>
            <a:alphaOff val="0"/>
          </a:schemeClr>
        </a:lnRef>
        <a:fillRef idx="0">
          <a:schemeClr val="lt1">
            <a:alpha val="0"/>
            <a:hueOff val="0"/>
            <a:satOff val="0"/>
            <a:lumOff val="0"/>
            <a:alphaOff val="0"/>
          </a:schemeClr>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twoCellAnchor>
    <xdr:from>
      <xdr:col>8</xdr:col>
      <xdr:colOff>0</xdr:colOff>
      <xdr:row>21</xdr:row>
      <xdr:rowOff>71397</xdr:rowOff>
    </xdr:from>
    <xdr:to>
      <xdr:col>15</xdr:col>
      <xdr:colOff>3479</xdr:colOff>
      <xdr:row>23</xdr:row>
      <xdr:rowOff>80195</xdr:rowOff>
    </xdr:to>
    <xdr:sp macro="" textlink="">
      <xdr:nvSpPr>
        <xdr:cNvPr id="3" name="Rectangle 12">
          <a:extLst>
            <a:ext uri="{FF2B5EF4-FFF2-40B4-BE49-F238E27FC236}">
              <a16:creationId xmlns:a16="http://schemas.microsoft.com/office/drawing/2014/main" id="{00000000-0008-0000-0D00-000003000000}"/>
            </a:ext>
          </a:extLst>
        </xdr:cNvPr>
        <xdr:cNvSpPr/>
      </xdr:nvSpPr>
      <xdr:spPr>
        <a:xfrm>
          <a:off x="7362825" y="13465452"/>
          <a:ext cx="10150317" cy="1616652"/>
        </a:xfrm>
        <a:prstGeom prst="rect">
          <a:avLst/>
        </a:prstGeom>
        <a:noFill/>
      </xdr:spPr>
      <xdr:style>
        <a:lnRef idx="0">
          <a:schemeClr val="dk1">
            <a:alpha val="0"/>
            <a:hueOff val="0"/>
            <a:satOff val="0"/>
            <a:lumOff val="0"/>
            <a:alphaOff val="0"/>
          </a:schemeClr>
        </a:lnRef>
        <a:fillRef idx="0">
          <a:scrgbClr r="0" g="0" b="0"/>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3" displayName="Tabla3" ref="B8:Q168" headerRowDxfId="223" dataDxfId="222" totalsRowDxfId="221">
  <autoFilter ref="B8:Q168" xr:uid="{00000000-0009-0000-0100-000003000000}"/>
  <tableColumns count="16">
    <tableColumn id="20" xr3:uid="{00000000-0010-0000-0000-000014000000}" name="ID_Dependendencia" dataDxfId="220">
      <calculatedColumnFormula>IF('Formulario PPGR1'!$F9="","",CONCATENATE('Formulario PPGR1'!$C9,".",'Formulario PPGR1'!$D9,".",'Formulario PPGR1'!$E9,".",#REF!))</calculatedColumnFormula>
    </tableColumn>
    <tableColumn id="13" xr3:uid="{00000000-0010-0000-0000-00000D000000}" name="POA" dataDxfId="219">
      <calculatedColumnFormula>IF('Formulario PPGR1'!$F9="","",#REF!)</calculatedColumnFormula>
    </tableColumn>
    <tableColumn id="17" xr3:uid="{00000000-0010-0000-0000-000011000000}" name="SRS" dataDxfId="218">
      <calculatedColumnFormula>IF('Formulario PPGR1'!$F9="","",#REF!)</calculatedColumnFormula>
    </tableColumn>
    <tableColumn id="18" xr3:uid="{00000000-0010-0000-0000-000012000000}" name="AREA" dataDxfId="217">
      <calculatedColumnFormula>IF('Formulario PPGR1'!$F9="","",#REF!)</calculatedColumnFormula>
    </tableColumn>
    <tableColumn id="1" xr3:uid="{00000000-0010-0000-0000-000001000000}" name="Eje Estratégico" totalsRowLabel="Total" dataDxfId="216" totalsRowDxfId="215"/>
    <tableColumn id="2" xr3:uid="{00000000-0010-0000-0000-000002000000}" name="Cod_LE" dataDxfId="214">
      <calculatedColumnFormula array="1">_xlfn.XLOOKUP($F9,LE_tbl[[#All],[Ls_LinesEstategica]],LE_tbl[[#All],[Le_code]],"",0)</calculatedColumnFormula>
    </tableColumn>
    <tableColumn id="15" xr3:uid="{00000000-0010-0000-0000-00000F000000}" name="Objetivo" dataDxfId="213" totalsRowDxfId="212"/>
    <tableColumn id="16" xr3:uid="{00000000-0010-0000-0000-000010000000}" name="Cod_Obj" dataDxfId="211" totalsRowDxfId="210">
      <calculatedColumnFormula>_xlfn.XLOOKUP($H9,Obj!$D$122:$D$134,Obj!$E$122:$E$134,"",0)</calculatedColumnFormula>
    </tableColumn>
    <tableColumn id="14" xr3:uid="{00000000-0010-0000-0000-00000E000000}" name="Resultado esperado" dataDxfId="209" totalsRowDxfId="208"/>
    <tableColumn id="3" xr3:uid="{00000000-0010-0000-0000-000003000000}" name="Productos" dataDxfId="207" totalsRowDxfId="206"/>
    <tableColumn id="4" xr3:uid="{00000000-0010-0000-0000-000004000000}" name="Indicador" dataDxfId="205" totalsRowDxfId="204"/>
    <tableColumn id="5" xr3:uid="{00000000-0010-0000-0000-000005000000}" name="Unidad de medida" dataDxfId="203" totalsRowDxfId="202"/>
    <tableColumn id="22" xr3:uid="{00000000-0010-0000-0000-000016000000}" name="Línea Base" dataDxfId="201" totalsRowDxfId="200"/>
    <tableColumn id="6" xr3:uid="{00000000-0010-0000-0000-000006000000}" name="Meta" dataDxfId="199" totalsRowDxfId="198"/>
    <tableColumn id="11" xr3:uid="{00000000-0010-0000-0000-00000B000000}" name="Supuestos" dataDxfId="197" totalsRowDxfId="196"/>
    <tableColumn id="12" xr3:uid="{00000000-0010-0000-0000-00000C000000}" name="Dependencia responsable" totalsRowFunction="count" dataDxfId="195" totalsRowDxfId="194"/>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B8:Z266" totalsRowCount="1" headerRowDxfId="193" dataDxfId="192" totalsRowDxfId="191">
  <autoFilter ref="B8:Z265" xr:uid="{00000000-0009-0000-0100-000002000000}"/>
  <tableColumns count="25">
    <tableColumn id="1" xr3:uid="{00000000-0010-0000-0100-000001000000}" name="ID_Dependendencia" dataDxfId="190" totalsRowDxfId="189">
      <calculatedColumnFormula>IF('Formulario PPGR2'!$G9="","",CONCATENATE('Formulario PPGR2'!$C9,".",'Formulario PPGR2'!$D9,".",'Formulario PPGR2'!$E9,".",'Formulario PPGR2'!$F9))</calculatedColumnFormula>
    </tableColumn>
    <tableColumn id="4" xr3:uid="{00000000-0010-0000-0100-000004000000}" name="POA" dataDxfId="188" totalsRowDxfId="187"/>
    <tableColumn id="24" xr3:uid="{00000000-0010-0000-0100-000018000000}" name="SRS" dataDxfId="186" totalsRowDxfId="185">
      <calculatedColumnFormula>IF('Formulario PPGR2'!$G9="","",'Formulario PPGR1'!#REF!)</calculatedColumnFormula>
    </tableColumn>
    <tableColumn id="25" xr3:uid="{00000000-0010-0000-0100-000019000000}" name="AREA" dataDxfId="184" totalsRowDxfId="183">
      <calculatedColumnFormula>IF('Formulario PPGR2'!$G9="","",'Formulario PPGR1'!#REF!)</calculatedColumnFormula>
    </tableColumn>
    <tableColumn id="26" xr3:uid="{00000000-0010-0000-0100-00001A000000}" name="TIPO" dataDxfId="182" totalsRowDxfId="181">
      <calculatedColumnFormula>IF('Formulario PPGR2'!$G9="","",'Formulario PPGR1'!#REF!)</calculatedColumnFormula>
    </tableColumn>
    <tableColumn id="2" xr3:uid="{00000000-0010-0000-0100-000002000000}" name="Productos " dataDxfId="180" totalsRowDxfId="179"/>
    <tableColumn id="3" xr3:uid="{00000000-0010-0000-0100-000003000000}" name="Código" dataDxfId="178" totalsRowDxfId="177"/>
    <tableColumn id="23" xr3:uid="{00000000-0010-0000-0100-000017000000}" name="Actividades Programables Presupuestables" dataDxfId="176" totalsRowDxfId="175"/>
    <tableColumn id="5" xr3:uid="{00000000-0010-0000-0100-000005000000}" name="Ene" totalsRowFunction="sum" dataDxfId="174" totalsRowDxfId="173"/>
    <tableColumn id="6" xr3:uid="{00000000-0010-0000-0100-000006000000}" name="Feb" totalsRowFunction="sum" dataDxfId="172" totalsRowDxfId="171"/>
    <tableColumn id="7" xr3:uid="{00000000-0010-0000-0100-000007000000}" name="Mar" totalsRowFunction="sum" dataDxfId="170" totalsRowDxfId="169"/>
    <tableColumn id="8" xr3:uid="{00000000-0010-0000-0100-000008000000}" name="Abr" totalsRowFunction="sum" dataDxfId="168" totalsRowDxfId="167"/>
    <tableColumn id="9" xr3:uid="{00000000-0010-0000-0100-000009000000}" name="May" totalsRowFunction="sum" dataDxfId="166" totalsRowDxfId="165"/>
    <tableColumn id="10" xr3:uid="{00000000-0010-0000-0100-00000A000000}" name="Jun" totalsRowFunction="sum" dataDxfId="164" totalsRowDxfId="163"/>
    <tableColumn id="11" xr3:uid="{00000000-0010-0000-0100-00000B000000}" name="Jul" totalsRowFunction="sum" dataDxfId="162" totalsRowDxfId="161"/>
    <tableColumn id="12" xr3:uid="{00000000-0010-0000-0100-00000C000000}" name="Ago" totalsRowFunction="sum" dataDxfId="160" totalsRowDxfId="159"/>
    <tableColumn id="13" xr3:uid="{00000000-0010-0000-0100-00000D000000}" name="Sep" totalsRowFunction="sum" dataDxfId="158" totalsRowDxfId="157"/>
    <tableColumn id="14" xr3:uid="{00000000-0010-0000-0100-00000E000000}" name="Oct" totalsRowFunction="sum" dataDxfId="156" totalsRowDxfId="155"/>
    <tableColumn id="15" xr3:uid="{00000000-0010-0000-0100-00000F000000}" name="Nov" totalsRowFunction="sum" dataDxfId="154" totalsRowDxfId="153"/>
    <tableColumn id="16" xr3:uid="{00000000-0010-0000-0100-000010000000}" name="Dic" totalsRowFunction="sum" dataDxfId="152" totalsRowDxfId="151"/>
    <tableColumn id="17" xr3:uid="{00000000-0010-0000-0100-000011000000}" name="Total de Acciones " totalsRowFunction="sum" dataDxfId="150" totalsRowDxfId="149">
      <calculatedColumnFormula>SUM('Formulario PPGR2'!$J9:$U9)</calculatedColumnFormula>
    </tableColumn>
    <tableColumn id="18" xr3:uid="{00000000-0010-0000-0100-000012000000}" name="Medio de Verificación 1" dataDxfId="148" totalsRowDxfId="147"/>
    <tableColumn id="19" xr3:uid="{00000000-0010-0000-0100-000013000000}" name="Medio de Verificación 2" dataDxfId="146" totalsRowDxfId="145"/>
    <tableColumn id="20" xr3:uid="{00000000-0010-0000-0100-000014000000}" name="Medio de Verificación 3" dataDxfId="144" totalsRowDxfId="143"/>
    <tableColumn id="22" xr3:uid="{00000000-0010-0000-0100-000016000000}" name="Responsable " dataDxfId="142" totalsRowDxfId="141"/>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2000000}" name="Tabla1" displayName="Tabla1" ref="B8:R1684" headerRowDxfId="140" dataDxfId="139" totalsRowDxfId="138">
  <autoFilter ref="B8:R1684" xr:uid="{00000000-0009-0000-0100-000001000000}"/>
  <tableColumns count="17">
    <tableColumn id="13" xr3:uid="{00000000-0010-0000-0200-00000D000000}" name="ID_Dependendencia" dataDxfId="137" totalsRowDxfId="136">
      <calculatedColumnFormula>IF('Formulario PPGR3'!$G9="","",CONCATENATE('Formulario PPGR3'!$C9,".",'Formulario PPGR3'!$D9,".",'Formulario PPGR3'!$E9,".",'Formulario PPGR3'!$F9))</calculatedColumnFormula>
    </tableColumn>
    <tableColumn id="14" xr3:uid="{00000000-0010-0000-0200-00000E000000}" name="POA" dataDxfId="135" totalsRowDxfId="134"/>
    <tableColumn id="15" xr3:uid="{00000000-0010-0000-0200-00000F000000}" name="SRS" dataDxfId="133" totalsRowDxfId="132"/>
    <tableColumn id="16" xr3:uid="{00000000-0010-0000-0200-000010000000}" name="AREA" dataDxfId="131" totalsRowDxfId="130">
      <calculatedColumnFormula>IF('Formulario PPGR3'!$G9="","",'Formulario PPGR1'!#REF!)</calculatedColumnFormula>
    </tableColumn>
    <tableColumn id="17" xr3:uid="{00000000-0010-0000-0200-000011000000}" name="TIPO" dataDxfId="129" totalsRowDxfId="128">
      <calculatedColumnFormula>IF('Formulario PPGR3'!$G9="","",'Formulario PPGR1'!#REF!)</calculatedColumnFormula>
    </tableColumn>
    <tableColumn id="1" xr3:uid="{00000000-0010-0000-0200-000001000000}" name="Código_Actividad" totalsRowLabel="Total" dataDxfId="127" totalsRowDxfId="126"/>
    <tableColumn id="2" xr3:uid="{00000000-0010-0000-0200-000002000000}" name="Actividad" dataDxfId="125" totalsRowDxfId="124">
      <calculatedColumnFormula array="1">IF(Tabla1[[#This Row],[Código_Actividad]]="","",_xlfn.XLOOKUP(Tabla1[[#This Row],[Código_Actividad]],CodigoActividad,Tabla2[Actividades Programables Presupuestables],"",0))</calculatedColumnFormula>
    </tableColumn>
    <tableColumn id="10" xr3:uid="{00000000-0010-0000-0200-00000A000000}" name="Total de Actividades " totalsRowFunction="sum" dataDxfId="123">
      <calculatedColumnFormula>IFERROR(VLOOKUP('Formulario PPGR3'!$G9,'Formulario PPGR2'!$H$9:$V$265,15,FALSE),"")</calculatedColumnFormula>
    </tableColumn>
    <tableColumn id="3" xr3:uid="{00000000-0010-0000-0200-000003000000}" name="Insumos" dataDxfId="122" totalsRowDxfId="121"/>
    <tableColumn id="12" xr3:uid="{00000000-0010-0000-0200-00000C000000}" name="InsumoAbrev" dataDxfId="120">
      <calculatedColumnFormula>IF(Tabla1[[#This Row],[Insumos]]="","",_xlfn.XLOOKUP(Tabla1[[#This Row],[Insumos]],Tabla10[Insumo],Tabla10[InsumoAbrev],"",0))</calculatedColumnFormula>
    </tableColumn>
    <tableColumn id="11" xr3:uid="{00000000-0010-0000-0200-00000B000000}" name="Descripción" dataDxfId="119" totalsRowDxfId="118"/>
    <tableColumn id="4" xr3:uid="{00000000-0010-0000-0200-000004000000}" name="Unidad de Medida" dataDxfId="117">
      <calculatedColumnFormula>IF(Tabla1[[#This Row],[Descripción]]="","",_xlfn.XLOOKUP(Tabla1[[#This Row],[Descripción]],Tabla10[Descripción],Tabla10[Unidad de Medida],"",0))</calculatedColumnFormula>
    </tableColumn>
    <tableColumn id="5" xr3:uid="{00000000-0010-0000-0200-000005000000}" name="Cantidad de Insumos" dataDxfId="116" totalsRowDxfId="115"/>
    <tableColumn id="6" xr3:uid="{00000000-0010-0000-0200-000006000000}" name="Precio Unitario" dataDxfId="114">
      <calculatedColumnFormula>IF(Tabla1[[#This Row],[Descripción]]="","",_xlfn.XLOOKUP(Tabla1[[#This Row],[Descripción]],Tabla10[Descripción],Tabla10[Precio Unitario],0))</calculatedColumnFormula>
    </tableColumn>
    <tableColumn id="7" xr3:uid="{00000000-0010-0000-0200-000007000000}" name="Valor Total" totalsRowFunction="sum" dataDxfId="113">
      <calculatedColumnFormula>IF(Tabla1[[#This Row],[Cantidad de Insumos]]="","",Tabla1[[#This Row],[Precio Unitario]]*Tabla1[[#This Row],[Cantidad de Insumos]])</calculatedColumnFormula>
    </tableColumn>
    <tableColumn id="8" xr3:uid="{00000000-0010-0000-0200-000008000000}" name="Código Presupuestario" dataDxfId="112">
      <calculatedColumnFormula>IF(Tabla1[[#This Row],[Descripción]]="","",_xlfn.XLOOKUP(Tabla1[[#This Row],[Descripción]],Tabla10[Descripción],Tabla10[CODIGO PRESUPUESTARIO],0))</calculatedColumnFormula>
    </tableColumn>
    <tableColumn id="9" xr3:uid="{00000000-0010-0000-0200-000009000000}" name="Fuente de Financiamiento" dataDxfId="111" totalsRowDxfId="110"/>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a4" displayName="Tabla4" ref="B8:P37" headerRowDxfId="109" dataDxfId="108" tableBorderDxfId="107" headerRowCellStyle="Normal 2" dataCellStyle="Normal 2">
  <autoFilter ref="B8:P37" xr:uid="{00000000-0009-0000-0100-000004000000}"/>
  <tableColumns count="15">
    <tableColumn id="11" xr3:uid="{00000000-0010-0000-0300-00000B000000}" name="ID_Dependendencia" dataDxfId="106" totalsRowDxfId="105" dataCellStyle="Normal 2">
      <calculatedColumnFormula>IF('Formulario PPGR4'!$G9="","",CONCATENATE('Formulario PPGR4'!$C9,".",'Formulario PPGR4'!$D9,".",'Formulario PPGR4'!$E9,".",'Formulario PPGR4'!$F9))</calculatedColumnFormula>
    </tableColumn>
    <tableColumn id="12" xr3:uid="{00000000-0010-0000-0300-00000C000000}" name="POA" dataDxfId="104" totalsRowDxfId="103" dataCellStyle="Normal 2">
      <calculatedColumnFormula>IF('Formulario PPGR4'!$G9="","",'Formulario PPGR1'!#REF!)</calculatedColumnFormula>
    </tableColumn>
    <tableColumn id="13" xr3:uid="{00000000-0010-0000-0300-00000D000000}" name="SRS" dataDxfId="102" totalsRowDxfId="101" dataCellStyle="Normal 2">
      <calculatedColumnFormula>IF('Formulario PPGR4'!$G9="","",'Formulario PPGR1'!#REF!)</calculatedColumnFormula>
    </tableColumn>
    <tableColumn id="14" xr3:uid="{00000000-0010-0000-0300-00000E000000}" name="AREA" dataDxfId="100" totalsRowDxfId="99" dataCellStyle="Normal 2">
      <calculatedColumnFormula>IF('Formulario PPGR4'!$G9="","",'Formulario PPGR1'!#REF!)</calculatedColumnFormula>
    </tableColumn>
    <tableColumn id="15" xr3:uid="{00000000-0010-0000-0300-00000F000000}" name="TIPO" dataDxfId="98" totalsRowDxfId="97" dataCellStyle="Normal 2">
      <calculatedColumnFormula>IF('Formulario PPGR4'!$G9="","",'Formulario PPGR1'!#REF!)</calculatedColumnFormula>
    </tableColumn>
    <tableColumn id="1" xr3:uid="{00000000-0010-0000-0300-000001000000}" name="Tipo de Intervención" totalsRowLabel="Total" dataDxfId="96" totalsRowDxfId="95"/>
    <tableColumn id="2" xr3:uid="{00000000-0010-0000-0300-000002000000}" name="Tipo EESS" dataDxfId="94" totalsRowDxfId="93"/>
    <tableColumn id="3" xr3:uid="{00000000-0010-0000-0300-000003000000}" name="Nombre de establecimiento" dataDxfId="92" totalsRowDxfId="91" dataCellStyle="Normal 2"/>
    <tableColumn id="4" xr3:uid="{00000000-0010-0000-0300-000004000000}" name="Provincia" dataDxfId="90" totalsRowDxfId="89" dataCellStyle="Normal 2"/>
    <tableColumn id="6" xr3:uid="{00000000-0010-0000-0300-000006000000}" name="ListaProvincia" dataDxfId="88" totalsRowDxfId="87" dataCellStyle="Normal 2">
      <calculatedColumnFormula>IFERROR(VLOOKUP('Formulario PPGR4'!$J9,Prov!$A$2:$B$156,2,FALSE),"")</calculatedColumnFormula>
    </tableColumn>
    <tableColumn id="5" xr3:uid="{00000000-0010-0000-0300-000005000000}" name="Municipio" dataDxfId="86" totalsRowDxfId="85" dataCellStyle="Normal 2"/>
    <tableColumn id="7" xr3:uid="{00000000-0010-0000-0300-000007000000}" name="Unidad de Medida" dataDxfId="84" totalsRowDxfId="83" dataCellStyle="Normal 2"/>
    <tableColumn id="8" xr3:uid="{00000000-0010-0000-0300-000008000000}" name="Monto Estimado" totalsRowFunction="sum" dataDxfId="82" totalsRowDxfId="81" dataCellStyle="Normal 2"/>
    <tableColumn id="9" xr3:uid="{00000000-0010-0000-0300-000009000000}" name="Código Presupuestario" dataDxfId="80" totalsRowDxfId="79" dataCellStyle="Normal 2">
      <calculatedColumnFormula>IFERROR(VLOOKUP($G9,Catalogo!$G$20:$H$25,2,FALSE),"")</calculatedColumnFormula>
    </tableColumn>
    <tableColumn id="10" xr3:uid="{00000000-0010-0000-0300-00000A000000}" name="Fuente de Financiamiento" totalsRowFunction="count" dataDxfId="78" totalsRowDxfId="77" dataCellStyle="Normal 2"/>
  </tableColumns>
  <tableStyleInfo name="TableStyleLight20"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a46" displayName="Tabla46" ref="B8:W66" headerRowDxfId="76" dataDxfId="75" tableBorderDxfId="74" headerRowCellStyle="Normal 2" dataCellStyle="Normal 2">
  <autoFilter ref="B8:W66" xr:uid="{00000000-0009-0000-0100-000005000000}"/>
  <tableColumns count="22">
    <tableColumn id="17" xr3:uid="{00000000-0010-0000-0400-000011000000}" name="ID_Dependendencia" dataDxfId="73" totalsRowDxfId="72" dataCellStyle="Normal 2">
      <calculatedColumnFormula>IF('Formulario PPGR5'!$G9="","",CONCATENATE('Formulario PPGR5'!$C9,".",'Formulario PPGR5'!$D9,".",'Formulario PPGR5'!$E9,".",'Formulario PPGR5'!$F9))</calculatedColumnFormula>
    </tableColumn>
    <tableColumn id="18" xr3:uid="{00000000-0010-0000-0400-000012000000}" name="POA" dataDxfId="71" totalsRowDxfId="70" dataCellStyle="Normal 2"/>
    <tableColumn id="19" xr3:uid="{00000000-0010-0000-0400-000013000000}" name="SRS" dataDxfId="69" totalsRowDxfId="68" dataCellStyle="Normal 2">
      <calculatedColumnFormula>IF('Formulario PPGR5'!$G9="","",'Formulario PPGR1'!#REF!)</calculatedColumnFormula>
    </tableColumn>
    <tableColumn id="20" xr3:uid="{00000000-0010-0000-0400-000014000000}" name="AREA" dataDxfId="67" totalsRowDxfId="66" dataCellStyle="Normal 2">
      <calculatedColumnFormula>IF('Formulario PPGR5'!$G9="","",'Formulario PPGR1'!#REF!)</calculatedColumnFormula>
    </tableColumn>
    <tableColumn id="21" xr3:uid="{00000000-0010-0000-0400-000015000000}" name="TIPO" dataDxfId="65" totalsRowDxfId="64" dataCellStyle="Normal 2">
      <calculatedColumnFormula>IF('Formulario PPGR5'!$G9="","",'Formulario PPGR1'!#REF!)</calculatedColumnFormula>
    </tableColumn>
    <tableColumn id="1" xr3:uid="{00000000-0010-0000-0400-000001000000}" name="Tipos de Acciones" totalsRowLabel="Total" dataDxfId="63" totalsRowDxfId="62"/>
    <tableColumn id="6" xr3:uid="{00000000-0010-0000-0400-000006000000}" name="Tipo de Equipo" dataDxfId="61" totalsRowDxfId="60"/>
    <tableColumn id="16" xr3:uid="{00000000-0010-0000-0400-000010000000}" name="InsumoAbrev" dataDxfId="59" totalsRowDxfId="58"/>
    <tableColumn id="11" xr3:uid="{00000000-0010-0000-0400-00000B000000}" name="Item" dataDxfId="57" totalsRowDxfId="56"/>
    <tableColumn id="12" xr3:uid="{00000000-0010-0000-0400-00000C000000}" name="Descripción" dataDxfId="55" totalsRowDxfId="54"/>
    <tableColumn id="2" xr3:uid="{00000000-0010-0000-0400-000002000000}" name="Tipo EESS" dataDxfId="53" totalsRowDxfId="52"/>
    <tableColumn id="3" xr3:uid="{00000000-0010-0000-0400-000003000000}" name="Nombre de establecimiento" dataDxfId="51" totalsRowDxfId="50" dataCellStyle="Normal 2"/>
    <tableColumn id="4" xr3:uid="{00000000-0010-0000-0400-000004000000}" name="Provincia" dataDxfId="49" totalsRowDxfId="48" dataCellStyle="Normal 2"/>
    <tableColumn id="15" xr3:uid="{00000000-0010-0000-0400-00000F000000}" name="ListaProvincia" dataDxfId="47" totalsRowDxfId="46" dataCellStyle="Normal 2"/>
    <tableColumn id="5" xr3:uid="{00000000-0010-0000-0400-000005000000}" name="Municipio" dataDxfId="45" totalsRowDxfId="44" dataCellStyle="Normal 2"/>
    <tableColumn id="7" xr3:uid="{00000000-0010-0000-0400-000007000000}" name="Unidad de Medida" dataDxfId="43" totalsRowDxfId="42" dataCellStyle="Normal 2"/>
    <tableColumn id="14" xr3:uid="{00000000-0010-0000-0400-00000E000000}" name="Cantidad de Insumos" dataDxfId="41" totalsRowDxfId="40" dataCellStyle="Normal 2"/>
    <tableColumn id="13" xr3:uid="{00000000-0010-0000-0400-00000D000000}" name="Precio Unitario" dataDxfId="39" totalsRowDxfId="38" dataCellStyle="Normal 2"/>
    <tableColumn id="8" xr3:uid="{00000000-0010-0000-0400-000008000000}" name="Valor Total Estimado" totalsRowFunction="sum" dataDxfId="37" totalsRowDxfId="36" dataCellStyle="Normal 2"/>
    <tableColumn id="9" xr3:uid="{00000000-0010-0000-0400-000009000000}" name="Código Presupuestario" dataDxfId="35" totalsRowDxfId="34" dataCellStyle="Normal 2"/>
    <tableColumn id="10" xr3:uid="{00000000-0010-0000-0400-00000A000000}" name="Fuente de Financiamiento" totalsRowFunction="count" dataDxfId="33" totalsRowDxfId="32" dataCellStyle="Normal 2"/>
    <tableColumn id="22" xr3:uid="{00000000-0010-0000-0400-000016000000}" name="Columna1" dataDxfId="31" totalsRowDxfId="30" dataCellStyle="Normal 2"/>
  </tableColumns>
  <tableStyleInfo name="TableStyleLight20"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5000000}" name="Tabla10" displayName="Tabla10" ref="A1:F528" totalsRowShown="0" headerRowDxfId="29" headerRowBorderDxfId="28" tableBorderDxfId="27" headerRowCellStyle="Normal 3">
  <autoFilter ref="A1:F528" xr:uid="{00000000-0009-0000-0100-00000A000000}"/>
  <tableColumns count="6">
    <tableColumn id="1" xr3:uid="{00000000-0010-0000-0500-000001000000}" name="Insumo" dataDxfId="26" dataCellStyle="Normal 3"/>
    <tableColumn id="2" xr3:uid="{00000000-0010-0000-0500-000002000000}" name="InsumoAbrev" dataDxfId="25" dataCellStyle="Normal 3"/>
    <tableColumn id="3" xr3:uid="{00000000-0010-0000-0500-000003000000}" name="Descripción" dataDxfId="24" dataCellStyle="Normal 3"/>
    <tableColumn id="4" xr3:uid="{00000000-0010-0000-0500-000004000000}" name="Unidad de Medida" dataDxfId="23" dataCellStyle="Normal 3"/>
    <tableColumn id="5" xr3:uid="{00000000-0010-0000-0500-000005000000}" name="Precio Unitario" dataDxfId="22" dataCellStyle="Millares 3"/>
    <tableColumn id="6" xr3:uid="{00000000-0010-0000-0500-000006000000}" name="CODIGO PRESUPUESTARIO" dataDxfId="21" dataCellStyle="Normal 3"/>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6000000}" name="Tabla6" displayName="Tabla6" ref="B56:F80" totalsRowShown="0" headerRowDxfId="20" tableBorderDxfId="19">
  <autoFilter ref="B56:F80" xr:uid="{00000000-0009-0000-0100-000006000000}"/>
  <tableColumns count="5">
    <tableColumn id="1" xr3:uid="{00000000-0010-0000-0600-000001000000}" name="Línea Estratégica" dataDxfId="18"/>
    <tableColumn id="2" xr3:uid="{00000000-0010-0000-0600-000002000000}" name="LE" dataDxfId="17" dataCellStyle="Normal 5"/>
    <tableColumn id="3" xr3:uid="{00000000-0010-0000-0600-000003000000}" name="Objetivo Estratégico" dataDxfId="16"/>
    <tableColumn id="4" xr3:uid="{00000000-0010-0000-0600-000004000000}" name="Obj" dataDxfId="15" dataCellStyle="Normal 5"/>
    <tableColumn id="5" xr3:uid="{00000000-0010-0000-0600-000005000000}" name="Resultados Esperados" dataDxfId="14"/>
  </tableColumns>
  <tableStyleInfo name="TableStyleLight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7000000}" name="Tabla7" displayName="Tabla7" ref="F5:H18" totalsRowShown="0" headerRowDxfId="13" headerRowBorderDxfId="12" tableBorderDxfId="11" headerRowCellStyle="Normal 5">
  <autoFilter ref="F5:H18" xr:uid="{00000000-0009-0000-0100-000007000000}"/>
  <tableColumns count="3">
    <tableColumn id="1" xr3:uid="{00000000-0010-0000-0700-000001000000}" name="Ls_ObjEstrategico" dataDxfId="10" dataCellStyle="Normal 5"/>
    <tableColumn id="2" xr3:uid="{00000000-0010-0000-0700-000002000000}" name="Cod. Obj." dataDxfId="9" dataCellStyle="Normal 5"/>
    <tableColumn id="3" xr3:uid="{00000000-0010-0000-0700-000003000000}" name="Cod: LE" dataDxfId="8" dataCellStyle="Normal 5"/>
  </tableColumns>
  <tableStyleInfo name="TableStyleLight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8000000}" name="Tabla8" displayName="Tabla8" ref="C140:D164" totalsRowShown="0">
  <autoFilter ref="C140:D164" xr:uid="{00000000-0009-0000-0100-000008000000}"/>
  <tableColumns count="2">
    <tableColumn id="1" xr3:uid="{00000000-0010-0000-0800-000001000000}" name="# Obj." dataDxfId="7"/>
    <tableColumn id="2" xr3:uid="{00000000-0010-0000-0800-000002000000}" name="Resultados Esperados" dataDxfId="6"/>
  </tableColumns>
  <tableStyleInfo name="TableStyleLight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9000000}" name="LE_tbl" displayName="LE_tbl" ref="B5:C8" totalsRowShown="0" headerRowDxfId="5" headerRowBorderDxfId="4" tableBorderDxfId="3" totalsRowBorderDxfId="2">
  <autoFilter ref="B5:C8" xr:uid="{00000000-0009-0000-0100-000009000000}"/>
  <tableColumns count="2">
    <tableColumn id="1" xr3:uid="{00000000-0010-0000-0900-000001000000}" name="Ls_LinesEstategica" dataDxfId="1"/>
    <tableColumn id="2" xr3:uid="{00000000-0010-0000-0900-000002000000}" name="Le_code" dataDxfId="0"/>
  </tableColumns>
  <tableStyleInfo name="TableStyleMedium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table" Target="../tables/table1.xml"/><Relationship Id="rId5" Type="http://schemas.openxmlformats.org/officeDocument/2006/relationships/image" Target="../media/image1.emf"/><Relationship Id="rId4" Type="http://schemas.openxmlformats.org/officeDocument/2006/relationships/control" Target="../activeX/activeX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omments" Target="../comments1.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table" Target="../tables/table2.xml"/><Relationship Id="rId5" Type="http://schemas.openxmlformats.org/officeDocument/2006/relationships/image" Target="../media/image3.emf"/><Relationship Id="rId4" Type="http://schemas.openxmlformats.org/officeDocument/2006/relationships/control" Target="../activeX/activeX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table" Target="../tables/table3.xml"/><Relationship Id="rId5" Type="http://schemas.openxmlformats.org/officeDocument/2006/relationships/image" Target="../media/image5.emf"/><Relationship Id="rId4" Type="http://schemas.openxmlformats.org/officeDocument/2006/relationships/control" Target="../activeX/activeX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6" Type="http://schemas.openxmlformats.org/officeDocument/2006/relationships/table" Target="../tables/table4.xml"/><Relationship Id="rId5" Type="http://schemas.openxmlformats.org/officeDocument/2006/relationships/image" Target="../media/image6.emf"/><Relationship Id="rId4" Type="http://schemas.openxmlformats.org/officeDocument/2006/relationships/control" Target="../activeX/activeX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6" Type="http://schemas.openxmlformats.org/officeDocument/2006/relationships/table" Target="../tables/table5.xml"/><Relationship Id="rId5" Type="http://schemas.openxmlformats.org/officeDocument/2006/relationships/image" Target="../media/image7.emf"/><Relationship Id="rId4" Type="http://schemas.openxmlformats.org/officeDocument/2006/relationships/control" Target="../activeX/activeX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2.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table" Target="../tables/table7.xml"/><Relationship Id="rId1" Type="http://schemas.openxmlformats.org/officeDocument/2006/relationships/drawing" Target="../drawings/drawing9.xml"/><Relationship Id="rId5" Type="http://schemas.openxmlformats.org/officeDocument/2006/relationships/table" Target="../tables/table10.xml"/><Relationship Id="rId4" Type="http://schemas.openxmlformats.org/officeDocument/2006/relationships/table" Target="../tables/table9.x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sheetPr>
  <dimension ref="A1:I70"/>
  <sheetViews>
    <sheetView topLeftCell="A40" zoomScaleNormal="100" workbookViewId="0">
      <selection activeCell="D11" sqref="D11"/>
    </sheetView>
  </sheetViews>
  <sheetFormatPr baseColWidth="10" defaultColWidth="9.140625" defaultRowHeight="12.75" x14ac:dyDescent="0.2"/>
  <cols>
    <col min="1" max="1" width="39" style="259" customWidth="1"/>
    <col min="2" max="2" width="18.5703125" style="259" bestFit="1" customWidth="1"/>
    <col min="3" max="3" width="9.140625" style="259" customWidth="1"/>
    <col min="4" max="4" width="13.42578125" style="259" customWidth="1"/>
    <col min="5" max="5" width="14.5703125" style="259" customWidth="1"/>
    <col min="6" max="6" width="14" style="259" customWidth="1"/>
    <col min="7" max="7" width="13.85546875" style="259" customWidth="1"/>
    <col min="8" max="8" width="9.140625" style="259" customWidth="1"/>
    <col min="9" max="9" width="53.28515625" style="259" customWidth="1"/>
    <col min="10" max="16384" width="9.140625" style="259"/>
  </cols>
  <sheetData>
    <row r="1" spans="1:9" x14ac:dyDescent="0.2">
      <c r="I1" s="450" t="s">
        <v>0</v>
      </c>
    </row>
    <row r="2" spans="1:9" x14ac:dyDescent="0.2">
      <c r="A2" s="279" t="s">
        <v>1</v>
      </c>
      <c r="B2" s="280"/>
      <c r="C2" s="280"/>
      <c r="D2" s="281"/>
      <c r="E2" s="281"/>
      <c r="F2" s="281"/>
      <c r="G2" s="281"/>
      <c r="I2" s="451" t="s">
        <v>2</v>
      </c>
    </row>
    <row r="3" spans="1:9" x14ac:dyDescent="0.2">
      <c r="A3" s="282" t="s">
        <v>3</v>
      </c>
      <c r="B3" s="283"/>
      <c r="C3" s="283"/>
      <c r="D3" s="281"/>
      <c r="E3" s="281"/>
      <c r="F3" s="281"/>
      <c r="G3" s="281"/>
      <c r="I3" s="451" t="s">
        <v>4</v>
      </c>
    </row>
    <row r="4" spans="1:9" ht="13.5" thickBot="1" x14ac:dyDescent="0.25">
      <c r="A4" s="282"/>
      <c r="B4" s="283"/>
      <c r="C4" s="283"/>
      <c r="D4" s="281"/>
      <c r="E4" s="281"/>
      <c r="F4" s="281"/>
      <c r="G4" s="281"/>
      <c r="I4" s="451" t="s">
        <v>5</v>
      </c>
    </row>
    <row r="5" spans="1:9" ht="13.5" thickBot="1" x14ac:dyDescent="0.25">
      <c r="A5" s="707" t="s">
        <v>6</v>
      </c>
      <c r="B5" s="708"/>
      <c r="I5" s="451" t="s">
        <v>7</v>
      </c>
    </row>
    <row r="6" spans="1:9" x14ac:dyDescent="0.2">
      <c r="A6" s="344" t="s">
        <v>8</v>
      </c>
      <c r="B6" s="345">
        <f>+'Formulario PPGR2'!$J$266+'Formulario PPGR2'!$K$266+'Formulario PPGR2'!$L$266</f>
        <v>212</v>
      </c>
      <c r="I6" s="451" t="s">
        <v>9</v>
      </c>
    </row>
    <row r="7" spans="1:9" x14ac:dyDescent="0.2">
      <c r="A7" s="344" t="s">
        <v>10</v>
      </c>
      <c r="B7" s="345">
        <f>+'Formulario PPGR2'!$M$266+'Formulario PPGR2'!$N$266+'Formulario PPGR2'!$O$266</f>
        <v>313</v>
      </c>
      <c r="I7" s="451" t="s">
        <v>11</v>
      </c>
    </row>
    <row r="8" spans="1:9" x14ac:dyDescent="0.2">
      <c r="A8" s="344" t="s">
        <v>12</v>
      </c>
      <c r="B8" s="345">
        <f>+'Formulario PPGR2'!$P$266+'Formulario PPGR2'!$Q$266+'Formulario PPGR2'!$R$266</f>
        <v>291</v>
      </c>
      <c r="I8" s="451" t="s">
        <v>13</v>
      </c>
    </row>
    <row r="9" spans="1:9" x14ac:dyDescent="0.2">
      <c r="A9" s="344" t="s">
        <v>14</v>
      </c>
      <c r="B9" s="345">
        <f>+'Formulario PPGR2'!$S$266+'Formulario PPGR2'!$T$266+'Formulario PPGR2'!$U$266</f>
        <v>293</v>
      </c>
      <c r="I9" s="451" t="s">
        <v>15</v>
      </c>
    </row>
    <row r="10" spans="1:9" ht="13.5" thickBot="1" x14ac:dyDescent="0.25">
      <c r="A10" s="346" t="s">
        <v>16</v>
      </c>
      <c r="B10" s="347">
        <f>SUM(B6:B9)</f>
        <v>1109</v>
      </c>
      <c r="I10" s="451" t="s">
        <v>17</v>
      </c>
    </row>
    <row r="11" spans="1:9" x14ac:dyDescent="0.2">
      <c r="I11" s="451" t="s">
        <v>18</v>
      </c>
    </row>
    <row r="12" spans="1:9" x14ac:dyDescent="0.2">
      <c r="I12" s="451" t="s">
        <v>19</v>
      </c>
    </row>
    <row r="13" spans="1:9" x14ac:dyDescent="0.2">
      <c r="I13" s="451" t="s">
        <v>20</v>
      </c>
    </row>
    <row r="14" spans="1:9" x14ac:dyDescent="0.2">
      <c r="I14" s="451" t="s">
        <v>21</v>
      </c>
    </row>
    <row r="15" spans="1:9" x14ac:dyDescent="0.2">
      <c r="I15" s="451" t="s">
        <v>22</v>
      </c>
    </row>
    <row r="16" spans="1:9" x14ac:dyDescent="0.2">
      <c r="I16" s="451" t="s">
        <v>23</v>
      </c>
    </row>
    <row r="17" spans="1:9" ht="13.5" thickBot="1" x14ac:dyDescent="0.25">
      <c r="A17" s="351" t="s">
        <v>24</v>
      </c>
      <c r="B17" s="283">
        <f t="array" ref="B17:D17">+'Formulario PPGR1'!M2:O2</f>
        <v>2025</v>
      </c>
      <c r="C17" s="353">
        <v>0</v>
      </c>
      <c r="D17" s="352">
        <v>0</v>
      </c>
      <c r="E17" s="281"/>
      <c r="F17" s="281"/>
      <c r="G17" s="281"/>
      <c r="I17" s="451" t="s">
        <v>25</v>
      </c>
    </row>
    <row r="18" spans="1:9" ht="26.25" thickBot="1" x14ac:dyDescent="0.25">
      <c r="A18" s="284" t="s">
        <v>26</v>
      </c>
      <c r="B18" s="285" t="s">
        <v>27</v>
      </c>
      <c r="C18" s="285" t="s">
        <v>28</v>
      </c>
      <c r="D18" s="285" t="s">
        <v>29</v>
      </c>
      <c r="E18" s="285" t="s">
        <v>30</v>
      </c>
      <c r="F18" s="285" t="s">
        <v>31</v>
      </c>
      <c r="G18" s="286" t="s">
        <v>32</v>
      </c>
      <c r="I18" s="451" t="s">
        <v>33</v>
      </c>
    </row>
    <row r="19" spans="1:9" x14ac:dyDescent="0.2">
      <c r="A19" s="325"/>
      <c r="B19" s="326"/>
      <c r="C19" s="327"/>
      <c r="D19" s="327"/>
      <c r="E19" s="287" t="e">
        <f t="shared" ref="E19:E36" si="0">+C19/$C$37</f>
        <v>#DIV/0!</v>
      </c>
      <c r="F19" s="288" t="e">
        <f t="shared" ref="F19:F36" si="1">+D19/$D$37</f>
        <v>#DIV/0!</v>
      </c>
      <c r="G19" s="348" t="e">
        <f t="shared" ref="G19:G36" si="2">+B19/$B$37</f>
        <v>#DIV/0!</v>
      </c>
      <c r="I19" s="451" t="s">
        <v>34</v>
      </c>
    </row>
    <row r="20" spans="1:9" x14ac:dyDescent="0.2">
      <c r="A20" s="325"/>
      <c r="B20" s="326"/>
      <c r="C20" s="327"/>
      <c r="D20" s="328"/>
      <c r="E20" s="289" t="e">
        <f t="shared" si="0"/>
        <v>#DIV/0!</v>
      </c>
      <c r="F20" s="290" t="e">
        <f t="shared" si="1"/>
        <v>#DIV/0!</v>
      </c>
      <c r="G20" s="349" t="e">
        <f t="shared" si="2"/>
        <v>#DIV/0!</v>
      </c>
      <c r="I20" s="451" t="s">
        <v>35</v>
      </c>
    </row>
    <row r="21" spans="1:9" x14ac:dyDescent="0.2">
      <c r="A21" s="325"/>
      <c r="B21" s="326"/>
      <c r="C21" s="327"/>
      <c r="D21" s="328"/>
      <c r="E21" s="289" t="e">
        <f t="shared" si="0"/>
        <v>#DIV/0!</v>
      </c>
      <c r="F21" s="290" t="e">
        <f t="shared" si="1"/>
        <v>#DIV/0!</v>
      </c>
      <c r="G21" s="349" t="e">
        <f t="shared" si="2"/>
        <v>#DIV/0!</v>
      </c>
      <c r="I21" s="451" t="s">
        <v>36</v>
      </c>
    </row>
    <row r="22" spans="1:9" x14ac:dyDescent="0.2">
      <c r="A22" s="325"/>
      <c r="B22" s="326"/>
      <c r="C22" s="327"/>
      <c r="D22" s="328"/>
      <c r="E22" s="289" t="e">
        <f t="shared" si="0"/>
        <v>#DIV/0!</v>
      </c>
      <c r="F22" s="290" t="e">
        <f t="shared" si="1"/>
        <v>#DIV/0!</v>
      </c>
      <c r="G22" s="349" t="e">
        <f t="shared" si="2"/>
        <v>#DIV/0!</v>
      </c>
      <c r="I22" s="451" t="s">
        <v>37</v>
      </c>
    </row>
    <row r="23" spans="1:9" x14ac:dyDescent="0.2">
      <c r="A23" s="325"/>
      <c r="B23" s="326"/>
      <c r="C23" s="327"/>
      <c r="D23" s="328"/>
      <c r="E23" s="289" t="e">
        <f t="shared" si="0"/>
        <v>#DIV/0!</v>
      </c>
      <c r="F23" s="290" t="e">
        <f t="shared" si="1"/>
        <v>#DIV/0!</v>
      </c>
      <c r="G23" s="349" t="e">
        <f t="shared" si="2"/>
        <v>#DIV/0!</v>
      </c>
      <c r="I23" s="451" t="s">
        <v>38</v>
      </c>
    </row>
    <row r="24" spans="1:9" x14ac:dyDescent="0.2">
      <c r="A24" s="325"/>
      <c r="B24" s="326"/>
      <c r="C24" s="327"/>
      <c r="D24" s="328"/>
      <c r="E24" s="289" t="e">
        <f t="shared" si="0"/>
        <v>#DIV/0!</v>
      </c>
      <c r="F24" s="290" t="e">
        <f t="shared" si="1"/>
        <v>#DIV/0!</v>
      </c>
      <c r="G24" s="349" t="e">
        <f t="shared" si="2"/>
        <v>#DIV/0!</v>
      </c>
      <c r="I24" s="451" t="s">
        <v>39</v>
      </c>
    </row>
    <row r="25" spans="1:9" x14ac:dyDescent="0.2">
      <c r="A25" s="325"/>
      <c r="B25" s="326"/>
      <c r="C25" s="327"/>
      <c r="D25" s="328"/>
      <c r="E25" s="289" t="e">
        <f t="shared" si="0"/>
        <v>#DIV/0!</v>
      </c>
      <c r="F25" s="290" t="e">
        <f t="shared" si="1"/>
        <v>#DIV/0!</v>
      </c>
      <c r="G25" s="349" t="e">
        <f t="shared" si="2"/>
        <v>#DIV/0!</v>
      </c>
      <c r="I25" s="451" t="s">
        <v>40</v>
      </c>
    </row>
    <row r="26" spans="1:9" x14ac:dyDescent="0.2">
      <c r="A26" s="325"/>
      <c r="B26" s="326"/>
      <c r="C26" s="327"/>
      <c r="D26" s="328"/>
      <c r="E26" s="289" t="e">
        <f t="shared" si="0"/>
        <v>#DIV/0!</v>
      </c>
      <c r="F26" s="290" t="e">
        <f t="shared" si="1"/>
        <v>#DIV/0!</v>
      </c>
      <c r="G26" s="349" t="e">
        <f t="shared" si="2"/>
        <v>#DIV/0!</v>
      </c>
      <c r="I26" s="451" t="s">
        <v>41</v>
      </c>
    </row>
    <row r="27" spans="1:9" x14ac:dyDescent="0.2">
      <c r="A27" s="325"/>
      <c r="B27" s="326"/>
      <c r="C27" s="327"/>
      <c r="D27" s="328"/>
      <c r="E27" s="289" t="e">
        <f t="shared" si="0"/>
        <v>#DIV/0!</v>
      </c>
      <c r="F27" s="290" t="e">
        <f t="shared" si="1"/>
        <v>#DIV/0!</v>
      </c>
      <c r="G27" s="349" t="e">
        <f t="shared" si="2"/>
        <v>#DIV/0!</v>
      </c>
      <c r="I27" s="451" t="s">
        <v>42</v>
      </c>
    </row>
    <row r="28" spans="1:9" x14ac:dyDescent="0.2">
      <c r="A28" s="325"/>
      <c r="B28" s="326"/>
      <c r="C28" s="327"/>
      <c r="D28" s="328"/>
      <c r="E28" s="289" t="e">
        <f t="shared" si="0"/>
        <v>#DIV/0!</v>
      </c>
      <c r="F28" s="290" t="e">
        <f t="shared" si="1"/>
        <v>#DIV/0!</v>
      </c>
      <c r="G28" s="349" t="e">
        <f t="shared" si="2"/>
        <v>#DIV/0!</v>
      </c>
      <c r="I28" s="451" t="s">
        <v>43</v>
      </c>
    </row>
    <row r="29" spans="1:9" x14ac:dyDescent="0.2">
      <c r="A29" s="329"/>
      <c r="B29" s="330"/>
      <c r="C29" s="328"/>
      <c r="D29" s="328"/>
      <c r="E29" s="289" t="e">
        <f t="shared" si="0"/>
        <v>#DIV/0!</v>
      </c>
      <c r="F29" s="290" t="e">
        <f t="shared" si="1"/>
        <v>#DIV/0!</v>
      </c>
      <c r="G29" s="349" t="e">
        <f t="shared" si="2"/>
        <v>#DIV/0!</v>
      </c>
      <c r="I29" s="451" t="s">
        <v>44</v>
      </c>
    </row>
    <row r="30" spans="1:9" x14ac:dyDescent="0.2">
      <c r="A30" s="329"/>
      <c r="B30" s="330"/>
      <c r="C30" s="328"/>
      <c r="D30" s="328"/>
      <c r="E30" s="289" t="e">
        <f t="shared" si="0"/>
        <v>#DIV/0!</v>
      </c>
      <c r="F30" s="290" t="e">
        <f t="shared" si="1"/>
        <v>#DIV/0!</v>
      </c>
      <c r="G30" s="349" t="e">
        <f t="shared" si="2"/>
        <v>#DIV/0!</v>
      </c>
      <c r="I30" s="451" t="s">
        <v>45</v>
      </c>
    </row>
    <row r="31" spans="1:9" x14ac:dyDescent="0.2">
      <c r="A31" s="329"/>
      <c r="B31" s="330"/>
      <c r="C31" s="328"/>
      <c r="D31" s="328"/>
      <c r="E31" s="289" t="e">
        <f t="shared" si="0"/>
        <v>#DIV/0!</v>
      </c>
      <c r="F31" s="290" t="e">
        <f t="shared" si="1"/>
        <v>#DIV/0!</v>
      </c>
      <c r="G31" s="349" t="e">
        <f t="shared" si="2"/>
        <v>#DIV/0!</v>
      </c>
      <c r="I31" s="451" t="s">
        <v>46</v>
      </c>
    </row>
    <row r="32" spans="1:9" x14ac:dyDescent="0.2">
      <c r="A32" s="329"/>
      <c r="B32" s="330"/>
      <c r="C32" s="328"/>
      <c r="D32" s="328"/>
      <c r="E32" s="289" t="e">
        <f t="shared" si="0"/>
        <v>#DIV/0!</v>
      </c>
      <c r="F32" s="290" t="e">
        <f t="shared" si="1"/>
        <v>#DIV/0!</v>
      </c>
      <c r="G32" s="349" t="e">
        <f t="shared" si="2"/>
        <v>#DIV/0!</v>
      </c>
      <c r="I32" s="452" t="s">
        <v>47</v>
      </c>
    </row>
    <row r="33" spans="1:9" x14ac:dyDescent="0.2">
      <c r="A33" s="331"/>
      <c r="B33" s="330"/>
      <c r="C33" s="332"/>
      <c r="D33" s="332"/>
      <c r="E33" s="289" t="e">
        <f t="shared" si="0"/>
        <v>#DIV/0!</v>
      </c>
      <c r="F33" s="290" t="e">
        <f t="shared" si="1"/>
        <v>#DIV/0!</v>
      </c>
      <c r="G33" s="349" t="e">
        <f t="shared" si="2"/>
        <v>#DIV/0!</v>
      </c>
      <c r="I33" s="452" t="s">
        <v>48</v>
      </c>
    </row>
    <row r="34" spans="1:9" x14ac:dyDescent="0.2">
      <c r="A34" s="331"/>
      <c r="B34" s="330"/>
      <c r="C34" s="332"/>
      <c r="D34" s="332"/>
      <c r="E34" s="289" t="e">
        <f t="shared" si="0"/>
        <v>#DIV/0!</v>
      </c>
      <c r="F34" s="290" t="e">
        <f t="shared" si="1"/>
        <v>#DIV/0!</v>
      </c>
      <c r="G34" s="349" t="e">
        <f t="shared" si="2"/>
        <v>#DIV/0!</v>
      </c>
      <c r="I34" s="452" t="s">
        <v>49</v>
      </c>
    </row>
    <row r="35" spans="1:9" x14ac:dyDescent="0.2">
      <c r="A35" s="331"/>
      <c r="B35" s="330"/>
      <c r="C35" s="332"/>
      <c r="D35" s="332"/>
      <c r="E35" s="291" t="e">
        <f t="shared" si="0"/>
        <v>#DIV/0!</v>
      </c>
      <c r="F35" s="292" t="e">
        <f t="shared" si="1"/>
        <v>#DIV/0!</v>
      </c>
      <c r="G35" s="350" t="e">
        <f t="shared" si="2"/>
        <v>#DIV/0!</v>
      </c>
      <c r="I35" s="452" t="s">
        <v>50</v>
      </c>
    </row>
    <row r="36" spans="1:9" ht="13.5" thickBot="1" x14ac:dyDescent="0.25">
      <c r="A36" s="333"/>
      <c r="B36" s="330"/>
      <c r="C36" s="332"/>
      <c r="D36" s="332"/>
      <c r="E36" s="291" t="e">
        <f t="shared" si="0"/>
        <v>#DIV/0!</v>
      </c>
      <c r="F36" s="292" t="e">
        <f t="shared" si="1"/>
        <v>#DIV/0!</v>
      </c>
      <c r="G36" s="350" t="e">
        <f t="shared" si="2"/>
        <v>#DIV/0!</v>
      </c>
      <c r="I36" s="452" t="s">
        <v>51</v>
      </c>
    </row>
    <row r="37" spans="1:9" ht="13.5" thickBot="1" x14ac:dyDescent="0.25">
      <c r="A37" s="334" t="s">
        <v>52</v>
      </c>
      <c r="B37" s="335">
        <f t="shared" ref="B37:G37" si="3">SUM(B19:B36)</f>
        <v>0</v>
      </c>
      <c r="C37" s="336">
        <f t="shared" si="3"/>
        <v>0</v>
      </c>
      <c r="D37" s="336">
        <f t="shared" si="3"/>
        <v>0</v>
      </c>
      <c r="E37" s="337" t="e">
        <f t="shared" si="3"/>
        <v>#DIV/0!</v>
      </c>
      <c r="F37" s="338" t="e">
        <f t="shared" si="3"/>
        <v>#DIV/0!</v>
      </c>
      <c r="G37" s="339" t="e">
        <f t="shared" si="3"/>
        <v>#DIV/0!</v>
      </c>
      <c r="I37" s="452" t="s">
        <v>53</v>
      </c>
    </row>
    <row r="38" spans="1:9" x14ac:dyDescent="0.2">
      <c r="I38" s="452" t="s">
        <v>54</v>
      </c>
    </row>
    <row r="39" spans="1:9" x14ac:dyDescent="0.2">
      <c r="I39" s="452" t="s">
        <v>55</v>
      </c>
    </row>
    <row r="40" spans="1:9" x14ac:dyDescent="0.2">
      <c r="I40" s="452" t="s">
        <v>56</v>
      </c>
    </row>
    <row r="41" spans="1:9" x14ac:dyDescent="0.2">
      <c r="I41" s="452" t="s">
        <v>57</v>
      </c>
    </row>
    <row r="42" spans="1:9" x14ac:dyDescent="0.2">
      <c r="I42" s="452" t="s">
        <v>58</v>
      </c>
    </row>
    <row r="43" spans="1:9" x14ac:dyDescent="0.2">
      <c r="I43" s="452" t="s">
        <v>59</v>
      </c>
    </row>
    <row r="44" spans="1:9" x14ac:dyDescent="0.2">
      <c r="I44" s="452" t="s">
        <v>60</v>
      </c>
    </row>
    <row r="45" spans="1:9" x14ac:dyDescent="0.2">
      <c r="I45" s="452" t="s">
        <v>61</v>
      </c>
    </row>
    <row r="46" spans="1:9" x14ac:dyDescent="0.2">
      <c r="I46" s="452" t="s">
        <v>62</v>
      </c>
    </row>
    <row r="47" spans="1:9" x14ac:dyDescent="0.2">
      <c r="I47" s="452" t="s">
        <v>63</v>
      </c>
    </row>
    <row r="48" spans="1:9" x14ac:dyDescent="0.2">
      <c r="I48" s="452" t="s">
        <v>64</v>
      </c>
    </row>
    <row r="49" spans="9:9" x14ac:dyDescent="0.2">
      <c r="I49" s="452" t="s">
        <v>65</v>
      </c>
    </row>
    <row r="50" spans="9:9" x14ac:dyDescent="0.2">
      <c r="I50" s="452" t="s">
        <v>66</v>
      </c>
    </row>
    <row r="51" spans="9:9" x14ac:dyDescent="0.2">
      <c r="I51" s="452" t="s">
        <v>67</v>
      </c>
    </row>
    <row r="52" spans="9:9" x14ac:dyDescent="0.2">
      <c r="I52" s="452" t="s">
        <v>68</v>
      </c>
    </row>
    <row r="53" spans="9:9" x14ac:dyDescent="0.2">
      <c r="I53" s="452" t="s">
        <v>69</v>
      </c>
    </row>
    <row r="54" spans="9:9" x14ac:dyDescent="0.2">
      <c r="I54" s="452" t="s">
        <v>70</v>
      </c>
    </row>
    <row r="55" spans="9:9" x14ac:dyDescent="0.2">
      <c r="I55" s="452" t="s">
        <v>71</v>
      </c>
    </row>
    <row r="56" spans="9:9" x14ac:dyDescent="0.2">
      <c r="I56" s="452" t="s">
        <v>72</v>
      </c>
    </row>
    <row r="57" spans="9:9" x14ac:dyDescent="0.2">
      <c r="I57" s="452" t="s">
        <v>73</v>
      </c>
    </row>
    <row r="58" spans="9:9" x14ac:dyDescent="0.2">
      <c r="I58" s="452" t="s">
        <v>74</v>
      </c>
    </row>
    <row r="59" spans="9:9" x14ac:dyDescent="0.2">
      <c r="I59" s="452" t="s">
        <v>75</v>
      </c>
    </row>
    <row r="60" spans="9:9" x14ac:dyDescent="0.2">
      <c r="I60" s="452" t="s">
        <v>76</v>
      </c>
    </row>
    <row r="61" spans="9:9" x14ac:dyDescent="0.2">
      <c r="I61" s="452" t="s">
        <v>77</v>
      </c>
    </row>
    <row r="62" spans="9:9" x14ac:dyDescent="0.2">
      <c r="I62" s="452" t="s">
        <v>78</v>
      </c>
    </row>
    <row r="63" spans="9:9" x14ac:dyDescent="0.2">
      <c r="I63" s="452" t="s">
        <v>79</v>
      </c>
    </row>
    <row r="64" spans="9:9" x14ac:dyDescent="0.2">
      <c r="I64" s="452" t="s">
        <v>80</v>
      </c>
    </row>
    <row r="65" spans="9:9" x14ac:dyDescent="0.2">
      <c r="I65" s="452" t="s">
        <v>81</v>
      </c>
    </row>
    <row r="66" spans="9:9" x14ac:dyDescent="0.2">
      <c r="I66" s="452" t="s">
        <v>82</v>
      </c>
    </row>
    <row r="67" spans="9:9" x14ac:dyDescent="0.2">
      <c r="I67" s="452" t="s">
        <v>83</v>
      </c>
    </row>
    <row r="68" spans="9:9" x14ac:dyDescent="0.2">
      <c r="I68" s="452" t="s">
        <v>84</v>
      </c>
    </row>
    <row r="69" spans="9:9" x14ac:dyDescent="0.2">
      <c r="I69" s="452" t="s">
        <v>85</v>
      </c>
    </row>
    <row r="70" spans="9:9" x14ac:dyDescent="0.2">
      <c r="I70" s="452" t="s">
        <v>86</v>
      </c>
    </row>
  </sheetData>
  <sheetProtection sheet="1" objects="1" scenarios="1"/>
  <mergeCells count="1">
    <mergeCell ref="A5:B5"/>
  </mergeCells>
  <pageMargins left="0.7" right="0.7" top="0.75" bottom="0.75" header="0.3" footer="0.3"/>
  <pageSetup paperSize="5" scale="85" orientation="landscape" r:id="rId1"/>
  <ignoredErrors>
    <ignoredError sqref="E36:G37 E19:G33" evalError="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dimension ref="A1:AP170"/>
  <sheetViews>
    <sheetView showGridLines="0" view="pageBreakPreview" topLeftCell="F22" zoomScale="99" zoomScaleNormal="80" zoomScaleSheetLayoutView="100" workbookViewId="0">
      <selection activeCell="P26" sqref="P26"/>
    </sheetView>
  </sheetViews>
  <sheetFormatPr baseColWidth="10" defaultColWidth="9.140625" defaultRowHeight="12.75" x14ac:dyDescent="0.2"/>
  <cols>
    <col min="1" max="1" width="3.42578125" style="245" customWidth="1"/>
    <col min="2" max="2" width="19.7109375" style="245" hidden="1" customWidth="1"/>
    <col min="3" max="3" width="8.5703125" style="245" hidden="1" customWidth="1"/>
    <col min="4" max="4" width="7" style="245" hidden="1" customWidth="1"/>
    <col min="5" max="5" width="10.5703125" style="245" hidden="1" customWidth="1"/>
    <col min="6" max="6" width="35.85546875" style="246" customWidth="1"/>
    <col min="7" max="7" width="9.85546875" style="246" hidden="1" customWidth="1"/>
    <col min="8" max="8" width="37.5703125" style="246" customWidth="1"/>
    <col min="9" max="9" width="11.5703125" style="246" hidden="1" customWidth="1"/>
    <col min="10" max="10" width="30" style="246" customWidth="1"/>
    <col min="11" max="11" width="20.85546875" style="246" customWidth="1"/>
    <col min="12" max="12" width="21.28515625" style="246" customWidth="1"/>
    <col min="13" max="13" width="14.42578125" style="246" customWidth="1"/>
    <col min="14" max="14" width="14.42578125" style="262" customWidth="1"/>
    <col min="15" max="15" width="13.5703125" style="246" customWidth="1"/>
    <col min="16" max="16" width="15.28515625" style="248" bestFit="1" customWidth="1"/>
    <col min="17" max="17" width="28.7109375" style="248" customWidth="1"/>
    <col min="18" max="30" width="9.140625" style="248" customWidth="1"/>
    <col min="31" max="34" width="9.140625" style="249" customWidth="1"/>
    <col min="35" max="42" width="9.140625" style="250" customWidth="1"/>
    <col min="43" max="16384" width="9.140625" style="245"/>
  </cols>
  <sheetData>
    <row r="1" spans="1:42" x14ac:dyDescent="0.2">
      <c r="K1" s="121"/>
      <c r="L1" s="121"/>
      <c r="M1" s="121"/>
      <c r="N1" s="247"/>
      <c r="O1" s="121"/>
    </row>
    <row r="2" spans="1:42" x14ac:dyDescent="0.2">
      <c r="A2" s="246"/>
      <c r="B2" s="246"/>
      <c r="C2" s="246"/>
      <c r="D2" s="246"/>
      <c r="E2" s="246"/>
      <c r="F2" s="118"/>
      <c r="G2" s="121" t="s">
        <v>1</v>
      </c>
      <c r="K2" s="121"/>
      <c r="L2" s="251" t="s">
        <v>87</v>
      </c>
      <c r="M2" s="709">
        <v>2025</v>
      </c>
      <c r="N2" s="709"/>
      <c r="O2" s="709"/>
      <c r="Q2" s="249"/>
    </row>
    <row r="3" spans="1:42" x14ac:dyDescent="0.2">
      <c r="A3" s="246"/>
      <c r="B3" s="246"/>
      <c r="C3" s="246"/>
      <c r="D3" s="246"/>
      <c r="E3" s="246"/>
      <c r="F3" s="118"/>
      <c r="G3" s="121" t="s">
        <v>3</v>
      </c>
      <c r="K3" s="121"/>
      <c r="L3" s="251" t="s">
        <v>88</v>
      </c>
      <c r="M3" s="711" t="s">
        <v>89</v>
      </c>
      <c r="N3" s="711"/>
      <c r="O3" s="711"/>
      <c r="Q3" s="252" t="str">
        <f>VLOOKUP(M3,Catalogo!$B$10:$C$20,2,FALSE)</f>
        <v>Ls_Estructura</v>
      </c>
    </row>
    <row r="4" spans="1:42" x14ac:dyDescent="0.2">
      <c r="A4" s="246"/>
      <c r="B4" s="246"/>
      <c r="C4" s="246"/>
      <c r="D4" s="246"/>
      <c r="E4" s="246"/>
      <c r="F4" s="118"/>
      <c r="G4" s="121" t="s">
        <v>90</v>
      </c>
      <c r="K4" s="121"/>
      <c r="L4" s="251" t="s">
        <v>91</v>
      </c>
      <c r="M4" s="711" t="s">
        <v>92</v>
      </c>
      <c r="N4" s="711"/>
      <c r="O4" s="711"/>
      <c r="Q4" s="252" t="str">
        <f>IF(Q3="Ls_Estructura",VLOOKUP(M4,Catalogo!B24:C28,2,FALSE),VLOOKUP(M4,Catalogo!$B$137:$C$141,2,FALSE))</f>
        <v>Ls_Direccion</v>
      </c>
    </row>
    <row r="5" spans="1:42" x14ac:dyDescent="0.2">
      <c r="A5" s="246"/>
      <c r="B5" s="246"/>
      <c r="C5" s="246"/>
      <c r="D5" s="246"/>
      <c r="E5" s="246"/>
      <c r="F5" s="118"/>
      <c r="G5" s="121" t="s">
        <v>93</v>
      </c>
      <c r="K5" s="121"/>
      <c r="L5" s="251" t="str">
        <f>IF(Q3="Ls_Estructura",VLOOKUP($M$4,Catalogo!$B$24:$D$29,3,FALSE),VLOOKUP($M$4,Catalogo!$B$137:$D$141,3,FALSE))</f>
        <v xml:space="preserve">Dirección: </v>
      </c>
      <c r="M5" s="710" t="s">
        <v>89</v>
      </c>
      <c r="N5" s="710"/>
      <c r="O5" s="710"/>
      <c r="Q5" s="249"/>
    </row>
    <row r="6" spans="1:42" x14ac:dyDescent="0.2">
      <c r="A6" s="246"/>
      <c r="B6" s="246"/>
      <c r="C6" s="246"/>
      <c r="D6" s="246"/>
      <c r="E6" s="246"/>
      <c r="F6" s="118"/>
      <c r="G6" s="118"/>
      <c r="H6" s="118"/>
      <c r="I6" s="118"/>
      <c r="J6" s="118"/>
      <c r="K6" s="118"/>
      <c r="L6" s="118"/>
      <c r="M6" s="248"/>
      <c r="N6" s="253"/>
      <c r="O6" s="248"/>
    </row>
    <row r="7" spans="1:42" x14ac:dyDescent="0.2">
      <c r="A7" s="246"/>
      <c r="B7" s="246"/>
      <c r="C7" s="246"/>
      <c r="D7" s="246"/>
      <c r="E7" s="246"/>
      <c r="F7" s="248"/>
      <c r="G7" s="248"/>
      <c r="H7" s="248"/>
      <c r="I7" s="248"/>
      <c r="J7" s="248"/>
      <c r="K7" s="248"/>
      <c r="L7" s="248"/>
      <c r="M7" s="248"/>
      <c r="N7" s="253"/>
      <c r="O7" s="248"/>
    </row>
    <row r="8" spans="1:42" s="254" customFormat="1" ht="25.5" x14ac:dyDescent="0.2">
      <c r="B8" s="255" t="s">
        <v>94</v>
      </c>
      <c r="C8" s="255" t="s">
        <v>95</v>
      </c>
      <c r="D8" s="255" t="s">
        <v>96</v>
      </c>
      <c r="E8" s="255" t="s">
        <v>97</v>
      </c>
      <c r="F8" s="255" t="s">
        <v>98</v>
      </c>
      <c r="G8" s="255" t="s">
        <v>99</v>
      </c>
      <c r="H8" s="255" t="s">
        <v>100</v>
      </c>
      <c r="I8" s="255" t="s">
        <v>101</v>
      </c>
      <c r="J8" s="255" t="s">
        <v>102</v>
      </c>
      <c r="K8" s="255" t="s">
        <v>103</v>
      </c>
      <c r="L8" s="255" t="s">
        <v>104</v>
      </c>
      <c r="M8" s="255" t="s">
        <v>105</v>
      </c>
      <c r="N8" s="255" t="s">
        <v>106</v>
      </c>
      <c r="O8" s="255" t="s">
        <v>107</v>
      </c>
      <c r="P8" s="255" t="s">
        <v>108</v>
      </c>
      <c r="Q8" s="255" t="s">
        <v>109</v>
      </c>
      <c r="R8" s="256"/>
      <c r="S8" s="256"/>
      <c r="T8" s="256"/>
      <c r="U8" s="256"/>
      <c r="V8" s="256"/>
      <c r="W8" s="256"/>
      <c r="X8" s="256"/>
      <c r="Y8" s="256"/>
      <c r="Z8" s="256"/>
      <c r="AA8" s="256"/>
      <c r="AB8" s="256"/>
      <c r="AC8" s="256"/>
      <c r="AD8" s="256"/>
      <c r="AE8" s="257"/>
      <c r="AF8" s="257"/>
      <c r="AG8" s="257"/>
      <c r="AH8" s="257"/>
      <c r="AI8" s="258"/>
      <c r="AJ8" s="258"/>
      <c r="AK8" s="258"/>
      <c r="AL8" s="258"/>
      <c r="AM8" s="258"/>
      <c r="AN8" s="258"/>
      <c r="AO8" s="258"/>
      <c r="AP8" s="258"/>
    </row>
    <row r="9" spans="1:42" s="259" customFormat="1" ht="127.5" x14ac:dyDescent="0.2">
      <c r="B9" s="210" t="e">
        <f>IF('Formulario PPGR1'!$F9="","",CONCATENATE('Formulario PPGR1'!$C9,".",'Formulario PPGR1'!$D9,".",'Formulario PPGR1'!$E9,".",#REF!))</f>
        <v>#REF!</v>
      </c>
      <c r="C9" s="210" t="e">
        <f>IF('Formulario PPGR1'!$F9="","",#REF!)</f>
        <v>#REF!</v>
      </c>
      <c r="D9" s="210" t="e">
        <f>IF('Formulario PPGR1'!$F9="","",#REF!)</f>
        <v>#REF!</v>
      </c>
      <c r="E9" s="210" t="e">
        <f>IF('Formulario PPGR1'!$F9="","",#REF!)</f>
        <v>#REF!</v>
      </c>
      <c r="F9" s="235" t="s">
        <v>110</v>
      </c>
      <c r="G9" s="236" t="e" cm="1">
        <f t="array" aca="1" ref="G9" ca="1">_xlfn.XLOOKUP($F9,LE_tbl[[#All],[Ls_LinesEstategica]],LE_tbl[[#All],[Le_code]],"",0)</f>
        <v>#NAME?</v>
      </c>
      <c r="H9" s="235" t="s">
        <v>111</v>
      </c>
      <c r="I9" s="236" t="e">
        <f ca="1">_xlfn.XLOOKUP($H9,Obj!$D$122:$D$134,Obj!$E$122:$E$134,"",0)</f>
        <v>#NAME?</v>
      </c>
      <c r="J9" s="238" t="s">
        <v>112</v>
      </c>
      <c r="K9" s="298" t="s">
        <v>113</v>
      </c>
      <c r="L9" s="235"/>
      <c r="M9" s="235"/>
      <c r="N9" s="299"/>
      <c r="O9" s="299"/>
      <c r="P9" s="237"/>
      <c r="Q9" s="237" t="s">
        <v>114</v>
      </c>
      <c r="R9" s="248"/>
      <c r="S9" s="248"/>
      <c r="T9" s="248"/>
      <c r="U9" s="248"/>
      <c r="V9" s="248"/>
      <c r="W9" s="248"/>
      <c r="X9" s="248"/>
      <c r="Y9" s="248"/>
      <c r="Z9" s="248"/>
      <c r="AA9" s="248"/>
      <c r="AB9" s="248"/>
      <c r="AC9" s="248"/>
      <c r="AD9" s="248"/>
      <c r="AE9" s="249"/>
      <c r="AF9" s="249"/>
      <c r="AG9" s="249"/>
      <c r="AH9" s="249"/>
      <c r="AI9" s="249"/>
      <c r="AJ9" s="249"/>
      <c r="AK9" s="249"/>
      <c r="AL9" s="249"/>
      <c r="AM9" s="249"/>
      <c r="AN9" s="249"/>
      <c r="AO9" s="249"/>
      <c r="AP9" s="249"/>
    </row>
    <row r="10" spans="1:42" s="259" customFormat="1" ht="63.75" x14ac:dyDescent="0.2">
      <c r="B10" s="679" t="str">
        <f>IF('Formulario PPGR1'!$F10="","",CONCATENATE('Formulario PPGR1'!$C10,".",'Formulario PPGR1'!$D10,".",'Formulario PPGR1'!$E10,".",#REF!))</f>
        <v/>
      </c>
      <c r="C10" s="679" t="str">
        <f>IF('Formulario PPGR1'!$F10="","",#REF!)</f>
        <v/>
      </c>
      <c r="D10" s="679" t="str">
        <f>IF('Formulario PPGR1'!$F10="","",#REF!)</f>
        <v/>
      </c>
      <c r="E10" s="679" t="str">
        <f>IF('Formulario PPGR1'!$F10="","",#REF!)</f>
        <v/>
      </c>
      <c r="F10" s="675"/>
      <c r="G10" s="680" t="e" cm="1">
        <f t="array" aca="1" ref="G10" ca="1">_xlfn.XLOOKUP($F10,LE_tbl[[#All],[Ls_LinesEstategica]],LE_tbl[[#All],[Le_code]],"",0)</f>
        <v>#NAME?</v>
      </c>
      <c r="H10" s="675"/>
      <c r="I10" s="236" t="e">
        <f ca="1">_xlfn.XLOOKUP($H10,Obj!$D$122:$D$134,Obj!$E$122:$E$134,"",0)</f>
        <v>#NAME?</v>
      </c>
      <c r="J10" s="675"/>
      <c r="K10" s="683" t="s">
        <v>115</v>
      </c>
      <c r="L10" s="675"/>
      <c r="M10" s="675"/>
      <c r="N10" s="682"/>
      <c r="O10" s="682"/>
      <c r="P10" s="679"/>
      <c r="Q10" s="681" t="s">
        <v>114</v>
      </c>
      <c r="R10" s="248"/>
      <c r="S10" s="248"/>
      <c r="T10" s="248"/>
      <c r="U10" s="248"/>
      <c r="V10" s="248"/>
      <c r="W10" s="248"/>
      <c r="X10" s="248"/>
      <c r="Y10" s="248"/>
      <c r="Z10" s="248"/>
      <c r="AA10" s="248"/>
      <c r="AB10" s="248"/>
      <c r="AC10" s="248"/>
      <c r="AD10" s="248"/>
      <c r="AE10" s="249"/>
      <c r="AF10" s="249"/>
      <c r="AG10" s="249"/>
      <c r="AH10" s="249"/>
      <c r="AI10" s="249"/>
      <c r="AJ10" s="249"/>
      <c r="AK10" s="249"/>
      <c r="AL10" s="249"/>
      <c r="AM10" s="249"/>
      <c r="AN10" s="249"/>
      <c r="AO10" s="249"/>
      <c r="AP10" s="249"/>
    </row>
    <row r="11" spans="1:42" s="259" customFormat="1" ht="25.5" x14ac:dyDescent="0.2">
      <c r="B11" s="679" t="str">
        <f>IF('Formulario PPGR1'!$F11="","",CONCATENATE('Formulario PPGR1'!$C11,".",'Formulario PPGR1'!$D11,".",'Formulario PPGR1'!$E11,".",#REF!))</f>
        <v/>
      </c>
      <c r="C11" s="679" t="str">
        <f>IF('Formulario PPGR1'!$F11="","",#REF!)</f>
        <v/>
      </c>
      <c r="D11" s="679" t="str">
        <f>IF('Formulario PPGR1'!$F11="","",#REF!)</f>
        <v/>
      </c>
      <c r="E11" s="679" t="str">
        <f>IF('Formulario PPGR1'!$F11="","",#REF!)</f>
        <v/>
      </c>
      <c r="F11" s="675"/>
      <c r="G11" s="680" t="e" cm="1">
        <f t="array" aca="1" ref="G11" ca="1">_xlfn.XLOOKUP($F11,LE_tbl[[#All],[Ls_LinesEstategica]],LE_tbl[[#All],[Le_code]],"",0)</f>
        <v>#NAME?</v>
      </c>
      <c r="H11" s="675"/>
      <c r="I11" s="236" t="e">
        <f ca="1">_xlfn.XLOOKUP($H11,Obj!$D$122:$D$134,Obj!$E$122:$E$134,"",0)</f>
        <v>#NAME?</v>
      </c>
      <c r="J11" s="675"/>
      <c r="K11" s="683" t="s">
        <v>116</v>
      </c>
      <c r="L11" s="675"/>
      <c r="M11" s="675"/>
      <c r="N11" s="682"/>
      <c r="O11" s="682"/>
      <c r="P11" s="679"/>
      <c r="Q11" s="681" t="s">
        <v>114</v>
      </c>
      <c r="R11" s="248"/>
      <c r="S11" s="248"/>
      <c r="T11" s="248"/>
      <c r="U11" s="248"/>
      <c r="V11" s="248"/>
      <c r="W11" s="248"/>
      <c r="X11" s="248"/>
      <c r="Y11" s="248"/>
      <c r="Z11" s="248"/>
      <c r="AA11" s="248"/>
      <c r="AB11" s="248"/>
      <c r="AC11" s="248"/>
      <c r="AD11" s="248"/>
      <c r="AE11" s="249"/>
      <c r="AF11" s="249"/>
      <c r="AG11" s="249"/>
      <c r="AH11" s="249"/>
      <c r="AI11" s="249"/>
      <c r="AJ11" s="249"/>
      <c r="AK11" s="249"/>
      <c r="AL11" s="249"/>
      <c r="AM11" s="249"/>
      <c r="AN11" s="249"/>
      <c r="AO11" s="249"/>
      <c r="AP11" s="249"/>
    </row>
    <row r="12" spans="1:42" s="259" customFormat="1" ht="140.25" x14ac:dyDescent="0.2">
      <c r="B12" s="679" t="e">
        <f>IF('Formulario PPGR1'!$F12="","",CONCATENATE('Formulario PPGR1'!$C12,".",'Formulario PPGR1'!$D12,".",'Formulario PPGR1'!$E12,".",#REF!))</f>
        <v>#REF!</v>
      </c>
      <c r="C12" s="679" t="e">
        <f>IF('Formulario PPGR1'!$F12="","",#REF!)</f>
        <v>#REF!</v>
      </c>
      <c r="D12" s="679" t="e">
        <f>IF('Formulario PPGR1'!$F12="","",#REF!)</f>
        <v>#REF!</v>
      </c>
      <c r="E12" s="679" t="e">
        <f>IF('Formulario PPGR1'!$F12="","",#REF!)</f>
        <v>#REF!</v>
      </c>
      <c r="F12" s="675" t="s">
        <v>110</v>
      </c>
      <c r="G12" s="680" t="e" cm="1">
        <f t="array" aca="1" ref="G12" ca="1">_xlfn.XLOOKUP($F12,LE_tbl[[#All],[Ls_LinesEstategica]],LE_tbl[[#All],[Le_code]],"",0)</f>
        <v>#NAME?</v>
      </c>
      <c r="H12" s="675" t="s">
        <v>111</v>
      </c>
      <c r="I12" s="236" t="e">
        <f ca="1">_xlfn.XLOOKUP($H12,Obj!$D$122:$D$134,Obj!$E$122:$E$134,"",0)</f>
        <v>#NAME?</v>
      </c>
      <c r="J12" s="238" t="s">
        <v>117</v>
      </c>
      <c r="K12" s="298" t="s">
        <v>118</v>
      </c>
      <c r="L12" s="675"/>
      <c r="M12" s="675"/>
      <c r="N12" s="682"/>
      <c r="O12" s="682"/>
      <c r="P12" s="679"/>
      <c r="Q12" s="681" t="s">
        <v>119</v>
      </c>
      <c r="R12" s="248"/>
      <c r="S12" s="248"/>
      <c r="T12" s="248"/>
      <c r="U12" s="248"/>
      <c r="V12" s="248"/>
      <c r="W12" s="248"/>
      <c r="X12" s="248"/>
      <c r="Y12" s="248"/>
      <c r="Z12" s="248"/>
      <c r="AA12" s="248"/>
      <c r="AB12" s="248"/>
      <c r="AC12" s="248"/>
      <c r="AD12" s="248"/>
      <c r="AE12" s="249"/>
      <c r="AF12" s="249"/>
      <c r="AG12" s="249"/>
      <c r="AH12" s="249"/>
      <c r="AI12" s="249"/>
      <c r="AJ12" s="249"/>
      <c r="AK12" s="249"/>
      <c r="AL12" s="249"/>
      <c r="AM12" s="249"/>
      <c r="AN12" s="249"/>
      <c r="AO12" s="249"/>
      <c r="AP12" s="249"/>
    </row>
    <row r="13" spans="1:42" s="259" customFormat="1" ht="38.25" x14ac:dyDescent="0.2">
      <c r="B13" s="679" t="str">
        <f>IF('Formulario PPGR1'!$F13="","",CONCATENATE('Formulario PPGR1'!$C13,".",'Formulario PPGR1'!$D13,".",'Formulario PPGR1'!$E13,".",#REF!))</f>
        <v/>
      </c>
      <c r="C13" s="679" t="str">
        <f>IF('Formulario PPGR1'!$F13="","",#REF!)</f>
        <v/>
      </c>
      <c r="D13" s="679" t="str">
        <f>IF('Formulario PPGR1'!$F13="","",#REF!)</f>
        <v/>
      </c>
      <c r="E13" s="679" t="str">
        <f>IF('Formulario PPGR1'!$F13="","",#REF!)</f>
        <v/>
      </c>
      <c r="F13" s="675"/>
      <c r="G13" s="680" t="e" cm="1">
        <f t="array" aca="1" ref="G13" ca="1">_xlfn.XLOOKUP($F13,LE_tbl[[#All],[Ls_LinesEstategica]],LE_tbl[[#All],[Le_code]],"",0)</f>
        <v>#NAME?</v>
      </c>
      <c r="H13" s="675"/>
      <c r="I13" s="236" t="e">
        <f ca="1">_xlfn.XLOOKUP($H13,Obj!$D$122:$D$134,Obj!$E$122:$E$134,"",0)</f>
        <v>#NAME?</v>
      </c>
      <c r="J13" s="675"/>
      <c r="K13" s="683" t="s">
        <v>120</v>
      </c>
      <c r="L13" s="675"/>
      <c r="M13" s="675"/>
      <c r="N13" s="682"/>
      <c r="O13" s="682"/>
      <c r="P13" s="679"/>
      <c r="Q13" s="681" t="s">
        <v>119</v>
      </c>
      <c r="R13" s="248"/>
      <c r="S13" s="248"/>
      <c r="T13" s="248"/>
      <c r="U13" s="248"/>
      <c r="V13" s="248"/>
      <c r="W13" s="248"/>
      <c r="X13" s="248"/>
      <c r="Y13" s="248"/>
      <c r="Z13" s="248"/>
      <c r="AA13" s="248"/>
      <c r="AB13" s="248"/>
      <c r="AC13" s="248"/>
      <c r="AD13" s="248"/>
      <c r="AE13" s="249"/>
      <c r="AF13" s="249"/>
      <c r="AG13" s="249"/>
      <c r="AH13" s="249"/>
      <c r="AI13" s="249"/>
      <c r="AJ13" s="249"/>
      <c r="AK13" s="249"/>
      <c r="AL13" s="249"/>
      <c r="AM13" s="249"/>
      <c r="AN13" s="249"/>
      <c r="AO13" s="249"/>
      <c r="AP13" s="249"/>
    </row>
    <row r="14" spans="1:42" s="259" customFormat="1" ht="89.25" x14ac:dyDescent="0.2">
      <c r="B14" s="679" t="str">
        <f>IF('Formulario PPGR1'!$F14="","",CONCATENATE('Formulario PPGR1'!$C14,".",'Formulario PPGR1'!$D14,".",'Formulario PPGR1'!$E14,".",#REF!))</f>
        <v/>
      </c>
      <c r="C14" s="679" t="str">
        <f>IF('Formulario PPGR1'!$F14="","",#REF!)</f>
        <v/>
      </c>
      <c r="D14" s="679" t="str">
        <f>IF('Formulario PPGR1'!$F14="","",#REF!)</f>
        <v/>
      </c>
      <c r="E14" s="679" t="str">
        <f>IF('Formulario PPGR1'!$F14="","",#REF!)</f>
        <v/>
      </c>
      <c r="F14" s="675"/>
      <c r="G14" s="680" t="e" cm="1">
        <f t="array" aca="1" ref="G14" ca="1">_xlfn.XLOOKUP($F14,LE_tbl[[#All],[Ls_LinesEstategica]],LE_tbl[[#All],[Le_code]],"",0)</f>
        <v>#NAME?</v>
      </c>
      <c r="H14" s="675"/>
      <c r="I14" s="236" t="e">
        <f ca="1">_xlfn.XLOOKUP($H14,Obj!$D$122:$D$134,Obj!$E$122:$E$134,"",0)</f>
        <v>#NAME?</v>
      </c>
      <c r="J14" s="675"/>
      <c r="K14" s="683" t="s">
        <v>121</v>
      </c>
      <c r="L14" s="675"/>
      <c r="M14" s="675"/>
      <c r="N14" s="682"/>
      <c r="O14" s="682"/>
      <c r="P14" s="679"/>
      <c r="Q14" s="681" t="s">
        <v>114</v>
      </c>
      <c r="R14" s="248"/>
      <c r="S14" s="248"/>
      <c r="T14" s="248"/>
      <c r="U14" s="248"/>
      <c r="V14" s="248"/>
      <c r="W14" s="248"/>
      <c r="X14" s="248"/>
      <c r="Y14" s="248"/>
      <c r="Z14" s="248"/>
      <c r="AA14" s="248"/>
      <c r="AB14" s="248"/>
      <c r="AC14" s="248"/>
      <c r="AD14" s="248"/>
      <c r="AE14" s="249"/>
      <c r="AF14" s="249"/>
      <c r="AG14" s="249"/>
      <c r="AH14" s="249"/>
      <c r="AI14" s="249"/>
      <c r="AJ14" s="249"/>
      <c r="AK14" s="249"/>
      <c r="AL14" s="249"/>
      <c r="AM14" s="249"/>
      <c r="AN14" s="249"/>
      <c r="AO14" s="249"/>
      <c r="AP14" s="249"/>
    </row>
    <row r="15" spans="1:42" s="259" customFormat="1" ht="38.25" x14ac:dyDescent="0.2">
      <c r="B15" s="679" t="str">
        <f>IF('Formulario PPGR1'!$F15="","",CONCATENATE('Formulario PPGR1'!$C15,".",'Formulario PPGR1'!$D15,".",'Formulario PPGR1'!$E15,".",#REF!))</f>
        <v/>
      </c>
      <c r="C15" s="679" t="str">
        <f>IF('Formulario PPGR1'!$F15="","",#REF!)</f>
        <v/>
      </c>
      <c r="D15" s="679" t="str">
        <f>IF('Formulario PPGR1'!$F15="","",#REF!)</f>
        <v/>
      </c>
      <c r="E15" s="679" t="str">
        <f>IF('Formulario PPGR1'!$F15="","",#REF!)</f>
        <v/>
      </c>
      <c r="F15" s="675"/>
      <c r="G15" s="680" t="e" cm="1">
        <f t="array" aca="1" ref="G15" ca="1">_xlfn.XLOOKUP($F15,LE_tbl[[#All],[Ls_LinesEstategica]],LE_tbl[[#All],[Le_code]],"",0)</f>
        <v>#NAME?</v>
      </c>
      <c r="H15" s="675"/>
      <c r="I15" s="236" t="e">
        <f ca="1">_xlfn.XLOOKUP($H15,Obj!$D$122:$D$134,Obj!$E$122:$E$134,"",0)</f>
        <v>#NAME?</v>
      </c>
      <c r="J15" s="675"/>
      <c r="K15" s="683" t="s">
        <v>122</v>
      </c>
      <c r="L15" s="675"/>
      <c r="M15" s="675"/>
      <c r="N15" s="682"/>
      <c r="O15" s="682"/>
      <c r="P15" s="679"/>
      <c r="Q15" s="681" t="s">
        <v>123</v>
      </c>
      <c r="R15" s="248"/>
      <c r="S15" s="248"/>
      <c r="T15" s="248"/>
      <c r="U15" s="248"/>
      <c r="V15" s="248"/>
      <c r="W15" s="248"/>
      <c r="X15" s="248"/>
      <c r="Y15" s="248"/>
      <c r="Z15" s="248"/>
      <c r="AA15" s="248"/>
      <c r="AB15" s="248"/>
      <c r="AC15" s="248"/>
      <c r="AD15" s="248"/>
      <c r="AE15" s="249"/>
      <c r="AF15" s="249"/>
      <c r="AG15" s="249"/>
      <c r="AH15" s="249"/>
      <c r="AI15" s="249"/>
      <c r="AJ15" s="249"/>
      <c r="AK15" s="249"/>
      <c r="AL15" s="249"/>
      <c r="AM15" s="249"/>
      <c r="AN15" s="249"/>
      <c r="AO15" s="249"/>
      <c r="AP15" s="249"/>
    </row>
    <row r="16" spans="1:42" s="259" customFormat="1" ht="51" x14ac:dyDescent="0.2">
      <c r="B16" s="679" t="str">
        <f>IF('Formulario PPGR1'!$F16="","",CONCATENATE('Formulario PPGR1'!$C16,".",'Formulario PPGR1'!$D16,".",'Formulario PPGR1'!$E16,".",#REF!))</f>
        <v/>
      </c>
      <c r="C16" s="679" t="str">
        <f>IF('Formulario PPGR1'!$F16="","",#REF!)</f>
        <v/>
      </c>
      <c r="D16" s="679" t="str">
        <f>IF('Formulario PPGR1'!$F16="","",#REF!)</f>
        <v/>
      </c>
      <c r="E16" s="679" t="str">
        <f>IF('Formulario PPGR1'!$F16="","",#REF!)</f>
        <v/>
      </c>
      <c r="F16" s="675"/>
      <c r="G16" s="680" t="e" cm="1">
        <f t="array" aca="1" ref="G16" ca="1">_xlfn.XLOOKUP($F16,LE_tbl[[#All],[Ls_LinesEstategica]],LE_tbl[[#All],[Le_code]],"",0)</f>
        <v>#NAME?</v>
      </c>
      <c r="H16" s="675"/>
      <c r="I16" s="236" t="e">
        <f ca="1">_xlfn.XLOOKUP($H16,Obj!$D$122:$D$134,Obj!$E$122:$E$134,"",0)</f>
        <v>#NAME?</v>
      </c>
      <c r="J16" s="675"/>
      <c r="K16" s="683" t="s">
        <v>124</v>
      </c>
      <c r="L16" s="675"/>
      <c r="M16" s="675"/>
      <c r="N16" s="682"/>
      <c r="O16" s="682"/>
      <c r="P16" s="679"/>
      <c r="Q16" s="681" t="s">
        <v>125</v>
      </c>
      <c r="R16" s="248"/>
      <c r="S16" s="248"/>
      <c r="T16" s="248"/>
      <c r="U16" s="248"/>
      <c r="V16" s="248"/>
      <c r="W16" s="248"/>
      <c r="X16" s="248"/>
      <c r="Y16" s="248"/>
      <c r="Z16" s="248"/>
      <c r="AA16" s="248"/>
      <c r="AB16" s="248"/>
      <c r="AC16" s="248"/>
      <c r="AD16" s="248"/>
      <c r="AE16" s="249"/>
      <c r="AF16" s="249"/>
      <c r="AG16" s="249"/>
      <c r="AH16" s="249"/>
      <c r="AI16" s="249"/>
      <c r="AJ16" s="249"/>
      <c r="AK16" s="249"/>
      <c r="AL16" s="249"/>
      <c r="AM16" s="249"/>
      <c r="AN16" s="249"/>
      <c r="AO16" s="249"/>
      <c r="AP16" s="249"/>
    </row>
    <row r="17" spans="2:42" s="259" customFormat="1" ht="51" x14ac:dyDescent="0.2">
      <c r="B17" s="679" t="str">
        <f>IF('Formulario PPGR1'!$F17="","",CONCATENATE('Formulario PPGR1'!$C17,".",'Formulario PPGR1'!$D17,".",'Formulario PPGR1'!$E17,".",#REF!))</f>
        <v/>
      </c>
      <c r="C17" s="679" t="str">
        <f>IF('Formulario PPGR1'!$F17="","",#REF!)</f>
        <v/>
      </c>
      <c r="D17" s="679" t="str">
        <f>IF('Formulario PPGR1'!$F17="","",#REF!)</f>
        <v/>
      </c>
      <c r="E17" s="679" t="str">
        <f>IF('Formulario PPGR1'!$F17="","",#REF!)</f>
        <v/>
      </c>
      <c r="F17" s="675"/>
      <c r="G17" s="680" t="e" cm="1">
        <f t="array" aca="1" ref="G17" ca="1">_xlfn.XLOOKUP($F17,LE_tbl[[#All],[Ls_LinesEstategica]],LE_tbl[[#All],[Le_code]],"",0)</f>
        <v>#NAME?</v>
      </c>
      <c r="H17" s="675"/>
      <c r="I17" s="236" t="e">
        <f ca="1">_xlfn.XLOOKUP($H17,Obj!$D$122:$D$134,Obj!$E$122:$E$134,"",0)</f>
        <v>#NAME?</v>
      </c>
      <c r="J17" s="675"/>
      <c r="K17" s="683" t="s">
        <v>126</v>
      </c>
      <c r="L17" s="675"/>
      <c r="M17" s="675"/>
      <c r="N17" s="682"/>
      <c r="O17" s="682"/>
      <c r="P17" s="679"/>
      <c r="Q17" s="681" t="s">
        <v>125</v>
      </c>
      <c r="R17" s="248"/>
      <c r="S17" s="248"/>
      <c r="T17" s="248"/>
      <c r="U17" s="248"/>
      <c r="V17" s="248"/>
      <c r="W17" s="248"/>
      <c r="X17" s="248"/>
      <c r="Y17" s="248"/>
      <c r="Z17" s="248"/>
      <c r="AA17" s="248"/>
      <c r="AB17" s="248"/>
      <c r="AC17" s="248"/>
      <c r="AD17" s="248"/>
      <c r="AE17" s="249"/>
      <c r="AF17" s="249"/>
      <c r="AG17" s="249"/>
      <c r="AH17" s="249"/>
      <c r="AI17" s="249"/>
      <c r="AJ17" s="249"/>
      <c r="AK17" s="249"/>
      <c r="AL17" s="249"/>
      <c r="AM17" s="249"/>
      <c r="AN17" s="249"/>
      <c r="AO17" s="249"/>
      <c r="AP17" s="249"/>
    </row>
    <row r="18" spans="2:42" s="259" customFormat="1" x14ac:dyDescent="0.2">
      <c r="B18" s="679" t="str">
        <f>IF('Formulario PPGR1'!$F18="","",CONCATENATE('Formulario PPGR1'!$C18,".",'Formulario PPGR1'!$D18,".",'Formulario PPGR1'!$E18,".",#REF!))</f>
        <v/>
      </c>
      <c r="C18" s="679" t="str">
        <f>IF('Formulario PPGR1'!$F18="","",#REF!)</f>
        <v/>
      </c>
      <c r="D18" s="679" t="str">
        <f>IF('Formulario PPGR1'!$F18="","",#REF!)</f>
        <v/>
      </c>
      <c r="E18" s="679" t="str">
        <f>IF('Formulario PPGR1'!$F18="","",#REF!)</f>
        <v/>
      </c>
      <c r="F18" s="675"/>
      <c r="G18" s="680" t="e" cm="1">
        <f t="array" aca="1" ref="G18" ca="1">_xlfn.XLOOKUP($F18,LE_tbl[[#All],[Ls_LinesEstategica]],LE_tbl[[#All],[Le_code]],"",0)</f>
        <v>#NAME?</v>
      </c>
      <c r="H18" s="675"/>
      <c r="I18" s="236" t="e">
        <f ca="1">_xlfn.XLOOKUP($H18,Obj!$D$122:$D$134,Obj!$E$122:$E$134,"",0)</f>
        <v>#NAME?</v>
      </c>
      <c r="J18" s="675"/>
      <c r="K18" s="675"/>
      <c r="L18" s="675"/>
      <c r="M18" s="675"/>
      <c r="N18" s="682"/>
      <c r="O18" s="682"/>
      <c r="P18" s="679"/>
      <c r="Q18" s="681"/>
      <c r="R18" s="248"/>
      <c r="S18" s="248"/>
      <c r="T18" s="248"/>
      <c r="U18" s="248"/>
      <c r="V18" s="248"/>
      <c r="W18" s="248"/>
      <c r="X18" s="248"/>
      <c r="Y18" s="248"/>
      <c r="Z18" s="248"/>
      <c r="AA18" s="248"/>
      <c r="AB18" s="248"/>
      <c r="AC18" s="248"/>
      <c r="AD18" s="248"/>
      <c r="AE18" s="249"/>
      <c r="AF18" s="249"/>
      <c r="AG18" s="249"/>
      <c r="AH18" s="249"/>
      <c r="AI18" s="249"/>
      <c r="AJ18" s="249"/>
      <c r="AK18" s="249"/>
      <c r="AL18" s="249"/>
      <c r="AM18" s="249"/>
      <c r="AN18" s="249"/>
      <c r="AO18" s="249"/>
      <c r="AP18" s="249"/>
    </row>
    <row r="19" spans="2:42" s="259" customFormat="1" ht="153" x14ac:dyDescent="0.2">
      <c r="B19" s="679" t="e">
        <f>IF('Formulario PPGR1'!$F19="","",CONCATENATE('Formulario PPGR1'!$C19,".",'Formulario PPGR1'!$D19,".",'Formulario PPGR1'!$E19,".",#REF!))</f>
        <v>#REF!</v>
      </c>
      <c r="C19" s="679" t="e">
        <f>IF('Formulario PPGR1'!$F19="","",#REF!)</f>
        <v>#REF!</v>
      </c>
      <c r="D19" s="679" t="e">
        <f>IF('Formulario PPGR1'!$F19="","",#REF!)</f>
        <v>#REF!</v>
      </c>
      <c r="E19" s="679" t="e">
        <f>IF('Formulario PPGR1'!$F19="","",#REF!)</f>
        <v>#REF!</v>
      </c>
      <c r="F19" s="675" t="s">
        <v>110</v>
      </c>
      <c r="G19" s="680" t="e" cm="1">
        <f t="array" aca="1" ref="G19" ca="1">_xlfn.XLOOKUP($F19,LE_tbl[[#All],[Ls_LinesEstategica]],LE_tbl[[#All],[Le_code]],"",0)</f>
        <v>#NAME?</v>
      </c>
      <c r="H19" s="675" t="s">
        <v>111</v>
      </c>
      <c r="I19" s="236" t="e">
        <f ca="1">_xlfn.XLOOKUP($H19,Obj!$D$122:$D$134,Obj!$E$122:$E$134,"",0)</f>
        <v>#NAME?</v>
      </c>
      <c r="J19" s="685" t="s">
        <v>127</v>
      </c>
      <c r="K19" s="683" t="s">
        <v>128</v>
      </c>
      <c r="L19" s="675"/>
      <c r="M19" s="675"/>
      <c r="N19" s="682"/>
      <c r="O19" s="682"/>
      <c r="P19" s="679"/>
      <c r="Q19" s="681" t="s">
        <v>129</v>
      </c>
      <c r="R19" s="248"/>
      <c r="S19" s="248"/>
      <c r="T19" s="248"/>
      <c r="U19" s="248"/>
      <c r="V19" s="248"/>
      <c r="W19" s="248"/>
      <c r="X19" s="248"/>
      <c r="Y19" s="248"/>
      <c r="Z19" s="248"/>
      <c r="AA19" s="248"/>
      <c r="AB19" s="248"/>
      <c r="AC19" s="248"/>
      <c r="AD19" s="248"/>
      <c r="AE19" s="249"/>
      <c r="AF19" s="249"/>
      <c r="AG19" s="249"/>
      <c r="AH19" s="249"/>
      <c r="AI19" s="249"/>
      <c r="AJ19" s="249"/>
      <c r="AK19" s="249"/>
      <c r="AL19" s="249"/>
      <c r="AM19" s="249"/>
      <c r="AN19" s="249"/>
      <c r="AO19" s="249"/>
      <c r="AP19" s="249"/>
    </row>
    <row r="20" spans="2:42" s="259" customFormat="1" ht="51" x14ac:dyDescent="0.2">
      <c r="B20" s="679" t="str">
        <f>IF('Formulario PPGR1'!$F20="","",CONCATENATE('Formulario PPGR1'!$C20,".",'Formulario PPGR1'!$D20,".",'Formulario PPGR1'!$E20,".",#REF!))</f>
        <v/>
      </c>
      <c r="C20" s="679" t="str">
        <f>IF('Formulario PPGR1'!$F20="","",#REF!)</f>
        <v/>
      </c>
      <c r="D20" s="679" t="str">
        <f>IF('Formulario PPGR1'!$F20="","",#REF!)</f>
        <v/>
      </c>
      <c r="E20" s="679" t="str">
        <f>IF('Formulario PPGR1'!$F20="","",#REF!)</f>
        <v/>
      </c>
      <c r="F20" s="675"/>
      <c r="G20" s="680" t="e" cm="1">
        <f t="array" aca="1" ref="G20" ca="1">_xlfn.XLOOKUP($F20,LE_tbl[[#All],[Ls_LinesEstategica]],LE_tbl[[#All],[Le_code]],"",0)</f>
        <v>#NAME?</v>
      </c>
      <c r="H20" s="675"/>
      <c r="I20" s="236" t="e">
        <f ca="1">_xlfn.XLOOKUP($H20,Obj!$D$122:$D$134,Obj!$E$122:$E$134,"",0)</f>
        <v>#NAME?</v>
      </c>
      <c r="J20" s="675"/>
      <c r="K20" s="683" t="s">
        <v>130</v>
      </c>
      <c r="L20" s="675"/>
      <c r="M20" s="675"/>
      <c r="N20" s="682"/>
      <c r="O20" s="682"/>
      <c r="P20" s="679"/>
      <c r="Q20" s="681" t="s">
        <v>131</v>
      </c>
      <c r="R20" s="248"/>
      <c r="S20" s="248"/>
      <c r="T20" s="248"/>
      <c r="U20" s="248"/>
      <c r="V20" s="248"/>
      <c r="W20" s="248"/>
      <c r="X20" s="248"/>
      <c r="Y20" s="248"/>
      <c r="Z20" s="248"/>
      <c r="AA20" s="248"/>
      <c r="AB20" s="248"/>
      <c r="AC20" s="248"/>
      <c r="AD20" s="248"/>
      <c r="AE20" s="249"/>
      <c r="AF20" s="249"/>
      <c r="AG20" s="249"/>
      <c r="AH20" s="249"/>
      <c r="AI20" s="249"/>
      <c r="AJ20" s="249"/>
      <c r="AK20" s="249"/>
      <c r="AL20" s="249"/>
      <c r="AM20" s="249"/>
      <c r="AN20" s="249"/>
      <c r="AO20" s="249"/>
      <c r="AP20" s="249"/>
    </row>
    <row r="21" spans="2:42" s="259" customFormat="1" ht="114.75" x14ac:dyDescent="0.2">
      <c r="B21" s="679" t="str">
        <f>IF('Formulario PPGR1'!$F21="","",CONCATENATE('Formulario PPGR1'!$C21,".",'Formulario PPGR1'!$D21,".",'Formulario PPGR1'!$E21,".",#REF!))</f>
        <v/>
      </c>
      <c r="C21" s="679" t="str">
        <f>IF('Formulario PPGR1'!$F21="","",#REF!)</f>
        <v/>
      </c>
      <c r="D21" s="679" t="str">
        <f>IF('Formulario PPGR1'!$F21="","",#REF!)</f>
        <v/>
      </c>
      <c r="E21" s="679" t="str">
        <f>IF('Formulario PPGR1'!$F21="","",#REF!)</f>
        <v/>
      </c>
      <c r="F21" s="675"/>
      <c r="G21" s="680" t="e" cm="1">
        <f t="array" aca="1" ref="G21" ca="1">_xlfn.XLOOKUP($F21,LE_tbl[[#All],[Ls_LinesEstategica]],LE_tbl[[#All],[Le_code]],"",0)</f>
        <v>#NAME?</v>
      </c>
      <c r="H21" s="675"/>
      <c r="I21" s="236" t="e">
        <f ca="1">_xlfn.XLOOKUP($H21,Obj!$D$122:$D$134,Obj!$E$122:$E$134,"",0)</f>
        <v>#NAME?</v>
      </c>
      <c r="J21" s="675"/>
      <c r="K21" s="683" t="s">
        <v>132</v>
      </c>
      <c r="L21" s="675"/>
      <c r="M21" s="675"/>
      <c r="N21" s="682"/>
      <c r="O21" s="682"/>
      <c r="P21" s="679"/>
      <c r="Q21" s="681" t="s">
        <v>125</v>
      </c>
      <c r="R21" s="248"/>
      <c r="S21" s="248"/>
      <c r="T21" s="248"/>
      <c r="U21" s="248"/>
      <c r="V21" s="248"/>
      <c r="W21" s="248"/>
      <c r="X21" s="248"/>
      <c r="Y21" s="248"/>
      <c r="Z21" s="248"/>
      <c r="AA21" s="248"/>
      <c r="AB21" s="248"/>
      <c r="AC21" s="248"/>
      <c r="AD21" s="248"/>
      <c r="AE21" s="249"/>
      <c r="AF21" s="249"/>
      <c r="AG21" s="249"/>
      <c r="AH21" s="249"/>
      <c r="AI21" s="249"/>
      <c r="AJ21" s="249"/>
      <c r="AK21" s="249"/>
      <c r="AL21" s="249"/>
      <c r="AM21" s="249"/>
      <c r="AN21" s="249"/>
      <c r="AO21" s="249"/>
      <c r="AP21" s="249"/>
    </row>
    <row r="22" spans="2:42" s="259" customFormat="1" ht="127.5" x14ac:dyDescent="0.2">
      <c r="B22" s="679" t="str">
        <f>IF('Formulario PPGR1'!$F22="","",CONCATENATE('Formulario PPGR1'!$C22,".",'Formulario PPGR1'!$D22,".",'Formulario PPGR1'!$E22,".",#REF!))</f>
        <v/>
      </c>
      <c r="C22" s="679" t="str">
        <f>IF('Formulario PPGR1'!$F22="","",#REF!)</f>
        <v/>
      </c>
      <c r="D22" s="679" t="str">
        <f>IF('Formulario PPGR1'!$F22="","",#REF!)</f>
        <v/>
      </c>
      <c r="E22" s="679" t="str">
        <f>IF('Formulario PPGR1'!$F22="","",#REF!)</f>
        <v/>
      </c>
      <c r="F22" s="675"/>
      <c r="G22" s="680" t="e" cm="1">
        <f t="array" aca="1" ref="G22" ca="1">_xlfn.XLOOKUP($F22,LE_tbl[[#All],[Ls_LinesEstategica]],LE_tbl[[#All],[Le_code]],"",0)</f>
        <v>#NAME?</v>
      </c>
      <c r="H22" s="675"/>
      <c r="I22" s="236" t="e">
        <f ca="1">_xlfn.XLOOKUP($H22,Obj!$D$122:$D$134,Obj!$E$122:$E$134,"",0)</f>
        <v>#NAME?</v>
      </c>
      <c r="J22" s="675"/>
      <c r="K22" s="683" t="s">
        <v>133</v>
      </c>
      <c r="L22" s="675"/>
      <c r="M22" s="675"/>
      <c r="N22" s="682"/>
      <c r="O22" s="682"/>
      <c r="P22" s="679"/>
      <c r="Q22" s="681" t="s">
        <v>125</v>
      </c>
      <c r="R22" s="248"/>
      <c r="S22" s="248"/>
      <c r="T22" s="248"/>
      <c r="U22" s="248"/>
      <c r="V22" s="248"/>
      <c r="W22" s="248"/>
      <c r="X22" s="248"/>
      <c r="Y22" s="248"/>
      <c r="Z22" s="248"/>
      <c r="AA22" s="248"/>
      <c r="AB22" s="248"/>
      <c r="AC22" s="248"/>
      <c r="AD22" s="248"/>
      <c r="AE22" s="249"/>
      <c r="AF22" s="249"/>
      <c r="AG22" s="249"/>
      <c r="AH22" s="249"/>
      <c r="AI22" s="249"/>
      <c r="AJ22" s="249"/>
      <c r="AK22" s="249"/>
      <c r="AL22" s="249"/>
      <c r="AM22" s="249"/>
      <c r="AN22" s="249"/>
      <c r="AO22" s="249"/>
      <c r="AP22" s="249"/>
    </row>
    <row r="23" spans="2:42" s="259" customFormat="1" ht="165.75" x14ac:dyDescent="0.2">
      <c r="B23" s="210" t="e">
        <f>IF('Formulario PPGR1'!$F23="","",CONCATENATE('Formulario PPGR1'!$C23,".",'Formulario PPGR1'!$D23,".",'Formulario PPGR1'!$E23,".",#REF!))</f>
        <v>#REF!</v>
      </c>
      <c r="C23" s="210" t="e">
        <f>IF('Formulario PPGR1'!$F23="","",#REF!)</f>
        <v>#REF!</v>
      </c>
      <c r="D23" s="210" t="e">
        <f>IF('Formulario PPGR1'!$F23="","",#REF!)</f>
        <v>#REF!</v>
      </c>
      <c r="E23" s="210" t="e">
        <f>IF('Formulario PPGR1'!$F23="","",#REF!)</f>
        <v>#REF!</v>
      </c>
      <c r="F23" s="235" t="s">
        <v>110</v>
      </c>
      <c r="G23" s="236" t="e" cm="1">
        <f t="array" aca="1" ref="G23" ca="1">_xlfn.XLOOKUP($F23,LE_tbl[[#All],[Ls_LinesEstategica]],LE_tbl[[#All],[Le_code]],"",0)</f>
        <v>#NAME?</v>
      </c>
      <c r="H23" s="235" t="s">
        <v>134</v>
      </c>
      <c r="I23" s="236" t="e">
        <f ca="1">_xlfn.XLOOKUP($H23,Obj!$D$122:$D$134,Obj!$E$122:$E$134,"",0)</f>
        <v>#NAME?</v>
      </c>
      <c r="J23" s="235" t="s">
        <v>135</v>
      </c>
      <c r="K23" s="298" t="s">
        <v>136</v>
      </c>
      <c r="L23" s="235"/>
      <c r="M23" s="235"/>
      <c r="N23" s="299"/>
      <c r="O23" s="299"/>
      <c r="P23" s="237"/>
      <c r="Q23" s="237" t="s">
        <v>137</v>
      </c>
      <c r="R23" s="248"/>
      <c r="S23" s="248"/>
      <c r="T23" s="248"/>
      <c r="U23" s="248"/>
      <c r="V23" s="248"/>
      <c r="W23" s="248"/>
      <c r="X23" s="248"/>
      <c r="Y23" s="248"/>
      <c r="Z23" s="248"/>
      <c r="AA23" s="248"/>
      <c r="AB23" s="248"/>
      <c r="AC23" s="248"/>
      <c r="AD23" s="248"/>
      <c r="AE23" s="249"/>
      <c r="AF23" s="249"/>
      <c r="AG23" s="249"/>
      <c r="AH23" s="249"/>
      <c r="AI23" s="249"/>
      <c r="AJ23" s="249"/>
      <c r="AK23" s="249"/>
      <c r="AL23" s="249"/>
      <c r="AM23" s="249"/>
      <c r="AN23" s="249"/>
      <c r="AO23" s="249"/>
      <c r="AP23" s="249"/>
    </row>
    <row r="24" spans="2:42" s="259" customFormat="1" ht="51" x14ac:dyDescent="0.2">
      <c r="B24" s="210" t="str">
        <f>IF('Formulario PPGR1'!$F24="","",CONCATENATE('Formulario PPGR1'!$C24,".",'Formulario PPGR1'!$D24,".",'Formulario PPGR1'!$E24,".",#REF!))</f>
        <v/>
      </c>
      <c r="C24" s="210" t="str">
        <f>IF('Formulario PPGR1'!$F24="","",#REF!)</f>
        <v/>
      </c>
      <c r="D24" s="210" t="str">
        <f>IF('Formulario PPGR1'!$F24="","",#REF!)</f>
        <v/>
      </c>
      <c r="E24" s="210" t="str">
        <f>IF('Formulario PPGR1'!$F24="","",#REF!)</f>
        <v/>
      </c>
      <c r="F24" s="235"/>
      <c r="G24" s="236" t="e" cm="1">
        <f t="array" aca="1" ref="G24" ca="1">_xlfn.XLOOKUP($F24,LE_tbl[[#All],[Ls_LinesEstategica]],LE_tbl[[#All],[Le_code]],"",0)</f>
        <v>#NAME?</v>
      </c>
      <c r="H24" s="235"/>
      <c r="I24" s="236" t="e">
        <f ca="1">_xlfn.XLOOKUP($H24,Obj!$D$122:$D$134,Obj!$E$122:$E$134,"",0)</f>
        <v>#NAME?</v>
      </c>
      <c r="J24" s="235"/>
      <c r="K24" s="316" t="s">
        <v>138</v>
      </c>
      <c r="L24" s="235"/>
      <c r="M24" s="235"/>
      <c r="N24" s="299"/>
      <c r="O24" s="299"/>
      <c r="P24" s="209"/>
      <c r="Q24" s="237" t="s">
        <v>139</v>
      </c>
      <c r="R24" s="248"/>
      <c r="S24" s="248"/>
      <c r="T24" s="248"/>
      <c r="U24" s="248"/>
      <c r="V24" s="248"/>
      <c r="W24" s="248"/>
      <c r="X24" s="248"/>
      <c r="Y24" s="248"/>
      <c r="Z24" s="248"/>
      <c r="AA24" s="248"/>
      <c r="AB24" s="248"/>
      <c r="AC24" s="248"/>
      <c r="AD24" s="248"/>
      <c r="AE24" s="249"/>
      <c r="AF24" s="249"/>
      <c r="AG24" s="249"/>
      <c r="AH24" s="249"/>
      <c r="AI24" s="249"/>
      <c r="AJ24" s="249"/>
      <c r="AK24" s="249"/>
      <c r="AL24" s="249"/>
      <c r="AM24" s="249"/>
      <c r="AN24" s="249"/>
      <c r="AO24" s="249"/>
      <c r="AP24" s="249"/>
    </row>
    <row r="25" spans="2:42" s="259" customFormat="1" ht="51" x14ac:dyDescent="0.2">
      <c r="B25" s="679" t="str">
        <f>IF('Formulario PPGR1'!$F25="","",CONCATENATE('Formulario PPGR1'!$C25,".",'Formulario PPGR1'!$D25,".",'Formulario PPGR1'!$E25,".",#REF!))</f>
        <v/>
      </c>
      <c r="C25" s="679" t="str">
        <f>IF('Formulario PPGR1'!$F25="","",#REF!)</f>
        <v/>
      </c>
      <c r="D25" s="679" t="str">
        <f>IF('Formulario PPGR1'!$F25="","",#REF!)</f>
        <v/>
      </c>
      <c r="E25" s="679" t="str">
        <f>IF('Formulario PPGR1'!$F25="","",#REF!)</f>
        <v/>
      </c>
      <c r="F25" s="675"/>
      <c r="G25" s="680" t="e" cm="1">
        <f t="array" aca="1" ref="G25" ca="1">_xlfn.XLOOKUP($F25,LE_tbl[[#All],[Ls_LinesEstategica]],LE_tbl[[#All],[Le_code]],"",0)</f>
        <v>#NAME?</v>
      </c>
      <c r="H25" s="675"/>
      <c r="I25" s="236" t="e">
        <f ca="1">_xlfn.XLOOKUP($H25,Obj!$D$122:$D$134,Obj!$E$122:$E$134,"",0)</f>
        <v>#NAME?</v>
      </c>
      <c r="J25" s="675"/>
      <c r="K25" s="683" t="s">
        <v>140</v>
      </c>
      <c r="L25" s="675"/>
      <c r="M25" s="675"/>
      <c r="N25" s="682"/>
      <c r="O25" s="682"/>
      <c r="P25" s="679"/>
      <c r="Q25" s="681" t="s">
        <v>141</v>
      </c>
      <c r="R25" s="248"/>
      <c r="S25" s="248"/>
      <c r="T25" s="248"/>
      <c r="U25" s="248"/>
      <c r="V25" s="248"/>
      <c r="W25" s="248"/>
      <c r="X25" s="248"/>
      <c r="Y25" s="248"/>
      <c r="Z25" s="248"/>
      <c r="AA25" s="248"/>
      <c r="AB25" s="248"/>
      <c r="AC25" s="248"/>
      <c r="AD25" s="248"/>
      <c r="AE25" s="249"/>
      <c r="AF25" s="249"/>
      <c r="AG25" s="249"/>
      <c r="AH25" s="249"/>
      <c r="AI25" s="249"/>
      <c r="AJ25" s="249"/>
      <c r="AK25" s="249"/>
      <c r="AL25" s="249"/>
      <c r="AM25" s="249"/>
      <c r="AN25" s="249"/>
      <c r="AO25" s="249"/>
      <c r="AP25" s="249"/>
    </row>
    <row r="26" spans="2:42" s="259" customFormat="1" ht="63.75" x14ac:dyDescent="0.2">
      <c r="B26" s="679" t="e">
        <f>IF('Formulario PPGR1'!$F26="","",CONCATENATE('Formulario PPGR1'!$C26,".",'Formulario PPGR1'!$D26,".",'Formulario PPGR1'!$E26,".",#REF!))</f>
        <v>#REF!</v>
      </c>
      <c r="C26" s="679" t="e">
        <f>IF('Formulario PPGR1'!$F26="","",#REF!)</f>
        <v>#REF!</v>
      </c>
      <c r="D26" s="679" t="e">
        <f>IF('Formulario PPGR1'!$F26="","",#REF!)</f>
        <v>#REF!</v>
      </c>
      <c r="E26" s="679" t="e">
        <f>IF('Formulario PPGR1'!$F26="","",#REF!)</f>
        <v>#REF!</v>
      </c>
      <c r="F26" s="675" t="s">
        <v>110</v>
      </c>
      <c r="G26" s="680" t="e" cm="1">
        <f t="array" aca="1" ref="G26" ca="1">_xlfn.XLOOKUP($F26,LE_tbl[[#All],[Ls_LinesEstategica]],LE_tbl[[#All],[Le_code]],"",0)</f>
        <v>#NAME?</v>
      </c>
      <c r="H26" s="675" t="s">
        <v>134</v>
      </c>
      <c r="I26" s="236" t="e">
        <f ca="1">_xlfn.XLOOKUP($H26,Obj!$D$122:$D$134,Obj!$E$122:$E$134,"",0)</f>
        <v>#NAME?</v>
      </c>
      <c r="J26" s="675" t="s">
        <v>142</v>
      </c>
      <c r="K26" s="683" t="s">
        <v>143</v>
      </c>
      <c r="L26" s="675"/>
      <c r="M26" s="675"/>
      <c r="N26" s="682"/>
      <c r="O26" s="682"/>
      <c r="P26" s="679"/>
      <c r="Q26" s="681" t="s">
        <v>119</v>
      </c>
      <c r="R26" s="248"/>
      <c r="S26" s="248"/>
      <c r="T26" s="248"/>
      <c r="U26" s="248"/>
      <c r="V26" s="248"/>
      <c r="W26" s="248"/>
      <c r="X26" s="248"/>
      <c r="Y26" s="248"/>
      <c r="Z26" s="248"/>
      <c r="AA26" s="248"/>
      <c r="AB26" s="248"/>
      <c r="AC26" s="248"/>
      <c r="AD26" s="248"/>
      <c r="AE26" s="249"/>
      <c r="AF26" s="249"/>
      <c r="AG26" s="249"/>
      <c r="AH26" s="249"/>
      <c r="AI26" s="249"/>
      <c r="AJ26" s="249"/>
      <c r="AK26" s="249"/>
      <c r="AL26" s="249"/>
      <c r="AM26" s="249"/>
      <c r="AN26" s="249"/>
      <c r="AO26" s="249"/>
      <c r="AP26" s="249"/>
    </row>
    <row r="27" spans="2:42" s="259" customFormat="1" ht="51" x14ac:dyDescent="0.2">
      <c r="B27" s="679" t="str">
        <f>IF('Formulario PPGR1'!$F27="","",CONCATENATE('Formulario PPGR1'!$C27,".",'Formulario PPGR1'!$D27,".",'Formulario PPGR1'!$E27,".",#REF!))</f>
        <v/>
      </c>
      <c r="C27" s="679" t="str">
        <f>IF('Formulario PPGR1'!$F27="","",#REF!)</f>
        <v/>
      </c>
      <c r="D27" s="679" t="str">
        <f>IF('Formulario PPGR1'!$F27="","",#REF!)</f>
        <v/>
      </c>
      <c r="E27" s="679" t="str">
        <f>IF('Formulario PPGR1'!$F27="","",#REF!)</f>
        <v/>
      </c>
      <c r="F27" s="675"/>
      <c r="G27" s="680" t="e" cm="1">
        <f t="array" aca="1" ref="G27" ca="1">_xlfn.XLOOKUP($F27,LE_tbl[[#All],[Ls_LinesEstategica]],LE_tbl[[#All],[Le_code]],"",0)</f>
        <v>#NAME?</v>
      </c>
      <c r="H27" s="675"/>
      <c r="I27" s="236" t="e">
        <f ca="1">_xlfn.XLOOKUP($H27,Obj!$D$122:$D$134,Obj!$E$122:$E$134,"",0)</f>
        <v>#NAME?</v>
      </c>
      <c r="J27" s="675"/>
      <c r="K27" s="683" t="s">
        <v>144</v>
      </c>
      <c r="L27" s="675"/>
      <c r="M27" s="675"/>
      <c r="N27" s="682"/>
      <c r="O27" s="682"/>
      <c r="P27" s="679"/>
      <c r="Q27" s="681" t="s">
        <v>125</v>
      </c>
      <c r="R27" s="248"/>
      <c r="S27" s="248"/>
      <c r="T27" s="248"/>
      <c r="U27" s="248"/>
      <c r="V27" s="248"/>
      <c r="W27" s="248"/>
      <c r="X27" s="248"/>
      <c r="Y27" s="248"/>
      <c r="Z27" s="248"/>
      <c r="AA27" s="248"/>
      <c r="AB27" s="248"/>
      <c r="AC27" s="248"/>
      <c r="AD27" s="248"/>
      <c r="AE27" s="249"/>
      <c r="AF27" s="249"/>
      <c r="AG27" s="249"/>
      <c r="AH27" s="249"/>
      <c r="AI27" s="249"/>
      <c r="AJ27" s="249"/>
      <c r="AK27" s="249"/>
      <c r="AL27" s="249"/>
      <c r="AM27" s="249"/>
      <c r="AN27" s="249"/>
      <c r="AO27" s="249"/>
      <c r="AP27" s="249"/>
    </row>
    <row r="28" spans="2:42" s="259" customFormat="1" ht="51" x14ac:dyDescent="0.2">
      <c r="B28" s="210" t="e">
        <f>IF('Formulario PPGR1'!$F28="","",CONCATENATE('Formulario PPGR1'!$C28,".",'Formulario PPGR1'!$D28,".",'Formulario PPGR1'!$E28,".",#REF!))</f>
        <v>#REF!</v>
      </c>
      <c r="C28" s="210" t="e">
        <f>IF('Formulario PPGR1'!$F28="","",#REF!)</f>
        <v>#REF!</v>
      </c>
      <c r="D28" s="210" t="e">
        <f>IF('Formulario PPGR1'!$F28="","",#REF!)</f>
        <v>#REF!</v>
      </c>
      <c r="E28" s="210" t="e">
        <f>IF('Formulario PPGR1'!$F28="","",#REF!)</f>
        <v>#REF!</v>
      </c>
      <c r="F28" s="235" t="s">
        <v>110</v>
      </c>
      <c r="G28" s="236" t="e" cm="1">
        <f t="array" aca="1" ref="G28" ca="1">_xlfn.XLOOKUP($F28,LE_tbl[[#All],[Ls_LinesEstategica]],LE_tbl[[#All],[Le_code]],"",0)</f>
        <v>#NAME?</v>
      </c>
      <c r="H28" s="235" t="s">
        <v>134</v>
      </c>
      <c r="I28" s="236" t="e">
        <f ca="1">_xlfn.XLOOKUP($H28,Obj!$D$122:$D$134,Obj!$E$122:$E$134,"",0)</f>
        <v>#NAME?</v>
      </c>
      <c r="J28" s="235" t="s">
        <v>145</v>
      </c>
      <c r="K28" s="298" t="s">
        <v>146</v>
      </c>
      <c r="L28" s="235"/>
      <c r="M28" s="235"/>
      <c r="N28" s="299"/>
      <c r="O28" s="299"/>
      <c r="P28" s="237"/>
      <c r="Q28" s="237" t="s">
        <v>147</v>
      </c>
      <c r="R28" s="248"/>
      <c r="S28" s="248"/>
      <c r="T28" s="248"/>
      <c r="U28" s="248"/>
      <c r="V28" s="248"/>
      <c r="W28" s="248"/>
      <c r="X28" s="248"/>
      <c r="Y28" s="248"/>
      <c r="Z28" s="248"/>
      <c r="AA28" s="248"/>
      <c r="AB28" s="248"/>
      <c r="AC28" s="248"/>
      <c r="AD28" s="248"/>
      <c r="AE28" s="249"/>
      <c r="AF28" s="249"/>
      <c r="AG28" s="249"/>
      <c r="AH28" s="249"/>
      <c r="AI28" s="249"/>
      <c r="AJ28" s="249"/>
      <c r="AK28" s="249"/>
      <c r="AL28" s="249"/>
      <c r="AM28" s="249"/>
      <c r="AN28" s="249"/>
      <c r="AO28" s="249"/>
      <c r="AP28" s="249"/>
    </row>
    <row r="29" spans="2:42" s="259" customFormat="1" ht="51" x14ac:dyDescent="0.2">
      <c r="B29" s="679" t="str">
        <f>IF('Formulario PPGR1'!$F29="","",CONCATENATE('Formulario PPGR1'!$C29,".",'Formulario PPGR1'!$D29,".",'Formulario PPGR1'!$E29,".",#REF!))</f>
        <v/>
      </c>
      <c r="C29" s="679" t="str">
        <f>IF('Formulario PPGR1'!$F29="","",#REF!)</f>
        <v/>
      </c>
      <c r="D29" s="679" t="str">
        <f>IF('Formulario PPGR1'!$F29="","",#REF!)</f>
        <v/>
      </c>
      <c r="E29" s="679" t="str">
        <f>IF('Formulario PPGR1'!$F29="","",#REF!)</f>
        <v/>
      </c>
      <c r="F29" s="675"/>
      <c r="G29" s="680" t="e" cm="1">
        <f t="array" aca="1" ref="G29" ca="1">_xlfn.XLOOKUP($F29,LE_tbl[[#All],[Ls_LinesEstategica]],LE_tbl[[#All],[Le_code]],"",0)</f>
        <v>#NAME?</v>
      </c>
      <c r="H29" s="675"/>
      <c r="I29" s="236" t="e">
        <f ca="1">_xlfn.XLOOKUP($H29,Obj!$D$122:$D$134,Obj!$E$122:$E$134,"",0)</f>
        <v>#NAME?</v>
      </c>
      <c r="J29" s="675"/>
      <c r="K29" s="683" t="s">
        <v>148</v>
      </c>
      <c r="L29" s="675"/>
      <c r="M29" s="675"/>
      <c r="N29" s="682"/>
      <c r="O29" s="682"/>
      <c r="P29" s="679"/>
      <c r="Q29" s="681"/>
      <c r="R29" s="248"/>
      <c r="S29" s="248"/>
      <c r="T29" s="248"/>
      <c r="U29" s="248"/>
      <c r="V29" s="248"/>
      <c r="W29" s="248"/>
      <c r="X29" s="248"/>
      <c r="Y29" s="248"/>
      <c r="Z29" s="248"/>
      <c r="AA29" s="248"/>
      <c r="AB29" s="248"/>
      <c r="AC29" s="248"/>
      <c r="AD29" s="248"/>
      <c r="AE29" s="249"/>
      <c r="AF29" s="249"/>
      <c r="AG29" s="249"/>
      <c r="AH29" s="249"/>
      <c r="AI29" s="249"/>
      <c r="AJ29" s="249"/>
      <c r="AK29" s="249"/>
      <c r="AL29" s="249"/>
      <c r="AM29" s="249"/>
      <c r="AN29" s="249"/>
      <c r="AO29" s="249"/>
      <c r="AP29" s="249"/>
    </row>
    <row r="30" spans="2:42" s="259" customFormat="1" ht="127.5" x14ac:dyDescent="0.2">
      <c r="B30" s="210" t="e">
        <f>IF('Formulario PPGR1'!$F30="","",CONCATENATE('Formulario PPGR1'!$C30,".",'Formulario PPGR1'!$D30,".",'Formulario PPGR1'!$E30,".",#REF!))</f>
        <v>#REF!</v>
      </c>
      <c r="C30" s="210" t="e">
        <f>IF('Formulario PPGR1'!$F30="","",#REF!)</f>
        <v>#REF!</v>
      </c>
      <c r="D30" s="210" t="e">
        <f>IF('Formulario PPGR1'!$F30="","",#REF!)</f>
        <v>#REF!</v>
      </c>
      <c r="E30" s="210" t="e">
        <f>IF('Formulario PPGR1'!$F30="","",#REF!)</f>
        <v>#REF!</v>
      </c>
      <c r="F30" s="235" t="s">
        <v>110</v>
      </c>
      <c r="G30" s="236" t="e" cm="1">
        <f t="array" aca="1" ref="G30" ca="1">_xlfn.XLOOKUP($F30,LE_tbl[[#All],[Ls_LinesEstategica]],LE_tbl[[#All],[Le_code]],"",0)</f>
        <v>#NAME?</v>
      </c>
      <c r="H30" s="235" t="s">
        <v>134</v>
      </c>
      <c r="I30" s="236" t="e">
        <f ca="1">_xlfn.XLOOKUP($H30,Obj!$D$122:$D$134,Obj!$E$122:$E$134,"",0)</f>
        <v>#NAME?</v>
      </c>
      <c r="J30" s="235" t="s">
        <v>149</v>
      </c>
      <c r="K30" s="298" t="s">
        <v>150</v>
      </c>
      <c r="L30" s="235"/>
      <c r="M30" s="235"/>
      <c r="N30" s="301"/>
      <c r="O30" s="301"/>
      <c r="P30" s="209"/>
      <c r="Q30" s="237" t="s">
        <v>151</v>
      </c>
      <c r="R30" s="248"/>
      <c r="S30" s="248"/>
      <c r="T30" s="248"/>
      <c r="U30" s="248"/>
      <c r="V30" s="248"/>
      <c r="W30" s="248"/>
      <c r="X30" s="248"/>
      <c r="Y30" s="248"/>
      <c r="Z30" s="248"/>
      <c r="AA30" s="248"/>
      <c r="AB30" s="248"/>
      <c r="AC30" s="248"/>
      <c r="AD30" s="248"/>
      <c r="AE30" s="249"/>
      <c r="AF30" s="249"/>
      <c r="AG30" s="249"/>
      <c r="AH30" s="249"/>
      <c r="AI30" s="249"/>
      <c r="AJ30" s="249"/>
      <c r="AK30" s="249"/>
      <c r="AL30" s="249"/>
      <c r="AM30" s="249"/>
      <c r="AN30" s="249"/>
      <c r="AO30" s="249"/>
      <c r="AP30" s="249"/>
    </row>
    <row r="31" spans="2:42" s="259" customFormat="1" ht="153" x14ac:dyDescent="0.2">
      <c r="B31" s="210" t="e">
        <f>IF('Formulario PPGR1'!$F31="","",CONCATENATE('Formulario PPGR1'!$C31,".",'Formulario PPGR1'!$D31,".",'Formulario PPGR1'!$E31,".",#REF!))</f>
        <v>#REF!</v>
      </c>
      <c r="C31" s="210" t="e">
        <f>IF('Formulario PPGR1'!$F31="","",#REF!)</f>
        <v>#REF!</v>
      </c>
      <c r="D31" s="210" t="e">
        <f>IF('Formulario PPGR1'!$F31="","",#REF!)</f>
        <v>#REF!</v>
      </c>
      <c r="E31" s="210" t="e">
        <f>IF('Formulario PPGR1'!$F31="","",#REF!)</f>
        <v>#REF!</v>
      </c>
      <c r="F31" s="235" t="s">
        <v>110</v>
      </c>
      <c r="G31" s="236" t="e" cm="1">
        <f t="array" aca="1" ref="G31" ca="1">_xlfn.XLOOKUP($F31,LE_tbl[[#All],[Ls_LinesEstategica]],LE_tbl[[#All],[Le_code]],"",0)</f>
        <v>#NAME?</v>
      </c>
      <c r="H31" s="235" t="s">
        <v>152</v>
      </c>
      <c r="I31" s="236" t="e">
        <f ca="1">_xlfn.XLOOKUP($H31,Obj!$D$122:$D$134,Obj!$E$122:$E$134,"",0)</f>
        <v>#NAME?</v>
      </c>
      <c r="J31" s="238" t="s">
        <v>153</v>
      </c>
      <c r="K31" s="298" t="s">
        <v>154</v>
      </c>
      <c r="L31" s="235"/>
      <c r="M31" s="235"/>
      <c r="N31" s="301"/>
      <c r="O31" s="301"/>
      <c r="P31" s="237"/>
      <c r="Q31" s="237" t="s">
        <v>147</v>
      </c>
      <c r="R31" s="248"/>
      <c r="S31" s="248"/>
      <c r="T31" s="248"/>
      <c r="U31" s="248"/>
      <c r="V31" s="249" t="s">
        <v>155</v>
      </c>
      <c r="W31" s="248"/>
      <c r="X31" s="248"/>
      <c r="Y31" s="248"/>
      <c r="Z31" s="248"/>
      <c r="AA31" s="248"/>
      <c r="AB31" s="248"/>
      <c r="AC31" s="248"/>
      <c r="AD31" s="248"/>
      <c r="AE31" s="249"/>
      <c r="AF31" s="249"/>
      <c r="AG31" s="249"/>
      <c r="AH31" s="249"/>
      <c r="AI31" s="249"/>
      <c r="AJ31" s="249"/>
      <c r="AK31" s="249"/>
      <c r="AL31" s="249"/>
      <c r="AM31" s="249"/>
      <c r="AN31" s="249"/>
      <c r="AO31" s="249"/>
      <c r="AP31" s="249"/>
    </row>
    <row r="32" spans="2:42" s="259" customFormat="1" ht="25.5" x14ac:dyDescent="0.2">
      <c r="B32" s="210" t="str">
        <f>IF('Formulario PPGR1'!$F32="","",CONCATENATE('Formulario PPGR1'!$C32,".",'Formulario PPGR1'!$D32,".",'Formulario PPGR1'!$E32,".",#REF!))</f>
        <v/>
      </c>
      <c r="C32" s="210" t="str">
        <f>IF('Formulario PPGR1'!$F32="","",#REF!)</f>
        <v/>
      </c>
      <c r="D32" s="210" t="str">
        <f>IF('Formulario PPGR1'!$F32="","",#REF!)</f>
        <v/>
      </c>
      <c r="E32" s="210" t="str">
        <f>IF('Formulario PPGR1'!$F32="","",#REF!)</f>
        <v/>
      </c>
      <c r="F32" s="235"/>
      <c r="G32" s="236" t="e" cm="1">
        <f t="array" aca="1" ref="G32" ca="1">_xlfn.XLOOKUP($F32,LE_tbl[[#All],[Ls_LinesEstategica]],LE_tbl[[#All],[Le_code]],"",0)</f>
        <v>#NAME?</v>
      </c>
      <c r="H32" s="235"/>
      <c r="I32" s="236" t="e">
        <f ca="1">_xlfn.XLOOKUP($H32,Obj!$D$122:$D$134,Obj!$E$122:$E$134,"",0)</f>
        <v>#NAME?</v>
      </c>
      <c r="J32" s="235"/>
      <c r="K32" s="298" t="s">
        <v>156</v>
      </c>
      <c r="L32" s="235"/>
      <c r="M32" s="235"/>
      <c r="N32" s="301"/>
      <c r="O32" s="301"/>
      <c r="P32" s="209"/>
      <c r="Q32" s="237" t="s">
        <v>151</v>
      </c>
      <c r="R32" s="248"/>
      <c r="S32" s="248"/>
      <c r="T32" s="248"/>
      <c r="U32" s="248"/>
      <c r="V32" s="249"/>
      <c r="W32" s="248"/>
      <c r="X32" s="248"/>
      <c r="Y32" s="248"/>
      <c r="Z32" s="248"/>
      <c r="AA32" s="248"/>
      <c r="AB32" s="248"/>
      <c r="AC32" s="248"/>
      <c r="AD32" s="248"/>
      <c r="AE32" s="249"/>
      <c r="AF32" s="249"/>
      <c r="AG32" s="249"/>
      <c r="AH32" s="249"/>
      <c r="AI32" s="249"/>
      <c r="AJ32" s="249"/>
      <c r="AK32" s="249"/>
      <c r="AL32" s="249"/>
      <c r="AM32" s="249"/>
      <c r="AN32" s="249"/>
      <c r="AO32" s="249"/>
      <c r="AP32" s="249"/>
    </row>
    <row r="33" spans="2:42" s="259" customFormat="1" ht="76.5" x14ac:dyDescent="0.2">
      <c r="B33" s="679" t="str">
        <f>IF('Formulario PPGR1'!$F33="","",CONCATENATE('Formulario PPGR1'!$C33,".",'Formulario PPGR1'!$D33,".",'Formulario PPGR1'!$E33,".",#REF!))</f>
        <v/>
      </c>
      <c r="C33" s="679" t="str">
        <f>IF('Formulario PPGR1'!$F33="","",#REF!)</f>
        <v/>
      </c>
      <c r="D33" s="679" t="str">
        <f>IF('Formulario PPGR1'!$F33="","",#REF!)</f>
        <v/>
      </c>
      <c r="E33" s="679" t="str">
        <f>IF('Formulario PPGR1'!$F33="","",#REF!)</f>
        <v/>
      </c>
      <c r="F33" s="675"/>
      <c r="G33" s="680" t="e" cm="1">
        <f t="array" aca="1" ref="G33" ca="1">_xlfn.XLOOKUP($F33,LE_tbl[[#All],[Ls_LinesEstategica]],LE_tbl[[#All],[Le_code]],"",0)</f>
        <v>#NAME?</v>
      </c>
      <c r="H33" s="675"/>
      <c r="I33" s="236" t="e">
        <f ca="1">_xlfn.XLOOKUP($H33,Obj!$D$122:$D$134,Obj!$E$122:$E$134,"",0)</f>
        <v>#NAME?</v>
      </c>
      <c r="J33" s="675"/>
      <c r="K33" s="683" t="s">
        <v>157</v>
      </c>
      <c r="L33" s="675"/>
      <c r="M33" s="675"/>
      <c r="N33" s="684"/>
      <c r="O33" s="684"/>
      <c r="P33" s="679"/>
      <c r="Q33" s="681" t="s">
        <v>125</v>
      </c>
      <c r="R33" s="248"/>
      <c r="S33" s="248"/>
      <c r="T33" s="248"/>
      <c r="U33" s="248"/>
      <c r="V33" s="249"/>
      <c r="W33" s="248"/>
      <c r="X33" s="248"/>
      <c r="Y33" s="248"/>
      <c r="Z33" s="248"/>
      <c r="AA33" s="248"/>
      <c r="AB33" s="248"/>
      <c r="AC33" s="248"/>
      <c r="AD33" s="248"/>
      <c r="AE33" s="249"/>
      <c r="AF33" s="249"/>
      <c r="AG33" s="249"/>
      <c r="AH33" s="249"/>
      <c r="AI33" s="249"/>
      <c r="AJ33" s="249"/>
      <c r="AK33" s="249"/>
      <c r="AL33" s="249"/>
      <c r="AM33" s="249"/>
      <c r="AN33" s="249"/>
      <c r="AO33" s="249"/>
      <c r="AP33" s="249"/>
    </row>
    <row r="34" spans="2:42" s="259" customFormat="1" ht="38.25" x14ac:dyDescent="0.2">
      <c r="B34" s="679" t="str">
        <f>IF('Formulario PPGR1'!$F34="","",CONCATENATE('Formulario PPGR1'!$C34,".",'Formulario PPGR1'!$D34,".",'Formulario PPGR1'!$E34,".",#REF!))</f>
        <v/>
      </c>
      <c r="C34" s="679" t="str">
        <f>IF('Formulario PPGR1'!$F34="","",#REF!)</f>
        <v/>
      </c>
      <c r="D34" s="679" t="str">
        <f>IF('Formulario PPGR1'!$F34="","",#REF!)</f>
        <v/>
      </c>
      <c r="E34" s="679" t="str">
        <f>IF('Formulario PPGR1'!$F34="","",#REF!)</f>
        <v/>
      </c>
      <c r="F34" s="675"/>
      <c r="G34" s="680" t="e" cm="1">
        <f t="array" aca="1" ref="G34" ca="1">_xlfn.XLOOKUP($F34,LE_tbl[[#All],[Ls_LinesEstategica]],LE_tbl[[#All],[Le_code]],"",0)</f>
        <v>#NAME?</v>
      </c>
      <c r="H34" s="675"/>
      <c r="I34" s="236" t="e">
        <f ca="1">_xlfn.XLOOKUP($H34,Obj!$D$122:$D$134,Obj!$E$122:$E$134,"",0)</f>
        <v>#NAME?</v>
      </c>
      <c r="J34" s="675"/>
      <c r="K34" s="683" t="s">
        <v>158</v>
      </c>
      <c r="L34" s="675"/>
      <c r="M34" s="675"/>
      <c r="N34" s="684"/>
      <c r="O34" s="684"/>
      <c r="P34" s="679"/>
      <c r="Q34" s="681"/>
      <c r="R34" s="248"/>
      <c r="S34" s="248"/>
      <c r="T34" s="248"/>
      <c r="U34" s="248"/>
      <c r="V34" s="249"/>
      <c r="W34" s="248"/>
      <c r="X34" s="248"/>
      <c r="Y34" s="248"/>
      <c r="Z34" s="248"/>
      <c r="AA34" s="248"/>
      <c r="AB34" s="248"/>
      <c r="AC34" s="248"/>
      <c r="AD34" s="248"/>
      <c r="AE34" s="249"/>
      <c r="AF34" s="249"/>
      <c r="AG34" s="249"/>
      <c r="AH34" s="249"/>
      <c r="AI34" s="249"/>
      <c r="AJ34" s="249"/>
      <c r="AK34" s="249"/>
      <c r="AL34" s="249"/>
      <c r="AM34" s="249"/>
      <c r="AN34" s="249"/>
      <c r="AO34" s="249"/>
      <c r="AP34" s="249"/>
    </row>
    <row r="35" spans="2:42" s="259" customFormat="1" ht="89.25" x14ac:dyDescent="0.2">
      <c r="B35" s="679" t="e">
        <f>IF('Formulario PPGR1'!$F35="","",CONCATENATE('Formulario PPGR1'!$C35,".",'Formulario PPGR1'!$D35,".",'Formulario PPGR1'!$E35,".",#REF!))</f>
        <v>#REF!</v>
      </c>
      <c r="C35" s="679" t="e">
        <f>IF('Formulario PPGR1'!$F35="","",#REF!)</f>
        <v>#REF!</v>
      </c>
      <c r="D35" s="679" t="e">
        <f>IF('Formulario PPGR1'!$F35="","",#REF!)</f>
        <v>#REF!</v>
      </c>
      <c r="E35" s="679" t="e">
        <f>IF('Formulario PPGR1'!$F35="","",#REF!)</f>
        <v>#REF!</v>
      </c>
      <c r="F35" s="675" t="s">
        <v>110</v>
      </c>
      <c r="G35" s="680" t="e" cm="1">
        <f t="array" aca="1" ref="G35" ca="1">_xlfn.XLOOKUP($F35,LE_tbl[[#All],[Ls_LinesEstategica]],LE_tbl[[#All],[Le_code]],"",0)</f>
        <v>#NAME?</v>
      </c>
      <c r="H35" s="675" t="s">
        <v>152</v>
      </c>
      <c r="I35" s="236" t="e">
        <f ca="1">_xlfn.XLOOKUP($H35,Obj!$D$122:$D$134,Obj!$E$122:$E$134,"",0)</f>
        <v>#NAME?</v>
      </c>
      <c r="J35" s="675" t="s">
        <v>159</v>
      </c>
      <c r="K35" s="683" t="s">
        <v>160</v>
      </c>
      <c r="L35" s="675"/>
      <c r="M35" s="675"/>
      <c r="N35" s="684"/>
      <c r="O35" s="684"/>
      <c r="P35" s="679"/>
      <c r="Q35" s="681" t="s">
        <v>161</v>
      </c>
      <c r="R35" s="248"/>
      <c r="S35" s="248"/>
      <c r="T35" s="248"/>
      <c r="U35" s="248"/>
      <c r="V35" s="249"/>
      <c r="W35" s="248"/>
      <c r="X35" s="248"/>
      <c r="Y35" s="248"/>
      <c r="Z35" s="248"/>
      <c r="AA35" s="248"/>
      <c r="AB35" s="248"/>
      <c r="AC35" s="248"/>
      <c r="AD35" s="248"/>
      <c r="AE35" s="249"/>
      <c r="AF35" s="249"/>
      <c r="AG35" s="249"/>
      <c r="AH35" s="249"/>
      <c r="AI35" s="249"/>
      <c r="AJ35" s="249"/>
      <c r="AK35" s="249"/>
      <c r="AL35" s="249"/>
      <c r="AM35" s="249"/>
      <c r="AN35" s="249"/>
      <c r="AO35" s="249"/>
      <c r="AP35" s="249"/>
    </row>
    <row r="36" spans="2:42" s="259" customFormat="1" ht="38.25" x14ac:dyDescent="0.2">
      <c r="B36" s="210" t="str">
        <f>IF('Formulario PPGR1'!$F36="","",CONCATENATE('Formulario PPGR1'!$C36,".",'Formulario PPGR1'!$D36,".",'Formulario PPGR1'!$E36,".",#REF!))</f>
        <v/>
      </c>
      <c r="C36" s="210" t="str">
        <f>IF('Formulario PPGR1'!$F36="","",#REF!)</f>
        <v/>
      </c>
      <c r="D36" s="210" t="str">
        <f>IF('Formulario PPGR1'!$F36="","",#REF!)</f>
        <v/>
      </c>
      <c r="E36" s="210" t="str">
        <f>IF('Formulario PPGR1'!$F36="","",#REF!)</f>
        <v/>
      </c>
      <c r="F36" s="235"/>
      <c r="G36" s="236" t="e" cm="1">
        <f t="array" aca="1" ref="G36" ca="1">_xlfn.XLOOKUP($F36,LE_tbl[[#All],[Ls_LinesEstategica]],LE_tbl[[#All],[Le_code]],"",0)</f>
        <v>#NAME?</v>
      </c>
      <c r="H36" s="235"/>
      <c r="I36" s="236" t="e">
        <f ca="1">_xlfn.XLOOKUP($H36,Obj!$D$122:$D$134,Obj!$E$122:$E$134,"",0)</f>
        <v>#NAME?</v>
      </c>
      <c r="J36" s="235"/>
      <c r="K36" s="298" t="s">
        <v>162</v>
      </c>
      <c r="L36" s="235"/>
      <c r="M36" s="235"/>
      <c r="N36" s="300"/>
      <c r="O36" s="300"/>
      <c r="P36" s="237"/>
      <c r="Q36" s="681" t="s">
        <v>161</v>
      </c>
      <c r="R36" s="248"/>
      <c r="S36" s="248"/>
      <c r="T36" s="248"/>
      <c r="U36" s="248"/>
      <c r="V36" s="249" t="s">
        <v>163</v>
      </c>
      <c r="W36" s="248"/>
      <c r="X36" s="248"/>
      <c r="Y36" s="248"/>
      <c r="Z36" s="248"/>
      <c r="AA36" s="248"/>
      <c r="AB36" s="248"/>
      <c r="AC36" s="248"/>
      <c r="AD36" s="248"/>
      <c r="AE36" s="249"/>
      <c r="AF36" s="249"/>
      <c r="AG36" s="249"/>
      <c r="AH36" s="249"/>
      <c r="AI36" s="249"/>
      <c r="AJ36" s="249"/>
      <c r="AK36" s="249"/>
      <c r="AL36" s="249"/>
      <c r="AM36" s="249"/>
      <c r="AN36" s="249"/>
      <c r="AO36" s="249"/>
      <c r="AP36" s="249"/>
    </row>
    <row r="37" spans="2:42" s="259" customFormat="1" ht="38.25" x14ac:dyDescent="0.2">
      <c r="B37" s="679" t="str">
        <f>IF('Formulario PPGR1'!$F37="","",CONCATENATE('Formulario PPGR1'!$C37,".",'Formulario PPGR1'!$D37,".",'Formulario PPGR1'!$E37,".",#REF!))</f>
        <v/>
      </c>
      <c r="C37" s="679" t="str">
        <f>IF('Formulario PPGR1'!$F37="","",#REF!)</f>
        <v/>
      </c>
      <c r="D37" s="679" t="str">
        <f>IF('Formulario PPGR1'!$F37="","",#REF!)</f>
        <v/>
      </c>
      <c r="E37" s="679" t="str">
        <f>IF('Formulario PPGR1'!$F37="","",#REF!)</f>
        <v/>
      </c>
      <c r="F37" s="675"/>
      <c r="G37" s="680" t="e" cm="1">
        <f t="array" aca="1" ref="G37" ca="1">_xlfn.XLOOKUP($F37,LE_tbl[[#All],[Ls_LinesEstategica]],LE_tbl[[#All],[Le_code]],"",0)</f>
        <v>#NAME?</v>
      </c>
      <c r="H37" s="675"/>
      <c r="I37" s="236" t="e">
        <f ca="1">_xlfn.XLOOKUP($H37,Obj!$D$122:$D$134,Obj!$E$122:$E$134,"",0)</f>
        <v>#NAME?</v>
      </c>
      <c r="J37" s="675"/>
      <c r="K37" s="683" t="s">
        <v>164</v>
      </c>
      <c r="L37" s="675"/>
      <c r="M37" s="675"/>
      <c r="N37" s="680"/>
      <c r="O37" s="680"/>
      <c r="P37" s="679"/>
      <c r="Q37" s="681" t="s">
        <v>161</v>
      </c>
      <c r="R37" s="248"/>
      <c r="S37" s="248"/>
      <c r="T37" s="248"/>
      <c r="U37" s="248"/>
      <c r="V37" s="249"/>
      <c r="W37" s="248"/>
      <c r="X37" s="248"/>
      <c r="Y37" s="248"/>
      <c r="Z37" s="248"/>
      <c r="AA37" s="248"/>
      <c r="AB37" s="248"/>
      <c r="AC37" s="248"/>
      <c r="AD37" s="248"/>
      <c r="AE37" s="249"/>
      <c r="AF37" s="249"/>
      <c r="AG37" s="249"/>
      <c r="AH37" s="249"/>
      <c r="AI37" s="249"/>
      <c r="AJ37" s="249"/>
      <c r="AK37" s="249"/>
      <c r="AL37" s="249"/>
      <c r="AM37" s="249"/>
      <c r="AN37" s="249"/>
      <c r="AO37" s="249"/>
      <c r="AP37" s="249"/>
    </row>
    <row r="38" spans="2:42" s="259" customFormat="1" ht="76.5" x14ac:dyDescent="0.2">
      <c r="B38" s="679" t="str">
        <f>IF('Formulario PPGR1'!$F38="","",CONCATENATE('Formulario PPGR1'!$C38,".",'Formulario PPGR1'!$D38,".",'Formulario PPGR1'!$E38,".",#REF!))</f>
        <v/>
      </c>
      <c r="C38" s="679" t="str">
        <f>IF('Formulario PPGR1'!$F38="","",#REF!)</f>
        <v/>
      </c>
      <c r="D38" s="679" t="str">
        <f>IF('Formulario PPGR1'!$F38="","",#REF!)</f>
        <v/>
      </c>
      <c r="E38" s="679" t="str">
        <f>IF('Formulario PPGR1'!$F38="","",#REF!)</f>
        <v/>
      </c>
      <c r="F38" s="675"/>
      <c r="G38" s="680" t="e" cm="1">
        <f t="array" aca="1" ref="G38" ca="1">_xlfn.XLOOKUP($F38,LE_tbl[[#All],[Ls_LinesEstategica]],LE_tbl[[#All],[Le_code]],"",0)</f>
        <v>#NAME?</v>
      </c>
      <c r="H38" s="675"/>
      <c r="I38" s="236" t="e">
        <f ca="1">_xlfn.XLOOKUP($H38,Obj!$D$122:$D$134,Obj!$E$122:$E$134,"",0)</f>
        <v>#NAME?</v>
      </c>
      <c r="J38" s="675"/>
      <c r="K38" s="683" t="s">
        <v>165</v>
      </c>
      <c r="L38" s="675"/>
      <c r="M38" s="675"/>
      <c r="N38" s="680"/>
      <c r="O38" s="680"/>
      <c r="P38" s="679"/>
      <c r="Q38" s="681" t="s">
        <v>166</v>
      </c>
      <c r="R38" s="248"/>
      <c r="S38" s="248"/>
      <c r="T38" s="248"/>
      <c r="U38" s="248"/>
      <c r="V38" s="249"/>
      <c r="W38" s="248"/>
      <c r="X38" s="248"/>
      <c r="Y38" s="248"/>
      <c r="Z38" s="248"/>
      <c r="AA38" s="248"/>
      <c r="AB38" s="248"/>
      <c r="AC38" s="248"/>
      <c r="AD38" s="248"/>
      <c r="AE38" s="249"/>
      <c r="AF38" s="249"/>
      <c r="AG38" s="249"/>
      <c r="AH38" s="249"/>
      <c r="AI38" s="249"/>
      <c r="AJ38" s="249"/>
      <c r="AK38" s="249"/>
      <c r="AL38" s="249"/>
      <c r="AM38" s="249"/>
      <c r="AN38" s="249"/>
      <c r="AO38" s="249"/>
      <c r="AP38" s="249"/>
    </row>
    <row r="39" spans="2:42" s="259" customFormat="1" ht="38.25" x14ac:dyDescent="0.2">
      <c r="B39" s="679" t="str">
        <f>IF('Formulario PPGR1'!$F39="","",CONCATENATE('Formulario PPGR1'!$C39,".",'Formulario PPGR1'!$D39,".",'Formulario PPGR1'!$E39,".",#REF!))</f>
        <v/>
      </c>
      <c r="C39" s="679" t="str">
        <f>IF('Formulario PPGR1'!$F39="","",#REF!)</f>
        <v/>
      </c>
      <c r="D39" s="679" t="str">
        <f>IF('Formulario PPGR1'!$F39="","",#REF!)</f>
        <v/>
      </c>
      <c r="E39" s="679" t="str">
        <f>IF('Formulario PPGR1'!$F39="","",#REF!)</f>
        <v/>
      </c>
      <c r="F39" s="675"/>
      <c r="G39" s="680" t="e" cm="1">
        <f t="array" aca="1" ref="G39" ca="1">_xlfn.XLOOKUP($F39,LE_tbl[[#All],[Ls_LinesEstategica]],LE_tbl[[#All],[Le_code]],"",0)</f>
        <v>#NAME?</v>
      </c>
      <c r="H39" s="675"/>
      <c r="I39" s="236" t="e">
        <f ca="1">_xlfn.XLOOKUP($H39,Obj!$D$122:$D$134,Obj!$E$122:$E$134,"",0)</f>
        <v>#NAME?</v>
      </c>
      <c r="J39" s="675"/>
      <c r="K39" s="683" t="s">
        <v>167</v>
      </c>
      <c r="L39" s="675"/>
      <c r="M39" s="675"/>
      <c r="N39" s="680"/>
      <c r="O39" s="680"/>
      <c r="P39" s="679"/>
      <c r="Q39" s="681" t="s">
        <v>168</v>
      </c>
      <c r="R39" s="248"/>
      <c r="S39" s="248"/>
      <c r="T39" s="248"/>
      <c r="U39" s="248"/>
      <c r="V39" s="249"/>
      <c r="W39" s="248"/>
      <c r="X39" s="248"/>
      <c r="Y39" s="248"/>
      <c r="Z39" s="248"/>
      <c r="AA39" s="248"/>
      <c r="AB39" s="248"/>
      <c r="AC39" s="248"/>
      <c r="AD39" s="248"/>
      <c r="AE39" s="249"/>
      <c r="AF39" s="249"/>
      <c r="AG39" s="249"/>
      <c r="AH39" s="249"/>
      <c r="AI39" s="249"/>
      <c r="AJ39" s="249"/>
      <c r="AK39" s="249"/>
      <c r="AL39" s="249"/>
      <c r="AM39" s="249"/>
      <c r="AN39" s="249"/>
      <c r="AO39" s="249"/>
      <c r="AP39" s="249"/>
    </row>
    <row r="40" spans="2:42" s="259" customFormat="1" ht="76.5" x14ac:dyDescent="0.2">
      <c r="B40" s="679" t="e">
        <f>IF('Formulario PPGR1'!$F40="","",CONCATENATE('Formulario PPGR1'!$C40,".",'Formulario PPGR1'!$D40,".",'Formulario PPGR1'!$E40,".",#REF!))</f>
        <v>#REF!</v>
      </c>
      <c r="C40" s="679" t="e">
        <f>IF('Formulario PPGR1'!$F40="","",#REF!)</f>
        <v>#REF!</v>
      </c>
      <c r="D40" s="679" t="e">
        <f>IF('Formulario PPGR1'!$F40="","",#REF!)</f>
        <v>#REF!</v>
      </c>
      <c r="E40" s="679" t="e">
        <f>IF('Formulario PPGR1'!$F40="","",#REF!)</f>
        <v>#REF!</v>
      </c>
      <c r="F40" s="675" t="s">
        <v>169</v>
      </c>
      <c r="G40" s="680" t="e" cm="1">
        <f t="array" aca="1" ref="G40" ca="1">_xlfn.XLOOKUP($F40,LE_tbl[[#All],[Ls_LinesEstategica]],LE_tbl[[#All],[Le_code]],"",0)</f>
        <v>#NAME?</v>
      </c>
      <c r="H40" s="675" t="s">
        <v>170</v>
      </c>
      <c r="I40" s="236" t="e">
        <f ca="1">_xlfn.XLOOKUP($H40,Obj!$D$122:$D$134,Obj!$E$122:$E$134,"",0)</f>
        <v>#NAME?</v>
      </c>
      <c r="J40" s="675" t="s">
        <v>171</v>
      </c>
      <c r="K40" s="683" t="s">
        <v>172</v>
      </c>
      <c r="L40" s="675"/>
      <c r="M40" s="675"/>
      <c r="N40" s="680"/>
      <c r="O40" s="680"/>
      <c r="P40" s="679"/>
      <c r="Q40" s="681" t="s">
        <v>166</v>
      </c>
      <c r="R40" s="248"/>
      <c r="S40" s="248"/>
      <c r="T40" s="248"/>
      <c r="U40" s="248"/>
      <c r="V40" s="249"/>
      <c r="W40" s="248"/>
      <c r="X40" s="248"/>
      <c r="Y40" s="248"/>
      <c r="Z40" s="248"/>
      <c r="AA40" s="248"/>
      <c r="AB40" s="248"/>
      <c r="AC40" s="248"/>
      <c r="AD40" s="248"/>
      <c r="AE40" s="249"/>
      <c r="AF40" s="249"/>
      <c r="AG40" s="249"/>
      <c r="AH40" s="249"/>
      <c r="AI40" s="249"/>
      <c r="AJ40" s="249"/>
      <c r="AK40" s="249"/>
      <c r="AL40" s="249"/>
      <c r="AM40" s="249"/>
      <c r="AN40" s="249"/>
      <c r="AO40" s="249"/>
      <c r="AP40" s="249"/>
    </row>
    <row r="41" spans="2:42" s="259" customFormat="1" ht="63.75" x14ac:dyDescent="0.2">
      <c r="B41" s="210" t="e">
        <f>IF('Formulario PPGR1'!$F41="","",CONCATENATE('Formulario PPGR1'!$C41,".",'Formulario PPGR1'!$D41,".",'Formulario PPGR1'!$E41,".",#REF!))</f>
        <v>#REF!</v>
      </c>
      <c r="C41" s="210" t="e">
        <f>IF('Formulario PPGR1'!$F41="","",#REF!)</f>
        <v>#REF!</v>
      </c>
      <c r="D41" s="210" t="e">
        <f>IF('Formulario PPGR1'!$F41="","",#REF!)</f>
        <v>#REF!</v>
      </c>
      <c r="E41" s="210" t="e">
        <f>IF('Formulario PPGR1'!$F41="","",#REF!)</f>
        <v>#REF!</v>
      </c>
      <c r="F41" s="235" t="s">
        <v>173</v>
      </c>
      <c r="G41" s="236" t="e" cm="1">
        <f t="array" aca="1" ref="G41" ca="1">_xlfn.XLOOKUP($F41,LE_tbl[[#All],[Ls_LinesEstategica]],LE_tbl[[#All],[Le_code]],"",0)</f>
        <v>#NAME?</v>
      </c>
      <c r="H41" s="235" t="s">
        <v>174</v>
      </c>
      <c r="I41" s="236" t="e">
        <f ca="1">_xlfn.XLOOKUP($H41,Obj!$D$122:$D$134,Obj!$E$122:$E$134,"",0)</f>
        <v>#NAME?</v>
      </c>
      <c r="J41" s="235" t="s">
        <v>175</v>
      </c>
      <c r="K41" s="298" t="s">
        <v>176</v>
      </c>
      <c r="L41" s="235"/>
      <c r="M41" s="235"/>
      <c r="N41" s="300"/>
      <c r="O41" s="301"/>
      <c r="P41" s="209"/>
      <c r="Q41" s="237" t="s">
        <v>177</v>
      </c>
      <c r="R41" s="248"/>
      <c r="S41" s="248"/>
      <c r="T41" s="248"/>
      <c r="U41" s="248"/>
      <c r="V41" s="249"/>
      <c r="W41" s="248"/>
      <c r="X41" s="248"/>
      <c r="Y41" s="248"/>
      <c r="Z41" s="248"/>
      <c r="AA41" s="248"/>
      <c r="AB41" s="248"/>
      <c r="AC41" s="248"/>
      <c r="AD41" s="248"/>
      <c r="AE41" s="249"/>
      <c r="AF41" s="249"/>
      <c r="AG41" s="249"/>
      <c r="AH41" s="249"/>
      <c r="AI41" s="249"/>
      <c r="AJ41" s="249"/>
      <c r="AK41" s="249"/>
      <c r="AL41" s="249"/>
      <c r="AM41" s="249"/>
      <c r="AN41" s="249"/>
      <c r="AO41" s="249"/>
      <c r="AP41" s="249"/>
    </row>
    <row r="42" spans="2:42" s="259" customFormat="1" ht="51" x14ac:dyDescent="0.2">
      <c r="B42" s="210" t="str">
        <f>IF('Formulario PPGR1'!$F42="","",CONCATENATE('Formulario PPGR1'!$C42,".",'Formulario PPGR1'!$D42,".",'Formulario PPGR1'!$E42,".",#REF!))</f>
        <v/>
      </c>
      <c r="C42" s="210" t="str">
        <f>IF('Formulario PPGR1'!$F42="","",#REF!)</f>
        <v/>
      </c>
      <c r="D42" s="210" t="str">
        <f>IF('Formulario PPGR1'!$F42="","",#REF!)</f>
        <v/>
      </c>
      <c r="E42" s="210" t="str">
        <f>IF('Formulario PPGR1'!$F42="","",#REF!)</f>
        <v/>
      </c>
      <c r="F42" s="235"/>
      <c r="G42" s="236" t="e" cm="1">
        <f t="array" aca="1" ref="G42" ca="1">_xlfn.XLOOKUP($F42,LE_tbl[[#All],[Ls_LinesEstategica]],LE_tbl[[#All],[Le_code]],"",0)</f>
        <v>#NAME?</v>
      </c>
      <c r="H42" s="235"/>
      <c r="I42" s="236" t="e">
        <f ca="1">_xlfn.XLOOKUP($H42,Obj!$D$122:$D$134,Obj!$E$122:$E$134,"",0)</f>
        <v>#NAME?</v>
      </c>
      <c r="J42" s="235"/>
      <c r="K42" s="298" t="s">
        <v>178</v>
      </c>
      <c r="L42" s="235"/>
      <c r="M42" s="235"/>
      <c r="N42" s="301"/>
      <c r="O42" s="301"/>
      <c r="P42" s="237"/>
      <c r="Q42" s="237" t="s">
        <v>179</v>
      </c>
      <c r="R42" s="248"/>
      <c r="S42" s="248"/>
      <c r="T42" s="248"/>
      <c r="U42" s="248"/>
      <c r="V42" s="249" t="s">
        <v>180</v>
      </c>
      <c r="W42" s="248"/>
      <c r="X42" s="248"/>
      <c r="Y42" s="248"/>
      <c r="Z42" s="248"/>
      <c r="AA42" s="248"/>
      <c r="AB42" s="248"/>
      <c r="AC42" s="248"/>
      <c r="AD42" s="248"/>
      <c r="AE42" s="249"/>
      <c r="AF42" s="249"/>
      <c r="AG42" s="249"/>
      <c r="AH42" s="249"/>
      <c r="AI42" s="249"/>
      <c r="AJ42" s="249"/>
      <c r="AK42" s="249"/>
      <c r="AL42" s="249"/>
      <c r="AM42" s="249"/>
      <c r="AN42" s="249"/>
      <c r="AO42" s="249"/>
      <c r="AP42" s="249"/>
    </row>
    <row r="43" spans="2:42" s="259" customFormat="1" ht="51" x14ac:dyDescent="0.2">
      <c r="B43" s="210" t="str">
        <f>IF('Formulario PPGR1'!$F43="","",CONCATENATE('Formulario PPGR1'!$C43,".",'Formulario PPGR1'!$D43,".",'Formulario PPGR1'!$E43,".",#REF!))</f>
        <v/>
      </c>
      <c r="C43" s="210" t="str">
        <f>IF('Formulario PPGR1'!$F43="","",#REF!)</f>
        <v/>
      </c>
      <c r="D43" s="210" t="str">
        <f>IF('Formulario PPGR1'!$F43="","",#REF!)</f>
        <v/>
      </c>
      <c r="E43" s="210" t="str">
        <f>IF('Formulario PPGR1'!$F43="","",#REF!)</f>
        <v/>
      </c>
      <c r="F43" s="235"/>
      <c r="G43" s="236" t="e" cm="1">
        <f t="array" aca="1" ref="G43" ca="1">_xlfn.XLOOKUP($F43,LE_tbl[[#All],[Ls_LinesEstategica]],LE_tbl[[#All],[Le_code]],"",0)</f>
        <v>#NAME?</v>
      </c>
      <c r="H43" s="235"/>
      <c r="I43" s="236" t="e">
        <f ca="1">_xlfn.XLOOKUP($H43,Obj!$D$122:$D$134,Obj!$E$122:$E$134,"",0)</f>
        <v>#NAME?</v>
      </c>
      <c r="J43" s="235"/>
      <c r="K43" s="298" t="s">
        <v>181</v>
      </c>
      <c r="L43" s="235"/>
      <c r="M43" s="235"/>
      <c r="N43" s="301"/>
      <c r="O43" s="301"/>
      <c r="P43" s="209"/>
      <c r="Q43" s="237" t="s">
        <v>182</v>
      </c>
      <c r="R43" s="248"/>
      <c r="S43" s="248"/>
      <c r="T43" s="248"/>
      <c r="U43" s="248"/>
      <c r="V43" s="249"/>
      <c r="W43" s="248"/>
      <c r="X43" s="248"/>
      <c r="Y43" s="248"/>
      <c r="Z43" s="248"/>
      <c r="AA43" s="248"/>
      <c r="AB43" s="248"/>
      <c r="AC43" s="248"/>
      <c r="AD43" s="248"/>
      <c r="AE43" s="249"/>
      <c r="AF43" s="249"/>
      <c r="AG43" s="249"/>
      <c r="AH43" s="249"/>
      <c r="AI43" s="249"/>
      <c r="AJ43" s="249"/>
      <c r="AK43" s="249"/>
      <c r="AL43" s="249"/>
      <c r="AM43" s="249"/>
      <c r="AN43" s="249"/>
      <c r="AO43" s="249"/>
      <c r="AP43" s="249"/>
    </row>
    <row r="44" spans="2:42" s="259" customFormat="1" ht="51" x14ac:dyDescent="0.2">
      <c r="B44" s="679" t="str">
        <f>IF('Formulario PPGR1'!$F44="","",CONCATENATE('Formulario PPGR1'!$C44,".",'Formulario PPGR1'!$D44,".",'Formulario PPGR1'!$E44,".",#REF!))</f>
        <v/>
      </c>
      <c r="C44" s="679" t="str">
        <f>IF('Formulario PPGR1'!$F44="","",#REF!)</f>
        <v/>
      </c>
      <c r="D44" s="679" t="str">
        <f>IF('Formulario PPGR1'!$F44="","",#REF!)</f>
        <v/>
      </c>
      <c r="E44" s="679" t="str">
        <f>IF('Formulario PPGR1'!$F44="","",#REF!)</f>
        <v/>
      </c>
      <c r="F44" s="675"/>
      <c r="G44" s="680" t="e" cm="1">
        <f t="array" aca="1" ref="G44" ca="1">_xlfn.XLOOKUP($F44,LE_tbl[[#All],[Ls_LinesEstategica]],LE_tbl[[#All],[Le_code]],"",0)</f>
        <v>#NAME?</v>
      </c>
      <c r="H44" s="675"/>
      <c r="I44" s="236" t="e">
        <f ca="1">_xlfn.XLOOKUP($H44,Obj!$D$122:$D$134,Obj!$E$122:$E$134,"",0)</f>
        <v>#NAME?</v>
      </c>
      <c r="J44" s="675"/>
      <c r="K44" s="683" t="s">
        <v>183</v>
      </c>
      <c r="L44" s="675"/>
      <c r="M44" s="675"/>
      <c r="N44" s="684"/>
      <c r="O44" s="684"/>
      <c r="P44" s="679"/>
      <c r="Q44" s="681" t="s">
        <v>184</v>
      </c>
      <c r="R44" s="248"/>
      <c r="S44" s="248"/>
      <c r="T44" s="248"/>
      <c r="U44" s="248"/>
      <c r="V44" s="249"/>
      <c r="W44" s="248"/>
      <c r="X44" s="248"/>
      <c r="Y44" s="248"/>
      <c r="Z44" s="248"/>
      <c r="AA44" s="248"/>
      <c r="AB44" s="248"/>
      <c r="AC44" s="248"/>
      <c r="AD44" s="248"/>
      <c r="AE44" s="249"/>
      <c r="AF44" s="249"/>
      <c r="AG44" s="249"/>
      <c r="AH44" s="249"/>
      <c r="AI44" s="249"/>
      <c r="AJ44" s="249"/>
      <c r="AK44" s="249"/>
      <c r="AL44" s="249"/>
      <c r="AM44" s="249"/>
      <c r="AN44" s="249"/>
      <c r="AO44" s="249"/>
      <c r="AP44" s="249"/>
    </row>
    <row r="45" spans="2:42" s="259" customFormat="1" ht="51" x14ac:dyDescent="0.2">
      <c r="B45" s="679" t="str">
        <f>IF('Formulario PPGR1'!$F45="","",CONCATENATE('Formulario PPGR1'!$C45,".",'Formulario PPGR1'!$D45,".",'Formulario PPGR1'!$E45,".",#REF!))</f>
        <v/>
      </c>
      <c r="C45" s="679" t="str">
        <f>IF('Formulario PPGR1'!$F45="","",#REF!)</f>
        <v/>
      </c>
      <c r="D45" s="679" t="str">
        <f>IF('Formulario PPGR1'!$F45="","",#REF!)</f>
        <v/>
      </c>
      <c r="E45" s="679" t="str">
        <f>IF('Formulario PPGR1'!$F45="","",#REF!)</f>
        <v/>
      </c>
      <c r="F45" s="675"/>
      <c r="G45" s="680" t="e" cm="1">
        <f t="array" aca="1" ref="G45" ca="1">_xlfn.XLOOKUP($F45,LE_tbl[[#All],[Ls_LinesEstategica]],LE_tbl[[#All],[Le_code]],"",0)</f>
        <v>#NAME?</v>
      </c>
      <c r="H45" s="675"/>
      <c r="I45" s="236" t="e">
        <f ca="1">_xlfn.XLOOKUP($H45,Obj!$D$122:$D$134,Obj!$E$122:$E$134,"",0)</f>
        <v>#NAME?</v>
      </c>
      <c r="J45" s="675"/>
      <c r="K45" s="683" t="s">
        <v>185</v>
      </c>
      <c r="L45" s="675"/>
      <c r="M45" s="675"/>
      <c r="N45" s="684"/>
      <c r="O45" s="684"/>
      <c r="P45" s="679"/>
      <c r="Q45" s="681" t="s">
        <v>186</v>
      </c>
      <c r="R45" s="248"/>
      <c r="S45" s="248"/>
      <c r="T45" s="248"/>
      <c r="U45" s="248"/>
      <c r="V45" s="249"/>
      <c r="W45" s="248"/>
      <c r="X45" s="248"/>
      <c r="Y45" s="248"/>
      <c r="Z45" s="248"/>
      <c r="AA45" s="248"/>
      <c r="AB45" s="248"/>
      <c r="AC45" s="248"/>
      <c r="AD45" s="248"/>
      <c r="AE45" s="249"/>
      <c r="AF45" s="249"/>
      <c r="AG45" s="249"/>
      <c r="AH45" s="249"/>
      <c r="AI45" s="249"/>
      <c r="AJ45" s="249"/>
      <c r="AK45" s="249"/>
      <c r="AL45" s="249"/>
      <c r="AM45" s="249"/>
      <c r="AN45" s="249"/>
      <c r="AO45" s="249"/>
      <c r="AP45" s="249"/>
    </row>
    <row r="46" spans="2:42" s="259" customFormat="1" ht="38.25" x14ac:dyDescent="0.2">
      <c r="B46" s="679" t="str">
        <f>IF('Formulario PPGR1'!$F46="","",CONCATENATE('Formulario PPGR1'!$C46,".",'Formulario PPGR1'!$D46,".",'Formulario PPGR1'!$E46,".",#REF!))</f>
        <v/>
      </c>
      <c r="C46" s="679" t="str">
        <f>IF('Formulario PPGR1'!$F46="","",#REF!)</f>
        <v/>
      </c>
      <c r="D46" s="679" t="str">
        <f>IF('Formulario PPGR1'!$F46="","",#REF!)</f>
        <v/>
      </c>
      <c r="E46" s="679" t="str">
        <f>IF('Formulario PPGR1'!$F46="","",#REF!)</f>
        <v/>
      </c>
      <c r="F46" s="675"/>
      <c r="G46" s="680" t="e" cm="1">
        <f t="array" aca="1" ref="G46" ca="1">_xlfn.XLOOKUP($F46,LE_tbl[[#All],[Ls_LinesEstategica]],LE_tbl[[#All],[Le_code]],"",0)</f>
        <v>#NAME?</v>
      </c>
      <c r="H46" s="675"/>
      <c r="I46" s="236" t="e">
        <f ca="1">_xlfn.XLOOKUP($H46,Obj!$D$122:$D$134,Obj!$E$122:$E$134,"",0)</f>
        <v>#NAME?</v>
      </c>
      <c r="J46" s="675"/>
      <c r="K46" s="683" t="s">
        <v>187</v>
      </c>
      <c r="L46" s="675"/>
      <c r="M46" s="675"/>
      <c r="N46" s="684"/>
      <c r="O46" s="684"/>
      <c r="P46" s="679"/>
      <c r="Q46" s="681" t="s">
        <v>114</v>
      </c>
      <c r="R46" s="248"/>
      <c r="S46" s="248"/>
      <c r="T46" s="248"/>
      <c r="U46" s="248"/>
      <c r="V46" s="249"/>
      <c r="W46" s="248"/>
      <c r="X46" s="248"/>
      <c r="Y46" s="248"/>
      <c r="Z46" s="248"/>
      <c r="AA46" s="248"/>
      <c r="AB46" s="248"/>
      <c r="AC46" s="248"/>
      <c r="AD46" s="248"/>
      <c r="AE46" s="249"/>
      <c r="AF46" s="249"/>
      <c r="AG46" s="249"/>
      <c r="AH46" s="249"/>
      <c r="AI46" s="249"/>
      <c r="AJ46" s="249"/>
      <c r="AK46" s="249"/>
      <c r="AL46" s="249"/>
      <c r="AM46" s="249"/>
      <c r="AN46" s="249"/>
      <c r="AO46" s="249"/>
      <c r="AP46" s="249"/>
    </row>
    <row r="47" spans="2:42" s="259" customFormat="1" ht="102" x14ac:dyDescent="0.2">
      <c r="B47" s="679" t="e">
        <f>IF('Formulario PPGR1'!$F47="","",CONCATENATE('Formulario PPGR1'!$C47,".",'Formulario PPGR1'!$D47,".",'Formulario PPGR1'!$E47,".",#REF!))</f>
        <v>#REF!</v>
      </c>
      <c r="C47" s="679" t="e">
        <f>IF('Formulario PPGR1'!$F47="","",#REF!)</f>
        <v>#REF!</v>
      </c>
      <c r="D47" s="679" t="e">
        <f>IF('Formulario PPGR1'!$F47="","",#REF!)</f>
        <v>#REF!</v>
      </c>
      <c r="E47" s="679" t="e">
        <f>IF('Formulario PPGR1'!$F47="","",#REF!)</f>
        <v>#REF!</v>
      </c>
      <c r="F47" s="675" t="s">
        <v>173</v>
      </c>
      <c r="G47" s="680" t="e" cm="1">
        <f t="array" aca="1" ref="G47" ca="1">_xlfn.XLOOKUP($F47,LE_tbl[[#All],[Ls_LinesEstategica]],LE_tbl[[#All],[Le_code]],"",0)</f>
        <v>#NAME?</v>
      </c>
      <c r="H47" s="675" t="s">
        <v>188</v>
      </c>
      <c r="I47" s="236" t="e">
        <f ca="1">_xlfn.XLOOKUP($H47,Obj!$D$122:$D$134,Obj!$E$122:$E$134,"",0)</f>
        <v>#NAME?</v>
      </c>
      <c r="J47" s="685" t="s">
        <v>189</v>
      </c>
      <c r="K47" s="683" t="s">
        <v>190</v>
      </c>
      <c r="L47" s="675"/>
      <c r="M47" s="675"/>
      <c r="N47" s="684"/>
      <c r="O47" s="684"/>
      <c r="P47" s="679"/>
      <c r="Q47" s="681" t="s">
        <v>184</v>
      </c>
      <c r="R47" s="248"/>
      <c r="S47" s="248"/>
      <c r="T47" s="248"/>
      <c r="U47" s="248"/>
      <c r="V47" s="249"/>
      <c r="W47" s="248"/>
      <c r="X47" s="248"/>
      <c r="Y47" s="248"/>
      <c r="Z47" s="248"/>
      <c r="AA47" s="248"/>
      <c r="AB47" s="248"/>
      <c r="AC47" s="248"/>
      <c r="AD47" s="248"/>
      <c r="AE47" s="249"/>
      <c r="AF47" s="249"/>
      <c r="AG47" s="249"/>
      <c r="AH47" s="249"/>
      <c r="AI47" s="249"/>
      <c r="AJ47" s="249"/>
      <c r="AK47" s="249"/>
      <c r="AL47" s="249"/>
      <c r="AM47" s="249"/>
      <c r="AN47" s="249"/>
      <c r="AO47" s="249"/>
      <c r="AP47" s="249"/>
    </row>
    <row r="48" spans="2:42" s="259" customFormat="1" ht="102" x14ac:dyDescent="0.2">
      <c r="B48" s="679" t="e">
        <f>IF('Formulario PPGR1'!$F48="","",CONCATENATE('Formulario PPGR1'!$C48,".",'Formulario PPGR1'!$D48,".",'Formulario PPGR1'!$E48,".",#REF!))</f>
        <v>#REF!</v>
      </c>
      <c r="C48" s="679" t="e">
        <f>IF('Formulario PPGR1'!$F48="","",#REF!)</f>
        <v>#REF!</v>
      </c>
      <c r="D48" s="679" t="e">
        <f>IF('Formulario PPGR1'!$F48="","",#REF!)</f>
        <v>#REF!</v>
      </c>
      <c r="E48" s="679" t="e">
        <f>IF('Formulario PPGR1'!$F48="","",#REF!)</f>
        <v>#REF!</v>
      </c>
      <c r="F48" s="675" t="s">
        <v>173</v>
      </c>
      <c r="G48" s="680" t="e" cm="1">
        <f t="array" aca="1" ref="G48" ca="1">_xlfn.XLOOKUP($F48,LE_tbl[[#All],[Ls_LinesEstategica]],LE_tbl[[#All],[Le_code]],"",0)</f>
        <v>#NAME?</v>
      </c>
      <c r="H48" s="675" t="s">
        <v>191</v>
      </c>
      <c r="I48" s="236" t="e">
        <f ca="1">_xlfn.XLOOKUP($H48,Obj!$D$122:$D$134,Obj!$E$122:$E$134,"",0)</f>
        <v>#NAME?</v>
      </c>
      <c r="J48" s="675" t="s">
        <v>192</v>
      </c>
      <c r="K48" s="683" t="s">
        <v>193</v>
      </c>
      <c r="L48" s="675"/>
      <c r="M48" s="675"/>
      <c r="N48" s="684"/>
      <c r="O48" s="684"/>
      <c r="P48" s="679"/>
      <c r="Q48" s="681" t="s">
        <v>194</v>
      </c>
      <c r="R48" s="248"/>
      <c r="S48" s="248"/>
      <c r="T48" s="248"/>
      <c r="U48" s="248"/>
      <c r="V48" s="249"/>
      <c r="W48" s="248"/>
      <c r="X48" s="248"/>
      <c r="Y48" s="248"/>
      <c r="Z48" s="248"/>
      <c r="AA48" s="248"/>
      <c r="AB48" s="248"/>
      <c r="AC48" s="248"/>
      <c r="AD48" s="248"/>
      <c r="AE48" s="249"/>
      <c r="AF48" s="249"/>
      <c r="AG48" s="249"/>
      <c r="AH48" s="249"/>
      <c r="AI48" s="249"/>
      <c r="AJ48" s="249"/>
      <c r="AK48" s="249"/>
      <c r="AL48" s="249"/>
      <c r="AM48" s="249"/>
      <c r="AN48" s="249"/>
      <c r="AO48" s="249"/>
      <c r="AP48" s="249"/>
    </row>
    <row r="49" spans="2:42" s="259" customFormat="1" ht="63.75" x14ac:dyDescent="0.2">
      <c r="B49" s="679" t="str">
        <f>IF('Formulario PPGR1'!$F49="","",CONCATENATE('Formulario PPGR1'!$C49,".",'Formulario PPGR1'!$D49,".",'Formulario PPGR1'!$E49,".",#REF!))</f>
        <v/>
      </c>
      <c r="C49" s="679" t="str">
        <f>IF('Formulario PPGR1'!$F49="","",#REF!)</f>
        <v/>
      </c>
      <c r="D49" s="679" t="str">
        <f>IF('Formulario PPGR1'!$F49="","",#REF!)</f>
        <v/>
      </c>
      <c r="E49" s="679" t="str">
        <f>IF('Formulario PPGR1'!$F49="","",#REF!)</f>
        <v/>
      </c>
      <c r="F49" s="675"/>
      <c r="G49" s="680" t="e" cm="1">
        <f t="array" aca="1" ref="G49" ca="1">_xlfn.XLOOKUP($F49,LE_tbl[[#All],[Ls_LinesEstategica]],LE_tbl[[#All],[Le_code]],"",0)</f>
        <v>#NAME?</v>
      </c>
      <c r="H49" s="675"/>
      <c r="I49" s="236" t="e">
        <f ca="1">_xlfn.XLOOKUP($H49,Obj!$D$122:$D$134,Obj!$E$122:$E$134,"",0)</f>
        <v>#NAME?</v>
      </c>
      <c r="J49" s="675"/>
      <c r="K49" s="690" t="s">
        <v>195</v>
      </c>
      <c r="L49" s="675"/>
      <c r="M49" s="675"/>
      <c r="N49" s="684"/>
      <c r="O49" s="684"/>
      <c r="P49" s="679"/>
      <c r="Q49" s="681" t="s">
        <v>194</v>
      </c>
      <c r="R49" s="248"/>
      <c r="S49" s="248"/>
      <c r="T49" s="248"/>
      <c r="U49" s="248"/>
      <c r="V49" s="249"/>
      <c r="W49" s="248"/>
      <c r="X49" s="248"/>
      <c r="Y49" s="248"/>
      <c r="Z49" s="248"/>
      <c r="AA49" s="248"/>
      <c r="AB49" s="248"/>
      <c r="AC49" s="248"/>
      <c r="AD49" s="248"/>
      <c r="AE49" s="249"/>
      <c r="AF49" s="249"/>
      <c r="AG49" s="249"/>
      <c r="AH49" s="249"/>
      <c r="AI49" s="249"/>
      <c r="AJ49" s="249"/>
      <c r="AK49" s="249"/>
      <c r="AL49" s="249"/>
      <c r="AM49" s="249"/>
      <c r="AN49" s="249"/>
      <c r="AO49" s="249"/>
      <c r="AP49" s="249"/>
    </row>
    <row r="50" spans="2:42" s="259" customFormat="1" ht="51" x14ac:dyDescent="0.2">
      <c r="B50" s="679" t="str">
        <f>IF('Formulario PPGR1'!$F50="","",CONCATENATE('Formulario PPGR1'!$C50,".",'Formulario PPGR1'!$D50,".",'Formulario PPGR1'!$E50,".",#REF!))</f>
        <v/>
      </c>
      <c r="C50" s="679" t="str">
        <f>IF('Formulario PPGR1'!$F50="","",#REF!)</f>
        <v/>
      </c>
      <c r="D50" s="679" t="str">
        <f>IF('Formulario PPGR1'!$F50="","",#REF!)</f>
        <v/>
      </c>
      <c r="E50" s="679" t="str">
        <f>IF('Formulario PPGR1'!$F50="","",#REF!)</f>
        <v/>
      </c>
      <c r="F50" s="675"/>
      <c r="G50" s="680" t="e" cm="1">
        <f t="array" aca="1" ref="G50" ca="1">_xlfn.XLOOKUP($F50,LE_tbl[[#All],[Ls_LinesEstategica]],LE_tbl[[#All],[Le_code]],"",0)</f>
        <v>#NAME?</v>
      </c>
      <c r="H50" s="675"/>
      <c r="I50" s="236" t="e">
        <f ca="1">_xlfn.XLOOKUP($H50,Obj!$D$122:$D$134,Obj!$E$122:$E$134,"",0)</f>
        <v>#NAME?</v>
      </c>
      <c r="J50" s="675"/>
      <c r="K50" s="683" t="s">
        <v>196</v>
      </c>
      <c r="L50" s="675"/>
      <c r="M50" s="675"/>
      <c r="N50" s="684"/>
      <c r="O50" s="684"/>
      <c r="P50" s="679"/>
      <c r="Q50" s="681" t="s">
        <v>194</v>
      </c>
      <c r="R50" s="248"/>
      <c r="S50" s="248"/>
      <c r="T50" s="248"/>
      <c r="U50" s="248"/>
      <c r="V50" s="249"/>
      <c r="W50" s="248"/>
      <c r="X50" s="248"/>
      <c r="Y50" s="248"/>
      <c r="Z50" s="248"/>
      <c r="AA50" s="248"/>
      <c r="AB50" s="248"/>
      <c r="AC50" s="248"/>
      <c r="AD50" s="248"/>
      <c r="AE50" s="249"/>
      <c r="AF50" s="249"/>
      <c r="AG50" s="249"/>
      <c r="AH50" s="249"/>
      <c r="AI50" s="249"/>
      <c r="AJ50" s="249"/>
      <c r="AK50" s="249"/>
      <c r="AL50" s="249"/>
      <c r="AM50" s="249"/>
      <c r="AN50" s="249"/>
      <c r="AO50" s="249"/>
      <c r="AP50" s="249"/>
    </row>
    <row r="51" spans="2:42" s="259" customFormat="1" x14ac:dyDescent="0.2">
      <c r="B51" s="679" t="str">
        <f>IF('Formulario PPGR1'!$F51="","",CONCATENATE('Formulario PPGR1'!$C51,".",'Formulario PPGR1'!$D51,".",'Formulario PPGR1'!$E51,".",#REF!))</f>
        <v/>
      </c>
      <c r="C51" s="679" t="str">
        <f>IF('Formulario PPGR1'!$F51="","",#REF!)</f>
        <v/>
      </c>
      <c r="D51" s="679" t="str">
        <f>IF('Formulario PPGR1'!$F51="","",#REF!)</f>
        <v/>
      </c>
      <c r="E51" s="679" t="str">
        <f>IF('Formulario PPGR1'!$F51="","",#REF!)</f>
        <v/>
      </c>
      <c r="F51" s="675"/>
      <c r="G51" s="680" t="e" cm="1">
        <f t="array" aca="1" ref="G51" ca="1">_xlfn.XLOOKUP($F51,LE_tbl[[#All],[Ls_LinesEstategica]],LE_tbl[[#All],[Le_code]],"",0)</f>
        <v>#NAME?</v>
      </c>
      <c r="H51" s="675"/>
      <c r="I51" s="236" t="e">
        <f ca="1">_xlfn.XLOOKUP($H51,Obj!$D$122:$D$134,Obj!$E$122:$E$134,"",0)</f>
        <v>#NAME?</v>
      </c>
      <c r="J51" s="675"/>
      <c r="K51" s="675"/>
      <c r="L51" s="675"/>
      <c r="M51" s="675"/>
      <c r="N51" s="684"/>
      <c r="O51" s="684"/>
      <c r="P51" s="679"/>
      <c r="Q51" s="681"/>
      <c r="R51" s="248"/>
      <c r="S51" s="248"/>
      <c r="T51" s="248"/>
      <c r="U51" s="248"/>
      <c r="V51" s="249"/>
      <c r="W51" s="248"/>
      <c r="X51" s="248"/>
      <c r="Y51" s="248"/>
      <c r="Z51" s="248"/>
      <c r="AA51" s="248"/>
      <c r="AB51" s="248"/>
      <c r="AC51" s="248"/>
      <c r="AD51" s="248"/>
      <c r="AE51" s="249"/>
      <c r="AF51" s="249"/>
      <c r="AG51" s="249"/>
      <c r="AH51" s="249"/>
      <c r="AI51" s="249"/>
      <c r="AJ51" s="249"/>
      <c r="AK51" s="249"/>
      <c r="AL51" s="249"/>
      <c r="AM51" s="249"/>
      <c r="AN51" s="249"/>
      <c r="AO51" s="249"/>
      <c r="AP51" s="249"/>
    </row>
    <row r="52" spans="2:42" s="259" customFormat="1" ht="63.75" x14ac:dyDescent="0.2">
      <c r="B52" s="210" t="e">
        <f>IF('Formulario PPGR1'!$F52="","",CONCATENATE('Formulario PPGR1'!$C52,".",'Formulario PPGR1'!$D52,".",'Formulario PPGR1'!$E52,".",#REF!))</f>
        <v>#REF!</v>
      </c>
      <c r="C52" s="210" t="e">
        <f>IF('Formulario PPGR1'!$F52="","",#REF!)</f>
        <v>#REF!</v>
      </c>
      <c r="D52" s="210" t="e">
        <f>IF('Formulario PPGR1'!$F52="","",#REF!)</f>
        <v>#REF!</v>
      </c>
      <c r="E52" s="210" t="e">
        <f>IF('Formulario PPGR1'!$F52="","",#REF!)</f>
        <v>#REF!</v>
      </c>
      <c r="F52" s="235" t="s">
        <v>173</v>
      </c>
      <c r="G52" s="236" t="e" cm="1">
        <f t="array" aca="1" ref="G52" ca="1">_xlfn.XLOOKUP($F52,LE_tbl[[#All],[Ls_LinesEstategica]],LE_tbl[[#All],[Le_code]],"",0)</f>
        <v>#NAME?</v>
      </c>
      <c r="H52" s="235" t="s">
        <v>197</v>
      </c>
      <c r="I52" s="236" t="e">
        <f ca="1">_xlfn.XLOOKUP($H52,Obj!$D$122:$D$134,Obj!$E$122:$E$134,"",0)</f>
        <v>#NAME?</v>
      </c>
      <c r="J52" s="235" t="s">
        <v>198</v>
      </c>
      <c r="K52" s="298" t="s">
        <v>199</v>
      </c>
      <c r="L52" s="235"/>
      <c r="M52" s="235"/>
      <c r="N52" s="301"/>
      <c r="O52" s="301"/>
      <c r="P52" s="209"/>
      <c r="Q52" s="237" t="s">
        <v>186</v>
      </c>
      <c r="R52" s="248"/>
      <c r="S52" s="248"/>
      <c r="T52" s="248"/>
      <c r="U52" s="248"/>
      <c r="V52" s="249"/>
      <c r="W52" s="248"/>
      <c r="X52" s="248"/>
      <c r="Y52" s="248"/>
      <c r="Z52" s="248"/>
      <c r="AA52" s="248"/>
      <c r="AB52" s="248"/>
      <c r="AC52" s="248"/>
      <c r="AD52" s="248"/>
      <c r="AE52" s="249"/>
      <c r="AF52" s="249"/>
      <c r="AG52" s="249"/>
      <c r="AH52" s="249"/>
      <c r="AI52" s="249"/>
      <c r="AJ52" s="249"/>
      <c r="AK52" s="249"/>
      <c r="AL52" s="249"/>
      <c r="AM52" s="249"/>
      <c r="AN52" s="249"/>
      <c r="AO52" s="249"/>
      <c r="AP52" s="249"/>
    </row>
    <row r="53" spans="2:42" s="259" customFormat="1" x14ac:dyDescent="0.2">
      <c r="B53" s="210" t="str">
        <f>IF('Formulario PPGR1'!$F53="","",CONCATENATE('Formulario PPGR1'!$C53,".",'Formulario PPGR1'!$D53,".",'Formulario PPGR1'!$E53,".",#REF!))</f>
        <v/>
      </c>
      <c r="C53" s="210" t="str">
        <f>IF('Formulario PPGR1'!$F53="","",#REF!)</f>
        <v/>
      </c>
      <c r="D53" s="210" t="str">
        <f>IF('Formulario PPGR1'!$F53="","",#REF!)</f>
        <v/>
      </c>
      <c r="E53" s="210" t="str">
        <f>IF('Formulario PPGR1'!$F53="","",#REF!)</f>
        <v/>
      </c>
      <c r="F53" s="235"/>
      <c r="G53" s="236" t="e" cm="1">
        <f t="array" aca="1" ref="G53" ca="1">_xlfn.XLOOKUP($F53,LE_tbl[[#All],[Ls_LinesEstategica]],LE_tbl[[#All],[Le_code]],"",0)</f>
        <v>#NAME?</v>
      </c>
      <c r="H53" s="235"/>
      <c r="I53" s="236" t="e">
        <f ca="1">_xlfn.XLOOKUP($H53,Obj!$D$122:$D$134,Obj!$E$122:$E$134,"",0)</f>
        <v>#NAME?</v>
      </c>
      <c r="J53" s="235"/>
      <c r="K53" s="298"/>
      <c r="L53" s="235"/>
      <c r="M53" s="235"/>
      <c r="N53" s="301"/>
      <c r="O53" s="299"/>
      <c r="P53" s="237"/>
      <c r="Q53" s="237"/>
      <c r="R53" s="248"/>
      <c r="S53" s="248"/>
      <c r="T53" s="248"/>
      <c r="U53" s="248"/>
      <c r="V53" s="248"/>
      <c r="W53" s="248"/>
      <c r="X53" s="248"/>
      <c r="Y53" s="248"/>
      <c r="Z53" s="248"/>
      <c r="AA53" s="248"/>
      <c r="AB53" s="248"/>
      <c r="AC53" s="248"/>
      <c r="AD53" s="248"/>
      <c r="AE53" s="249"/>
      <c r="AF53" s="249"/>
      <c r="AG53" s="249"/>
      <c r="AH53" s="249"/>
      <c r="AI53" s="249"/>
      <c r="AJ53" s="249"/>
      <c r="AK53" s="249"/>
      <c r="AL53" s="249"/>
      <c r="AM53" s="249"/>
      <c r="AN53" s="249"/>
      <c r="AO53" s="249"/>
      <c r="AP53" s="249"/>
    </row>
    <row r="54" spans="2:42" s="259" customFormat="1" x14ac:dyDescent="0.2">
      <c r="B54" s="210" t="str">
        <f>IF('Formulario PPGR1'!$F54="","",CONCATENATE('Formulario PPGR1'!$C54,".",'Formulario PPGR1'!$D54,".",'Formulario PPGR1'!$E54,".",#REF!))</f>
        <v/>
      </c>
      <c r="C54" s="210" t="str">
        <f>IF('Formulario PPGR1'!$F54="","",#REF!)</f>
        <v/>
      </c>
      <c r="D54" s="210" t="str">
        <f>IF('Formulario PPGR1'!$F54="","",#REF!)</f>
        <v/>
      </c>
      <c r="E54" s="210" t="str">
        <f>IF('Formulario PPGR1'!$F54="","",#REF!)</f>
        <v/>
      </c>
      <c r="F54" s="235"/>
      <c r="G54" s="236" t="e" cm="1">
        <f t="array" aca="1" ref="G54" ca="1">_xlfn.XLOOKUP($F54,LE_tbl[[#All],[Ls_LinesEstategica]],LE_tbl[[#All],[Le_code]],"",0)</f>
        <v>#NAME?</v>
      </c>
      <c r="H54" s="235"/>
      <c r="I54" s="236" t="e">
        <f ca="1">_xlfn.XLOOKUP($H54,Obj!$D$122:$D$134,Obj!$E$122:$E$134,"",0)</f>
        <v>#NAME?</v>
      </c>
      <c r="J54" s="235"/>
      <c r="K54" s="298"/>
      <c r="L54" s="235"/>
      <c r="M54" s="235"/>
      <c r="N54" s="301"/>
      <c r="O54" s="299"/>
      <c r="P54" s="209"/>
      <c r="Q54" s="237"/>
      <c r="R54" s="248"/>
      <c r="S54" s="248"/>
      <c r="T54" s="248"/>
      <c r="U54" s="248"/>
      <c r="V54" s="248"/>
      <c r="W54" s="248"/>
      <c r="X54" s="248"/>
      <c r="Y54" s="248"/>
      <c r="Z54" s="248"/>
      <c r="AA54" s="248"/>
      <c r="AB54" s="248"/>
      <c r="AC54" s="248"/>
      <c r="AD54" s="248"/>
      <c r="AE54" s="249"/>
      <c r="AF54" s="249"/>
      <c r="AG54" s="249"/>
      <c r="AH54" s="249"/>
      <c r="AI54" s="249"/>
      <c r="AJ54" s="249"/>
      <c r="AK54" s="249"/>
      <c r="AL54" s="249"/>
      <c r="AM54" s="249"/>
      <c r="AN54" s="249"/>
      <c r="AO54" s="249"/>
      <c r="AP54" s="249"/>
    </row>
    <row r="55" spans="2:42" s="259" customFormat="1" x14ac:dyDescent="0.2">
      <c r="B55" s="210" t="str">
        <f>IF('Formulario PPGR1'!$F55="","",CONCATENATE('Formulario PPGR1'!$C55,".",'Formulario PPGR1'!$D55,".",'Formulario PPGR1'!$E55,".",#REF!))</f>
        <v/>
      </c>
      <c r="C55" s="210" t="str">
        <f>IF('Formulario PPGR1'!$F55="","",#REF!)</f>
        <v/>
      </c>
      <c r="D55" s="210" t="str">
        <f>IF('Formulario PPGR1'!$F55="","",#REF!)</f>
        <v/>
      </c>
      <c r="E55" s="210" t="str">
        <f>IF('Formulario PPGR1'!$F55="","",#REF!)</f>
        <v/>
      </c>
      <c r="F55" s="235"/>
      <c r="G55" s="236" t="e" cm="1">
        <f t="array" aca="1" ref="G55" ca="1">_xlfn.XLOOKUP($F55,LE_tbl[[#All],[Ls_LinesEstategica]],LE_tbl[[#All],[Le_code]],"",0)</f>
        <v>#NAME?</v>
      </c>
      <c r="H55" s="235"/>
      <c r="I55" s="236" t="e">
        <f ca="1">_xlfn.XLOOKUP($H55,Obj!$D$122:$D$134,Obj!$E$122:$E$134,"",0)</f>
        <v>#NAME?</v>
      </c>
      <c r="J55" s="235"/>
      <c r="K55" s="235"/>
      <c r="L55" s="235"/>
      <c r="M55" s="235"/>
      <c r="N55" s="301"/>
      <c r="O55" s="299"/>
      <c r="P55" s="209"/>
      <c r="Q55" s="237"/>
      <c r="R55" s="248"/>
      <c r="S55" s="248"/>
      <c r="T55" s="248"/>
      <c r="U55" s="248"/>
      <c r="V55" s="248"/>
      <c r="W55" s="248"/>
      <c r="X55" s="248"/>
      <c r="Y55" s="248"/>
      <c r="Z55" s="248"/>
      <c r="AA55" s="248"/>
      <c r="AB55" s="248"/>
      <c r="AC55" s="248"/>
      <c r="AD55" s="248"/>
      <c r="AE55" s="249"/>
      <c r="AF55" s="249"/>
      <c r="AG55" s="249"/>
      <c r="AH55" s="249"/>
      <c r="AI55" s="249"/>
      <c r="AJ55" s="249"/>
      <c r="AK55" s="249"/>
      <c r="AL55" s="249"/>
      <c r="AM55" s="249"/>
      <c r="AN55" s="249"/>
      <c r="AO55" s="249"/>
      <c r="AP55" s="249"/>
    </row>
    <row r="56" spans="2:42" s="259" customFormat="1" x14ac:dyDescent="0.2">
      <c r="B56" s="210" t="str">
        <f>IF('Formulario PPGR1'!$F56="","",CONCATENATE('Formulario PPGR1'!$C56,".",'Formulario PPGR1'!$D56,".",'Formulario PPGR1'!$E56,".",#REF!))</f>
        <v/>
      </c>
      <c r="C56" s="210" t="str">
        <f>IF('Formulario PPGR1'!$F56="","",#REF!)</f>
        <v/>
      </c>
      <c r="D56" s="210" t="str">
        <f>IF('Formulario PPGR1'!$F56="","",#REF!)</f>
        <v/>
      </c>
      <c r="E56" s="210" t="str">
        <f>IF('Formulario PPGR1'!$F56="","",#REF!)</f>
        <v/>
      </c>
      <c r="F56" s="235"/>
      <c r="G56" s="236" t="e" cm="1">
        <f t="array" aca="1" ref="G56" ca="1">_xlfn.XLOOKUP($F56,LE_tbl[[#All],[Ls_LinesEstategica]],LE_tbl[[#All],[Le_code]],"",0)</f>
        <v>#NAME?</v>
      </c>
      <c r="H56" s="235"/>
      <c r="I56" s="236" t="e">
        <f ca="1">_xlfn.XLOOKUP($H56,Obj!$D$122:$D$134,Obj!$E$122:$E$134,"",0)</f>
        <v>#NAME?</v>
      </c>
      <c r="J56" s="235"/>
      <c r="K56" s="298"/>
      <c r="L56" s="235"/>
      <c r="M56" s="235"/>
      <c r="N56" s="301"/>
      <c r="O56" s="299"/>
      <c r="P56" s="209"/>
      <c r="Q56" s="237"/>
      <c r="R56" s="248"/>
      <c r="S56" s="248"/>
      <c r="T56" s="248"/>
      <c r="U56" s="248"/>
      <c r="V56" s="248"/>
      <c r="W56" s="248"/>
      <c r="X56" s="248"/>
      <c r="Y56" s="248"/>
      <c r="Z56" s="248"/>
      <c r="AA56" s="248"/>
      <c r="AB56" s="248"/>
      <c r="AC56" s="248"/>
      <c r="AD56" s="248"/>
      <c r="AE56" s="249"/>
      <c r="AF56" s="249"/>
      <c r="AG56" s="249"/>
      <c r="AH56" s="249"/>
      <c r="AI56" s="249"/>
      <c r="AJ56" s="249"/>
      <c r="AK56" s="249"/>
      <c r="AL56" s="249"/>
      <c r="AM56" s="249"/>
      <c r="AN56" s="249"/>
      <c r="AO56" s="249"/>
      <c r="AP56" s="249"/>
    </row>
    <row r="57" spans="2:42" s="259" customFormat="1" x14ac:dyDescent="0.2">
      <c r="B57" s="210" t="e">
        <f>IF('Formulario PPGR1'!$F57="","",CONCATENATE('Formulario PPGR1'!$C57,".",'Formulario PPGR1'!$D57,".",'Formulario PPGR1'!$E57,".",#REF!))</f>
        <v>#REF!</v>
      </c>
      <c r="C57" s="210" t="e">
        <f>IF('Formulario PPGR1'!$F57="","",#REF!)</f>
        <v>#REF!</v>
      </c>
      <c r="D57" s="210" t="e">
        <f>IF('Formulario PPGR1'!$F57="","",#REF!)</f>
        <v>#REF!</v>
      </c>
      <c r="E57" s="210" t="e">
        <f>IF('Formulario PPGR1'!$F57="","",#REF!)</f>
        <v>#REF!</v>
      </c>
      <c r="F57" s="235" t="s">
        <v>173</v>
      </c>
      <c r="G57" s="236" t="e" cm="1">
        <f t="array" aca="1" ref="G57" ca="1">_xlfn.XLOOKUP($F57,LE_tbl[[#All],[Ls_LinesEstategica]],LE_tbl[[#All],[Le_code]],"",0)</f>
        <v>#NAME?</v>
      </c>
      <c r="H57" s="235"/>
      <c r="I57" s="236" t="e">
        <f ca="1">_xlfn.XLOOKUP($H57,Obj!$D$122:$D$134,Obj!$E$122:$E$134,"",0)</f>
        <v>#NAME?</v>
      </c>
      <c r="J57" s="235"/>
      <c r="K57" s="298"/>
      <c r="L57" s="235"/>
      <c r="M57" s="235"/>
      <c r="N57" s="299"/>
      <c r="O57" s="299"/>
      <c r="P57" s="209"/>
      <c r="Q57" s="237"/>
      <c r="R57" s="248"/>
      <c r="S57" s="248"/>
      <c r="T57" s="248"/>
      <c r="U57" s="248"/>
      <c r="V57" s="248"/>
      <c r="W57" s="248"/>
      <c r="X57" s="248"/>
      <c r="Y57" s="248"/>
      <c r="Z57" s="248"/>
      <c r="AA57" s="248"/>
      <c r="AB57" s="248"/>
      <c r="AC57" s="248"/>
      <c r="AD57" s="248"/>
      <c r="AE57" s="249"/>
      <c r="AF57" s="249"/>
      <c r="AG57" s="249"/>
      <c r="AH57" s="249"/>
      <c r="AI57" s="249"/>
      <c r="AJ57" s="249"/>
      <c r="AK57" s="249"/>
      <c r="AL57" s="249"/>
      <c r="AM57" s="249"/>
      <c r="AN57" s="249"/>
      <c r="AO57" s="249"/>
      <c r="AP57" s="249"/>
    </row>
    <row r="58" spans="2:42" s="259" customFormat="1" ht="51" x14ac:dyDescent="0.2">
      <c r="B58" s="210" t="e">
        <f>IF('Formulario PPGR1'!$F58="","",CONCATENATE('Formulario PPGR1'!$C58,".",'Formulario PPGR1'!$D58,".",'Formulario PPGR1'!$E58,".",#REF!))</f>
        <v>#REF!</v>
      </c>
      <c r="C58" s="210" t="e">
        <f>IF('Formulario PPGR1'!$F58="","",#REF!)</f>
        <v>#REF!</v>
      </c>
      <c r="D58" s="210" t="e">
        <f>IF('Formulario PPGR1'!$F58="","",#REF!)</f>
        <v>#REF!</v>
      </c>
      <c r="E58" s="210" t="e">
        <f>IF('Formulario PPGR1'!$F58="","",#REF!)</f>
        <v>#REF!</v>
      </c>
      <c r="F58" s="235" t="s">
        <v>173</v>
      </c>
      <c r="G58" s="236" t="e" cm="1">
        <f t="array" aca="1" ref="G58" ca="1">_xlfn.XLOOKUP($F58,LE_tbl[[#All],[Ls_LinesEstategica]],LE_tbl[[#All],[Le_code]],"",0)</f>
        <v>#NAME?</v>
      </c>
      <c r="H58" s="235" t="s">
        <v>200</v>
      </c>
      <c r="I58" s="236" t="e">
        <f ca="1">_xlfn.XLOOKUP($H58,Obj!$D$122:$D$134,Obj!$E$122:$E$134,"",0)</f>
        <v>#NAME?</v>
      </c>
      <c r="J58" s="235" t="s">
        <v>201</v>
      </c>
      <c r="K58" s="298" t="s">
        <v>202</v>
      </c>
      <c r="L58" s="235"/>
      <c r="M58" s="235"/>
      <c r="N58" s="299"/>
      <c r="O58" s="299"/>
      <c r="P58" s="209"/>
      <c r="Q58" s="237" t="s">
        <v>203</v>
      </c>
      <c r="R58" s="248"/>
      <c r="S58" s="248"/>
      <c r="T58" s="248"/>
      <c r="U58" s="248"/>
      <c r="V58" s="248"/>
      <c r="W58" s="248"/>
      <c r="X58" s="248"/>
      <c r="Y58" s="248"/>
      <c r="Z58" s="248"/>
      <c r="AA58" s="248"/>
      <c r="AB58" s="248"/>
      <c r="AC58" s="248"/>
      <c r="AD58" s="248"/>
      <c r="AE58" s="249"/>
      <c r="AF58" s="249"/>
      <c r="AG58" s="249"/>
      <c r="AH58" s="249"/>
      <c r="AI58" s="249"/>
      <c r="AJ58" s="249"/>
      <c r="AK58" s="249"/>
      <c r="AL58" s="249"/>
      <c r="AM58" s="249"/>
      <c r="AN58" s="249"/>
      <c r="AO58" s="249"/>
      <c r="AP58" s="249"/>
    </row>
    <row r="59" spans="2:42" s="259" customFormat="1" ht="89.25" x14ac:dyDescent="0.2">
      <c r="B59" s="679" t="str">
        <f>IF('Formulario PPGR1'!$F59="","",CONCATENATE('Formulario PPGR1'!$C59,".",'Formulario PPGR1'!$D59,".",'Formulario PPGR1'!$E59,".",#REF!))</f>
        <v/>
      </c>
      <c r="C59" s="679" t="str">
        <f>IF('Formulario PPGR1'!$F59="","",#REF!)</f>
        <v/>
      </c>
      <c r="D59" s="679" t="str">
        <f>IF('Formulario PPGR1'!$F59="","",#REF!)</f>
        <v/>
      </c>
      <c r="E59" s="679" t="str">
        <f>IF('Formulario PPGR1'!$F59="","",#REF!)</f>
        <v/>
      </c>
      <c r="F59" s="675"/>
      <c r="G59" s="680" t="e" cm="1">
        <f t="array" aca="1" ref="G59" ca="1">_xlfn.XLOOKUP($F59,LE_tbl[[#All],[Ls_LinesEstategica]],LE_tbl[[#All],[Le_code]],"",0)</f>
        <v>#NAME?</v>
      </c>
      <c r="H59" s="675"/>
      <c r="I59" s="236" t="e">
        <f ca="1">_xlfn.XLOOKUP($H59,Obj!$D$122:$D$134,Obj!$E$122:$E$134,"",0)</f>
        <v>#NAME?</v>
      </c>
      <c r="J59" s="675"/>
      <c r="K59" s="298" t="s">
        <v>204</v>
      </c>
      <c r="L59" s="675"/>
      <c r="M59" s="675"/>
      <c r="N59" s="682"/>
      <c r="O59" s="682"/>
      <c r="P59" s="679"/>
      <c r="Q59" s="681" t="s">
        <v>139</v>
      </c>
      <c r="R59" s="248"/>
      <c r="S59" s="248"/>
      <c r="T59" s="248"/>
      <c r="U59" s="248"/>
      <c r="V59" s="248"/>
      <c r="W59" s="248"/>
      <c r="X59" s="248"/>
      <c r="Y59" s="248"/>
      <c r="Z59" s="248"/>
      <c r="AA59" s="248"/>
      <c r="AB59" s="248"/>
      <c r="AC59" s="248"/>
      <c r="AD59" s="248"/>
      <c r="AE59" s="249"/>
      <c r="AF59" s="249"/>
      <c r="AG59" s="249"/>
      <c r="AH59" s="249"/>
      <c r="AI59" s="249"/>
      <c r="AJ59" s="249"/>
      <c r="AK59" s="249"/>
      <c r="AL59" s="249"/>
      <c r="AM59" s="249"/>
      <c r="AN59" s="249"/>
      <c r="AO59" s="249"/>
      <c r="AP59" s="249"/>
    </row>
    <row r="60" spans="2:42" s="259" customFormat="1" ht="38.25" x14ac:dyDescent="0.2">
      <c r="B60" s="679" t="str">
        <f>IF('Formulario PPGR1'!$F60="","",CONCATENATE('Formulario PPGR1'!$C60,".",'Formulario PPGR1'!$D60,".",'Formulario PPGR1'!$E60,".",#REF!))</f>
        <v/>
      </c>
      <c r="C60" s="679" t="str">
        <f>IF('Formulario PPGR1'!$F60="","",#REF!)</f>
        <v/>
      </c>
      <c r="D60" s="679" t="str">
        <f>IF('Formulario PPGR1'!$F60="","",#REF!)</f>
        <v/>
      </c>
      <c r="E60" s="679" t="str">
        <f>IF('Formulario PPGR1'!$F60="","",#REF!)</f>
        <v/>
      </c>
      <c r="F60" s="675"/>
      <c r="G60" s="680" t="e" cm="1">
        <f t="array" aca="1" ref="G60" ca="1">_xlfn.XLOOKUP($F60,LE_tbl[[#All],[Ls_LinesEstategica]],LE_tbl[[#All],[Le_code]],"",0)</f>
        <v>#NAME?</v>
      </c>
      <c r="H60" s="675"/>
      <c r="I60" s="236" t="e">
        <f ca="1">_xlfn.XLOOKUP($H60,Obj!$D$122:$D$134,Obj!$E$122:$E$134,"",0)</f>
        <v>#NAME?</v>
      </c>
      <c r="J60" s="675"/>
      <c r="K60" s="683" t="s">
        <v>205</v>
      </c>
      <c r="L60" s="675"/>
      <c r="M60" s="675"/>
      <c r="N60" s="682"/>
      <c r="O60" s="682"/>
      <c r="P60" s="679"/>
      <c r="Q60" s="681" t="s">
        <v>206</v>
      </c>
      <c r="R60" s="248"/>
      <c r="S60" s="248"/>
      <c r="T60" s="248"/>
      <c r="U60" s="248"/>
      <c r="V60" s="248"/>
      <c r="W60" s="248"/>
      <c r="X60" s="248"/>
      <c r="Y60" s="248"/>
      <c r="Z60" s="248"/>
      <c r="AA60" s="248"/>
      <c r="AB60" s="248"/>
      <c r="AC60" s="248"/>
      <c r="AD60" s="248"/>
      <c r="AE60" s="249"/>
      <c r="AF60" s="249"/>
      <c r="AG60" s="249"/>
      <c r="AH60" s="249"/>
      <c r="AI60" s="249"/>
      <c r="AJ60" s="249"/>
      <c r="AK60" s="249"/>
      <c r="AL60" s="249"/>
      <c r="AM60" s="249"/>
      <c r="AN60" s="249"/>
      <c r="AO60" s="249"/>
      <c r="AP60" s="249"/>
    </row>
    <row r="61" spans="2:42" s="259" customFormat="1" ht="51" x14ac:dyDescent="0.2">
      <c r="B61" s="210" t="e">
        <f>IF('Formulario PPGR1'!$F61="","",CONCATENATE('Formulario PPGR1'!$C61,".",'Formulario PPGR1'!$D61,".",'Formulario PPGR1'!$E61,".",#REF!))</f>
        <v>#REF!</v>
      </c>
      <c r="C61" s="210" t="e">
        <f>IF('Formulario PPGR1'!$F61="","",#REF!)</f>
        <v>#REF!</v>
      </c>
      <c r="D61" s="210" t="e">
        <f>IF('Formulario PPGR1'!$F61="","",#REF!)</f>
        <v>#REF!</v>
      </c>
      <c r="E61" s="210" t="e">
        <f>IF('Formulario PPGR1'!$F61="","",#REF!)</f>
        <v>#REF!</v>
      </c>
      <c r="F61" s="235" t="s">
        <v>173</v>
      </c>
      <c r="G61" s="236" t="e" cm="1">
        <f t="array" aca="1" ref="G61" ca="1">_xlfn.XLOOKUP($F61,LE_tbl[[#All],[Ls_LinesEstategica]],LE_tbl[[#All],[Le_code]],"",0)</f>
        <v>#NAME?</v>
      </c>
      <c r="H61" s="235" t="s">
        <v>207</v>
      </c>
      <c r="I61" s="236" t="e">
        <f ca="1">_xlfn.XLOOKUP($H61,Obj!$D$122:$D$134,Obj!$E$122:$E$134,"",0)</f>
        <v>#NAME?</v>
      </c>
      <c r="J61" s="235" t="s">
        <v>208</v>
      </c>
      <c r="K61" s="298" t="s">
        <v>209</v>
      </c>
      <c r="L61" s="235"/>
      <c r="M61" s="235"/>
      <c r="N61" s="299"/>
      <c r="O61" s="299"/>
      <c r="P61" s="237"/>
      <c r="Q61" s="237" t="s">
        <v>210</v>
      </c>
      <c r="R61" s="248"/>
      <c r="S61" s="248"/>
      <c r="T61" s="248"/>
      <c r="U61" s="248"/>
      <c r="V61" s="248"/>
      <c r="W61" s="248"/>
      <c r="X61" s="248"/>
      <c r="Y61" s="248"/>
      <c r="Z61" s="248"/>
      <c r="AA61" s="248"/>
      <c r="AB61" s="248"/>
      <c r="AC61" s="248"/>
      <c r="AD61" s="248"/>
      <c r="AE61" s="249"/>
      <c r="AF61" s="249"/>
      <c r="AG61" s="249"/>
      <c r="AH61" s="249"/>
      <c r="AI61" s="249"/>
      <c r="AJ61" s="249"/>
      <c r="AK61" s="249"/>
      <c r="AL61" s="249"/>
      <c r="AM61" s="249"/>
      <c r="AN61" s="249"/>
      <c r="AO61" s="249"/>
      <c r="AP61" s="249"/>
    </row>
    <row r="62" spans="2:42" s="259" customFormat="1" x14ac:dyDescent="0.2">
      <c r="B62" s="210" t="str">
        <f>IF('Formulario PPGR1'!$F62="","",CONCATENATE('Formulario PPGR1'!$C62,".",'Formulario PPGR1'!$D62,".",'Formulario PPGR1'!$E62,".",#REF!))</f>
        <v/>
      </c>
      <c r="C62" s="210" t="str">
        <f>IF('Formulario PPGR1'!$F62="","",#REF!)</f>
        <v/>
      </c>
      <c r="D62" s="210" t="str">
        <f>IF('Formulario PPGR1'!$F62="","",#REF!)</f>
        <v/>
      </c>
      <c r="E62" s="210" t="str">
        <f>IF('Formulario PPGR1'!$F62="","",#REF!)</f>
        <v/>
      </c>
      <c r="F62" s="235"/>
      <c r="G62" s="236" t="e" cm="1">
        <f t="array" aca="1" ref="G62" ca="1">_xlfn.XLOOKUP($F62,LE_tbl[[#All],[Ls_LinesEstategica]],LE_tbl[[#All],[Le_code]],"",0)</f>
        <v>#NAME?</v>
      </c>
      <c r="H62" s="235"/>
      <c r="I62" s="236" t="e">
        <f ca="1">_xlfn.XLOOKUP($H62,Obj!$D$122:$D$134,Obj!$E$122:$E$134,"",0)</f>
        <v>#NAME?</v>
      </c>
      <c r="J62" s="235"/>
      <c r="K62" s="298"/>
      <c r="L62" s="235"/>
      <c r="M62" s="235"/>
      <c r="N62" s="301"/>
      <c r="O62" s="299"/>
      <c r="P62" s="237"/>
      <c r="Q62" s="237"/>
      <c r="R62" s="248"/>
      <c r="S62" s="248"/>
      <c r="T62" s="248"/>
      <c r="U62" s="248"/>
      <c r="V62" s="249" t="s">
        <v>211</v>
      </c>
      <c r="W62" s="248"/>
      <c r="X62" s="248"/>
      <c r="Y62" s="248"/>
      <c r="Z62" s="248"/>
      <c r="AA62" s="248"/>
      <c r="AB62" s="248"/>
      <c r="AC62" s="248"/>
      <c r="AD62" s="248"/>
      <c r="AE62" s="249"/>
      <c r="AF62" s="249"/>
      <c r="AG62" s="249"/>
      <c r="AH62" s="249"/>
      <c r="AI62" s="249"/>
      <c r="AJ62" s="249"/>
      <c r="AK62" s="249"/>
      <c r="AL62" s="249"/>
      <c r="AM62" s="249"/>
      <c r="AN62" s="249"/>
      <c r="AO62" s="249"/>
      <c r="AP62" s="249"/>
    </row>
    <row r="63" spans="2:42" s="259" customFormat="1" ht="76.5" x14ac:dyDescent="0.2">
      <c r="B63" s="210" t="e">
        <f>IF('Formulario PPGR1'!$F63="","",CONCATENATE('Formulario PPGR1'!$C63,".",'Formulario PPGR1'!$D63,".",'Formulario PPGR1'!$E63,".",#REF!))</f>
        <v>#REF!</v>
      </c>
      <c r="C63" s="210" t="e">
        <f>IF('Formulario PPGR1'!$F63="","",#REF!)</f>
        <v>#REF!</v>
      </c>
      <c r="D63" s="210" t="e">
        <f>IF('Formulario PPGR1'!$F63="","",#REF!)</f>
        <v>#REF!</v>
      </c>
      <c r="E63" s="210" t="e">
        <f>IF('Formulario PPGR1'!$F63="","",#REF!)</f>
        <v>#REF!</v>
      </c>
      <c r="F63" s="235" t="s">
        <v>173</v>
      </c>
      <c r="G63" s="236" t="e" cm="1">
        <f t="array" aca="1" ref="G63" ca="1">_xlfn.XLOOKUP($F63,LE_tbl[[#All],[Ls_LinesEstategica]],LE_tbl[[#All],[Le_code]],"",0)</f>
        <v>#NAME?</v>
      </c>
      <c r="H63" s="235" t="s">
        <v>212</v>
      </c>
      <c r="I63" s="236" t="e">
        <f ca="1">_xlfn.XLOOKUP($H63,Obj!$D$122:$D$134,Obj!$E$122:$E$134,"",0)</f>
        <v>#NAME?</v>
      </c>
      <c r="J63" s="235" t="s">
        <v>213</v>
      </c>
      <c r="K63" s="298" t="s">
        <v>214</v>
      </c>
      <c r="L63" s="235"/>
      <c r="M63" s="235"/>
      <c r="N63" s="301"/>
      <c r="O63" s="299"/>
      <c r="P63" s="237"/>
      <c r="Q63" s="237" t="s">
        <v>215</v>
      </c>
      <c r="R63" s="248"/>
      <c r="S63" s="248"/>
      <c r="T63" s="248"/>
      <c r="U63" s="248"/>
      <c r="V63" s="249"/>
      <c r="W63" s="248"/>
      <c r="X63" s="248"/>
      <c r="Y63" s="248"/>
      <c r="Z63" s="248"/>
      <c r="AA63" s="248"/>
      <c r="AB63" s="248"/>
      <c r="AC63" s="248"/>
      <c r="AD63" s="248"/>
      <c r="AE63" s="249"/>
      <c r="AF63" s="249"/>
      <c r="AG63" s="249"/>
      <c r="AH63" s="249"/>
      <c r="AI63" s="249"/>
      <c r="AJ63" s="249"/>
      <c r="AK63" s="249"/>
      <c r="AL63" s="249"/>
      <c r="AM63" s="249"/>
      <c r="AN63" s="249"/>
      <c r="AO63" s="249"/>
      <c r="AP63" s="249"/>
    </row>
    <row r="64" spans="2:42" s="259" customFormat="1" ht="51" x14ac:dyDescent="0.2">
      <c r="B64" s="210" t="str">
        <f>IF('Formulario PPGR1'!$F64="","",CONCATENATE('Formulario PPGR1'!$C64,".",'Formulario PPGR1'!$D64,".",'Formulario PPGR1'!$E64,".",#REF!))</f>
        <v/>
      </c>
      <c r="C64" s="210" t="str">
        <f>IF('Formulario PPGR1'!$F64="","",#REF!)</f>
        <v/>
      </c>
      <c r="D64" s="210" t="str">
        <f>IF('Formulario PPGR1'!$F64="","",#REF!)</f>
        <v/>
      </c>
      <c r="E64" s="210" t="str">
        <f>IF('Formulario PPGR1'!$F64="","",#REF!)</f>
        <v/>
      </c>
      <c r="F64" s="235"/>
      <c r="G64" s="236" t="e" cm="1">
        <f t="array" aca="1" ref="G64" ca="1">_xlfn.XLOOKUP($F64,LE_tbl[[#All],[Ls_LinesEstategica]],LE_tbl[[#All],[Le_code]],"",0)</f>
        <v>#NAME?</v>
      </c>
      <c r="H64" s="235"/>
      <c r="I64" s="236" t="e">
        <f ca="1">_xlfn.XLOOKUP($H64,Obj!$D$122:$D$134,Obj!$E$122:$E$134,"",0)</f>
        <v>#NAME?</v>
      </c>
      <c r="J64" s="235"/>
      <c r="K64" s="298" t="s">
        <v>216</v>
      </c>
      <c r="L64" s="235"/>
      <c r="M64" s="235"/>
      <c r="N64" s="301"/>
      <c r="O64" s="299"/>
      <c r="P64" s="237"/>
      <c r="Q64" s="237" t="s">
        <v>186</v>
      </c>
      <c r="R64" s="248"/>
      <c r="S64" s="248"/>
      <c r="T64" s="248"/>
      <c r="U64" s="248"/>
      <c r="V64" s="249"/>
      <c r="W64" s="248"/>
      <c r="X64" s="248"/>
      <c r="Y64" s="248"/>
      <c r="Z64" s="248"/>
      <c r="AA64" s="248"/>
      <c r="AB64" s="248"/>
      <c r="AC64" s="248"/>
      <c r="AD64" s="248"/>
      <c r="AE64" s="249"/>
      <c r="AF64" s="249"/>
      <c r="AG64" s="249"/>
      <c r="AH64" s="249"/>
      <c r="AI64" s="249"/>
      <c r="AJ64" s="249"/>
      <c r="AK64" s="249"/>
      <c r="AL64" s="249"/>
      <c r="AM64" s="249"/>
      <c r="AN64" s="249"/>
      <c r="AO64" s="249"/>
      <c r="AP64" s="249"/>
    </row>
    <row r="65" spans="2:42" s="259" customFormat="1" ht="51" x14ac:dyDescent="0.2">
      <c r="B65" s="210" t="str">
        <f>IF('Formulario PPGR1'!$F65="","",CONCATENATE('Formulario PPGR1'!$C65,".",'Formulario PPGR1'!$D65,".",'Formulario PPGR1'!$E65,".",#REF!))</f>
        <v/>
      </c>
      <c r="C65" s="210" t="str">
        <f>IF('Formulario PPGR1'!$F65="","",#REF!)</f>
        <v/>
      </c>
      <c r="D65" s="210" t="str">
        <f>IF('Formulario PPGR1'!$F65="","",#REF!)</f>
        <v/>
      </c>
      <c r="E65" s="210" t="str">
        <f>IF('Formulario PPGR1'!$F65="","",#REF!)</f>
        <v/>
      </c>
      <c r="F65" s="235"/>
      <c r="G65" s="236" t="e" cm="1">
        <f t="array" aca="1" ref="G65" ca="1">_xlfn.XLOOKUP($F65,LE_tbl[[#All],[Ls_LinesEstategica]],LE_tbl[[#All],[Le_code]],"",0)</f>
        <v>#NAME?</v>
      </c>
      <c r="H65" s="235"/>
      <c r="I65" s="236" t="e">
        <f ca="1">_xlfn.XLOOKUP($H65,Obj!$D$122:$D$134,Obj!$E$122:$E$134,"",0)</f>
        <v>#NAME?</v>
      </c>
      <c r="J65" s="235"/>
      <c r="K65" s="298" t="s">
        <v>217</v>
      </c>
      <c r="L65" s="235"/>
      <c r="M65" s="235"/>
      <c r="N65" s="302"/>
      <c r="O65" s="299"/>
      <c r="P65" s="237"/>
      <c r="Q65" s="237" t="s">
        <v>186</v>
      </c>
      <c r="R65" s="248"/>
      <c r="S65" s="248"/>
      <c r="T65" s="248"/>
      <c r="U65" s="248"/>
      <c r="V65" s="249"/>
      <c r="W65" s="248"/>
      <c r="X65" s="248"/>
      <c r="Y65" s="248"/>
      <c r="Z65" s="248"/>
      <c r="AA65" s="248"/>
      <c r="AB65" s="248"/>
      <c r="AC65" s="248"/>
      <c r="AD65" s="248"/>
      <c r="AE65" s="249"/>
      <c r="AF65" s="249"/>
      <c r="AG65" s="249"/>
      <c r="AH65" s="249"/>
      <c r="AI65" s="249"/>
      <c r="AJ65" s="249"/>
      <c r="AK65" s="249"/>
      <c r="AL65" s="249"/>
      <c r="AM65" s="249"/>
      <c r="AN65" s="249"/>
      <c r="AO65" s="249"/>
      <c r="AP65" s="249"/>
    </row>
    <row r="66" spans="2:42" s="259" customFormat="1" ht="63.75" x14ac:dyDescent="0.2">
      <c r="B66" s="210" t="str">
        <f>IF('Formulario PPGR1'!$F66="","",CONCATENATE('Formulario PPGR1'!$C66,".",'Formulario PPGR1'!$D66,".",'Formulario PPGR1'!$E66,".",#REF!))</f>
        <v/>
      </c>
      <c r="C66" s="210" t="str">
        <f>IF('Formulario PPGR1'!$F66="","",#REF!)</f>
        <v/>
      </c>
      <c r="D66" s="210" t="str">
        <f>IF('Formulario PPGR1'!$F66="","",#REF!)</f>
        <v/>
      </c>
      <c r="E66" s="210" t="str">
        <f>IF('Formulario PPGR1'!$F66="","",#REF!)</f>
        <v/>
      </c>
      <c r="F66" s="235"/>
      <c r="G66" s="236" t="e" cm="1">
        <f t="array" aca="1" ref="G66" ca="1">_xlfn.XLOOKUP($F66,LE_tbl[[#All],[Ls_LinesEstategica]],LE_tbl[[#All],[Le_code]],"",0)</f>
        <v>#NAME?</v>
      </c>
      <c r="H66" s="235"/>
      <c r="I66" s="236" t="e">
        <f ca="1">_xlfn.XLOOKUP($H66,Obj!$D$122:$D$134,Obj!$E$122:$E$134,"",0)</f>
        <v>#NAME?</v>
      </c>
      <c r="J66" s="235"/>
      <c r="K66" s="298" t="s">
        <v>218</v>
      </c>
      <c r="L66" s="235"/>
      <c r="M66" s="235"/>
      <c r="N66" s="301"/>
      <c r="O66" s="301"/>
      <c r="P66" s="237"/>
      <c r="Q66" s="237" t="s">
        <v>186</v>
      </c>
      <c r="R66" s="248"/>
      <c r="S66" s="248"/>
      <c r="T66" s="248"/>
      <c r="U66" s="248"/>
      <c r="V66" s="249"/>
      <c r="W66" s="248"/>
      <c r="X66" s="248"/>
      <c r="Y66" s="248"/>
      <c r="Z66" s="248"/>
      <c r="AA66" s="248"/>
      <c r="AB66" s="248"/>
      <c r="AC66" s="248"/>
      <c r="AD66" s="248"/>
      <c r="AE66" s="249"/>
      <c r="AF66" s="249"/>
      <c r="AG66" s="249"/>
      <c r="AH66" s="249"/>
      <c r="AI66" s="249"/>
      <c r="AJ66" s="249"/>
      <c r="AK66" s="249"/>
      <c r="AL66" s="249"/>
      <c r="AM66" s="249"/>
      <c r="AN66" s="249"/>
      <c r="AO66" s="249"/>
      <c r="AP66" s="249"/>
    </row>
    <row r="67" spans="2:42" s="259" customFormat="1" ht="63.75" x14ac:dyDescent="0.2">
      <c r="B67" s="210" t="str">
        <f>IF('Formulario PPGR1'!$F67="","",CONCATENATE('Formulario PPGR1'!$C67,".",'Formulario PPGR1'!$D67,".",'Formulario PPGR1'!$E67,".",#REF!))</f>
        <v/>
      </c>
      <c r="C67" s="210" t="str">
        <f>IF('Formulario PPGR1'!$F67="","",#REF!)</f>
        <v/>
      </c>
      <c r="D67" s="210" t="str">
        <f>IF('Formulario PPGR1'!$F67="","",#REF!)</f>
        <v/>
      </c>
      <c r="E67" s="210" t="str">
        <f>IF('Formulario PPGR1'!$F67="","",#REF!)</f>
        <v/>
      </c>
      <c r="F67" s="235"/>
      <c r="G67" s="236" t="e" cm="1">
        <f t="array" aca="1" ref="G67" ca="1">_xlfn.XLOOKUP($F67,LE_tbl[[#All],[Ls_LinesEstategica]],LE_tbl[[#All],[Le_code]],"",0)</f>
        <v>#NAME?</v>
      </c>
      <c r="H67" s="235"/>
      <c r="I67" s="236" t="e">
        <f ca="1">_xlfn.XLOOKUP($H67,Obj!$D$122:$D$134,Obj!$E$122:$E$134,"",0)</f>
        <v>#NAME?</v>
      </c>
      <c r="J67" s="235"/>
      <c r="K67" s="298" t="s">
        <v>218</v>
      </c>
      <c r="L67" s="235"/>
      <c r="M67" s="235"/>
      <c r="N67" s="301"/>
      <c r="O67" s="299"/>
      <c r="P67" s="237"/>
      <c r="Q67" s="237" t="s">
        <v>186</v>
      </c>
      <c r="R67" s="248"/>
      <c r="S67" s="248"/>
      <c r="T67" s="248"/>
      <c r="U67" s="248"/>
      <c r="V67" s="249"/>
      <c r="W67" s="248"/>
      <c r="X67" s="248"/>
      <c r="Y67" s="248"/>
      <c r="Z67" s="248"/>
      <c r="AA67" s="248"/>
      <c r="AB67" s="248"/>
      <c r="AC67" s="248"/>
      <c r="AD67" s="248"/>
      <c r="AE67" s="249"/>
      <c r="AF67" s="249"/>
      <c r="AG67" s="249"/>
      <c r="AH67" s="249"/>
      <c r="AI67" s="249"/>
      <c r="AJ67" s="249"/>
      <c r="AK67" s="249"/>
      <c r="AL67" s="249"/>
      <c r="AM67" s="249"/>
      <c r="AN67" s="249"/>
      <c r="AO67" s="249"/>
      <c r="AP67" s="249"/>
    </row>
    <row r="68" spans="2:42" s="259" customFormat="1" ht="38.25" x14ac:dyDescent="0.2">
      <c r="B68" s="210" t="str">
        <f>IF('Formulario PPGR1'!$F68="","",CONCATENATE('Formulario PPGR1'!$C68,".",'Formulario PPGR1'!$D68,".",'Formulario PPGR1'!$E68,".",#REF!))</f>
        <v/>
      </c>
      <c r="C68" s="210" t="str">
        <f>IF('Formulario PPGR1'!$F68="","",#REF!)</f>
        <v/>
      </c>
      <c r="D68" s="210" t="str">
        <f>IF('Formulario PPGR1'!$F68="","",#REF!)</f>
        <v/>
      </c>
      <c r="E68" s="210" t="str">
        <f>IF('Formulario PPGR1'!$F68="","",#REF!)</f>
        <v/>
      </c>
      <c r="F68" s="235"/>
      <c r="G68" s="236" t="e" cm="1">
        <f t="array" aca="1" ref="G68" ca="1">_xlfn.XLOOKUP($F68,LE_tbl[[#All],[Ls_LinesEstategica]],LE_tbl[[#All],[Le_code]],"",0)</f>
        <v>#NAME?</v>
      </c>
      <c r="H68" s="235"/>
      <c r="I68" s="236" t="e">
        <f ca="1">_xlfn.XLOOKUP($H68,Obj!$D$122:$D$134,Obj!$E$122:$E$134,"",0)</f>
        <v>#NAME?</v>
      </c>
      <c r="J68" s="235"/>
      <c r="K68" s="298" t="s">
        <v>219</v>
      </c>
      <c r="L68" s="235"/>
      <c r="M68" s="235"/>
      <c r="N68" s="300"/>
      <c r="O68" s="303"/>
      <c r="P68" s="237"/>
      <c r="Q68" s="237" t="s">
        <v>186</v>
      </c>
      <c r="R68" s="248"/>
      <c r="S68" s="248"/>
      <c r="T68" s="248"/>
      <c r="U68" s="248"/>
      <c r="V68" s="249"/>
      <c r="W68" s="248"/>
      <c r="X68" s="248"/>
      <c r="Y68" s="248"/>
      <c r="Z68" s="248"/>
      <c r="AA68" s="248"/>
      <c r="AB68" s="248"/>
      <c r="AC68" s="248"/>
      <c r="AD68" s="248"/>
      <c r="AE68" s="249"/>
      <c r="AF68" s="249"/>
      <c r="AG68" s="249"/>
      <c r="AH68" s="249"/>
      <c r="AI68" s="249"/>
      <c r="AJ68" s="249"/>
      <c r="AK68" s="249"/>
      <c r="AL68" s="249"/>
      <c r="AM68" s="249"/>
      <c r="AN68" s="249"/>
      <c r="AO68" s="249"/>
      <c r="AP68" s="249"/>
    </row>
    <row r="69" spans="2:42" s="259" customFormat="1" x14ac:dyDescent="0.2">
      <c r="B69" s="210" t="str">
        <f>IF('Formulario PPGR1'!$F69="","",CONCATENATE('Formulario PPGR1'!$C69,".",'Formulario PPGR1'!$D69,".",'Formulario PPGR1'!$E69,".",#REF!))</f>
        <v/>
      </c>
      <c r="C69" s="210" t="str">
        <f>IF('Formulario PPGR1'!$F69="","",#REF!)</f>
        <v/>
      </c>
      <c r="D69" s="210" t="str">
        <f>IF('Formulario PPGR1'!$F69="","",#REF!)</f>
        <v/>
      </c>
      <c r="E69" s="210" t="str">
        <f>IF('Formulario PPGR1'!$F69="","",#REF!)</f>
        <v/>
      </c>
      <c r="F69" s="235"/>
      <c r="G69" s="236" t="e" cm="1">
        <f t="array" aca="1" ref="G69" ca="1">_xlfn.XLOOKUP($F69,LE_tbl[[#All],[Ls_LinesEstategica]],LE_tbl[[#All],[Le_code]],"",0)</f>
        <v>#NAME?</v>
      </c>
      <c r="H69" s="235"/>
      <c r="I69" s="236" t="e">
        <f ca="1">_xlfn.XLOOKUP($H69,Obj!$D$122:$D$134,Obj!$E$122:$E$134,"",0)</f>
        <v>#NAME?</v>
      </c>
      <c r="J69" s="235"/>
      <c r="K69" s="235"/>
      <c r="L69" s="235"/>
      <c r="M69" s="235"/>
      <c r="N69" s="299"/>
      <c r="O69" s="299"/>
      <c r="P69" s="209"/>
      <c r="Q69" s="237"/>
      <c r="R69" s="248"/>
      <c r="S69" s="248"/>
      <c r="T69" s="248"/>
      <c r="U69" s="248"/>
      <c r="V69" s="249"/>
      <c r="W69" s="248"/>
      <c r="X69" s="248"/>
      <c r="Y69" s="248"/>
      <c r="Z69" s="248"/>
      <c r="AA69" s="248"/>
      <c r="AB69" s="248"/>
      <c r="AC69" s="248"/>
      <c r="AD69" s="248"/>
      <c r="AE69" s="249"/>
      <c r="AF69" s="249"/>
      <c r="AG69" s="249"/>
      <c r="AH69" s="249"/>
      <c r="AI69" s="249"/>
      <c r="AJ69" s="249"/>
      <c r="AK69" s="249"/>
      <c r="AL69" s="249"/>
      <c r="AM69" s="249"/>
      <c r="AN69" s="249"/>
      <c r="AO69" s="249"/>
      <c r="AP69" s="249"/>
    </row>
    <row r="70" spans="2:42" s="259" customFormat="1" x14ac:dyDescent="0.2">
      <c r="B70" s="210" t="str">
        <f>IF('Formulario PPGR1'!$F70="","",CONCATENATE('Formulario PPGR1'!$C70,".",'Formulario PPGR1'!$D70,".",'Formulario PPGR1'!$E70,".",#REF!))</f>
        <v/>
      </c>
      <c r="C70" s="210" t="str">
        <f>IF('Formulario PPGR1'!$F70="","",#REF!)</f>
        <v/>
      </c>
      <c r="D70" s="210" t="str">
        <f>IF('Formulario PPGR1'!$F70="","",#REF!)</f>
        <v/>
      </c>
      <c r="E70" s="210" t="str">
        <f>IF('Formulario PPGR1'!$F70="","",#REF!)</f>
        <v/>
      </c>
      <c r="F70" s="235"/>
      <c r="G70" s="236" t="e" cm="1">
        <f t="array" aca="1" ref="G70" ca="1">_xlfn.XLOOKUP($F70,LE_tbl[[#All],[Ls_LinesEstategica]],LE_tbl[[#All],[Le_code]],"",0)</f>
        <v>#NAME?</v>
      </c>
      <c r="H70" s="235"/>
      <c r="I70" s="236" t="e">
        <f ca="1">_xlfn.XLOOKUP($H70,Obj!$D$122:$D$134,Obj!$E$122:$E$134,"",0)</f>
        <v>#NAME?</v>
      </c>
      <c r="J70" s="235"/>
      <c r="K70" s="298"/>
      <c r="L70" s="235"/>
      <c r="M70" s="235"/>
      <c r="N70" s="299"/>
      <c r="O70" s="299"/>
      <c r="P70" s="209"/>
      <c r="Q70" s="237"/>
      <c r="R70" s="248"/>
      <c r="S70" s="248"/>
      <c r="T70" s="248"/>
      <c r="U70" s="248"/>
      <c r="V70" s="249"/>
      <c r="W70" s="248"/>
      <c r="X70" s="248"/>
      <c r="Y70" s="248"/>
      <c r="Z70" s="248"/>
      <c r="AA70" s="248"/>
      <c r="AB70" s="248"/>
      <c r="AC70" s="248"/>
      <c r="AD70" s="248"/>
      <c r="AE70" s="249"/>
      <c r="AF70" s="249"/>
      <c r="AG70" s="249"/>
      <c r="AH70" s="249"/>
      <c r="AI70" s="249"/>
      <c r="AJ70" s="249"/>
      <c r="AK70" s="249"/>
      <c r="AL70" s="249"/>
      <c r="AM70" s="249"/>
      <c r="AN70" s="249"/>
      <c r="AO70" s="249"/>
      <c r="AP70" s="249"/>
    </row>
    <row r="71" spans="2:42" s="259" customFormat="1" x14ac:dyDescent="0.2">
      <c r="B71" s="210"/>
      <c r="C71" s="210"/>
      <c r="D71" s="210"/>
      <c r="E71" s="210"/>
      <c r="F71" s="235"/>
      <c r="G71" s="236"/>
      <c r="H71" s="235"/>
      <c r="I71" s="236"/>
      <c r="J71" s="235"/>
      <c r="K71" s="235"/>
      <c r="L71" s="235"/>
      <c r="M71" s="235"/>
      <c r="N71" s="301"/>
      <c r="O71" s="301"/>
      <c r="P71" s="209"/>
      <c r="Q71" s="237"/>
      <c r="R71" s="248"/>
      <c r="S71" s="248"/>
      <c r="T71" s="248"/>
      <c r="U71" s="248"/>
      <c r="V71" s="249"/>
      <c r="W71" s="248"/>
      <c r="X71" s="248"/>
      <c r="Y71" s="248"/>
      <c r="Z71" s="248"/>
      <c r="AA71" s="248"/>
      <c r="AB71" s="248"/>
      <c r="AC71" s="248"/>
      <c r="AD71" s="248"/>
      <c r="AE71" s="249"/>
      <c r="AF71" s="249"/>
      <c r="AG71" s="249"/>
      <c r="AH71" s="249"/>
      <c r="AI71" s="249"/>
      <c r="AJ71" s="249"/>
      <c r="AK71" s="249"/>
      <c r="AL71" s="249"/>
      <c r="AM71" s="249"/>
      <c r="AN71" s="249"/>
      <c r="AO71" s="249"/>
      <c r="AP71" s="249"/>
    </row>
    <row r="72" spans="2:42" s="259" customFormat="1" x14ac:dyDescent="0.2">
      <c r="B72" s="210" t="str">
        <f>IF('Formulario PPGR1'!$F72="","",CONCATENATE('Formulario PPGR1'!$C72,".",'Formulario PPGR1'!$D72,".",'Formulario PPGR1'!$E72,".",#REF!))</f>
        <v/>
      </c>
      <c r="C72" s="210" t="str">
        <f>IF('Formulario PPGR1'!$F72="","",#REF!)</f>
        <v/>
      </c>
      <c r="D72" s="210" t="str">
        <f>IF('Formulario PPGR1'!$F72="","",#REF!)</f>
        <v/>
      </c>
      <c r="E72" s="210" t="str">
        <f>IF('Formulario PPGR1'!$F72="","",#REF!)</f>
        <v/>
      </c>
      <c r="F72" s="235"/>
      <c r="G72" s="236" t="e" cm="1">
        <f t="array" aca="1" ref="G72" ca="1">_xlfn.XLOOKUP($F72,LE_tbl[[#All],[Ls_LinesEstategica]],LE_tbl[[#All],[Le_code]],"",0)</f>
        <v>#NAME?</v>
      </c>
      <c r="H72" s="235"/>
      <c r="I72" s="236" t="e">
        <f ca="1">_xlfn.XLOOKUP($H72,Obj!$D$122:$D$134,Obj!$E$122:$E$134,"",0)</f>
        <v>#NAME?</v>
      </c>
      <c r="J72" s="235"/>
      <c r="K72" s="298"/>
      <c r="L72" s="235"/>
      <c r="M72" s="235"/>
      <c r="N72" s="299"/>
      <c r="O72" s="299"/>
      <c r="P72" s="209"/>
      <c r="Q72" s="237"/>
      <c r="R72" s="248"/>
      <c r="S72" s="248"/>
      <c r="T72" s="248"/>
      <c r="U72" s="248"/>
      <c r="V72" s="249"/>
      <c r="W72" s="248"/>
      <c r="X72" s="248"/>
      <c r="Y72" s="248"/>
      <c r="Z72" s="248"/>
      <c r="AA72" s="248"/>
      <c r="AB72" s="248"/>
      <c r="AC72" s="248"/>
      <c r="AD72" s="248"/>
      <c r="AE72" s="249"/>
      <c r="AF72" s="249"/>
      <c r="AG72" s="249"/>
      <c r="AH72" s="249"/>
      <c r="AI72" s="249"/>
      <c r="AJ72" s="249"/>
      <c r="AK72" s="249"/>
      <c r="AL72" s="249"/>
      <c r="AM72" s="249"/>
      <c r="AN72" s="249"/>
      <c r="AO72" s="249"/>
      <c r="AP72" s="249"/>
    </row>
    <row r="73" spans="2:42" s="259" customFormat="1" x14ac:dyDescent="0.2">
      <c r="B73" s="210" t="str">
        <f>IF('Formulario PPGR1'!$F73="","",CONCATENATE('Formulario PPGR1'!$C73,".",'Formulario PPGR1'!$D73,".",'Formulario PPGR1'!$E73,".",#REF!))</f>
        <v/>
      </c>
      <c r="C73" s="210" t="str">
        <f>IF('Formulario PPGR1'!$F73="","",#REF!)</f>
        <v/>
      </c>
      <c r="D73" s="210" t="str">
        <f>IF('Formulario PPGR1'!$F73="","",#REF!)</f>
        <v/>
      </c>
      <c r="E73" s="210" t="str">
        <f>IF('Formulario PPGR1'!$F73="","",#REF!)</f>
        <v/>
      </c>
      <c r="F73" s="235"/>
      <c r="G73" s="236" t="e" cm="1">
        <f t="array" aca="1" ref="G73" ca="1">_xlfn.XLOOKUP($F73,LE_tbl[[#All],[Ls_LinesEstategica]],LE_tbl[[#All],[Le_code]],"",0)</f>
        <v>#NAME?</v>
      </c>
      <c r="H73" s="235"/>
      <c r="I73" s="236" t="e">
        <f ca="1">_xlfn.XLOOKUP($H73,Obj!$D$122:$D$134,Obj!$E$122:$E$134,"",0)</f>
        <v>#NAME?</v>
      </c>
      <c r="J73" s="235"/>
      <c r="K73" s="298"/>
      <c r="L73" s="235"/>
      <c r="M73" s="235"/>
      <c r="N73" s="299"/>
      <c r="O73" s="299"/>
      <c r="P73" s="209"/>
      <c r="Q73" s="237"/>
      <c r="R73" s="248"/>
      <c r="S73" s="248"/>
      <c r="T73" s="248"/>
      <c r="U73" s="248"/>
      <c r="V73" s="249"/>
      <c r="W73" s="248"/>
      <c r="X73" s="248"/>
      <c r="Y73" s="248"/>
      <c r="Z73" s="248"/>
      <c r="AA73" s="248"/>
      <c r="AB73" s="248"/>
      <c r="AC73" s="248"/>
      <c r="AD73" s="248"/>
      <c r="AE73" s="249"/>
      <c r="AF73" s="249"/>
      <c r="AG73" s="249"/>
      <c r="AH73" s="249"/>
      <c r="AI73" s="249"/>
      <c r="AJ73" s="249"/>
      <c r="AK73" s="249"/>
      <c r="AL73" s="249"/>
      <c r="AM73" s="249"/>
      <c r="AN73" s="249"/>
      <c r="AO73" s="249"/>
      <c r="AP73" s="249"/>
    </row>
    <row r="74" spans="2:42" s="259" customFormat="1" x14ac:dyDescent="0.2">
      <c r="B74" s="210" t="str">
        <f>IF('Formulario PPGR1'!$F74="","",CONCATENATE('Formulario PPGR1'!$C74,".",'Formulario PPGR1'!$D74,".",'Formulario PPGR1'!$E74,".",#REF!))</f>
        <v/>
      </c>
      <c r="C74" s="210" t="str">
        <f>IF('Formulario PPGR1'!$F74="","",#REF!)</f>
        <v/>
      </c>
      <c r="D74" s="210" t="str">
        <f>IF('Formulario PPGR1'!$F74="","",#REF!)</f>
        <v/>
      </c>
      <c r="E74" s="210" t="str">
        <f>IF('Formulario PPGR1'!$F74="","",#REF!)</f>
        <v/>
      </c>
      <c r="F74" s="235"/>
      <c r="G74" s="236" t="e" cm="1">
        <f t="array" aca="1" ref="G74" ca="1">_xlfn.XLOOKUP($F74,LE_tbl[[#All],[Ls_LinesEstategica]],LE_tbl[[#All],[Le_code]],"",0)</f>
        <v>#NAME?</v>
      </c>
      <c r="H74" s="235"/>
      <c r="I74" s="236" t="e">
        <f ca="1">_xlfn.XLOOKUP($H74,Obj!$D$122:$D$134,Obj!$E$122:$E$134,"",0)</f>
        <v>#NAME?</v>
      </c>
      <c r="J74" s="235"/>
      <c r="K74" s="298"/>
      <c r="L74" s="235"/>
      <c r="M74" s="235"/>
      <c r="N74" s="299"/>
      <c r="O74" s="299"/>
      <c r="P74" s="209"/>
      <c r="Q74" s="237"/>
      <c r="R74" s="248"/>
      <c r="S74" s="248"/>
      <c r="T74" s="248"/>
      <c r="U74" s="248"/>
      <c r="V74" s="249"/>
      <c r="W74" s="248"/>
      <c r="X74" s="248"/>
      <c r="Y74" s="248"/>
      <c r="Z74" s="248"/>
      <c r="AA74" s="248"/>
      <c r="AB74" s="248"/>
      <c r="AC74" s="248"/>
      <c r="AD74" s="248"/>
      <c r="AE74" s="249"/>
      <c r="AF74" s="249"/>
      <c r="AG74" s="249"/>
      <c r="AH74" s="249"/>
      <c r="AI74" s="249"/>
      <c r="AJ74" s="249"/>
      <c r="AK74" s="249"/>
      <c r="AL74" s="249"/>
      <c r="AM74" s="249"/>
      <c r="AN74" s="249"/>
      <c r="AO74" s="249"/>
      <c r="AP74" s="249"/>
    </row>
    <row r="75" spans="2:42" s="259" customFormat="1" x14ac:dyDescent="0.2">
      <c r="B75" s="210" t="str">
        <f>IF('Formulario PPGR1'!$F75="","",CONCATENATE('Formulario PPGR1'!$C75,".",'Formulario PPGR1'!$D75,".",'Formulario PPGR1'!$E75,".",#REF!))</f>
        <v/>
      </c>
      <c r="C75" s="210" t="str">
        <f>IF('Formulario PPGR1'!$F75="","",#REF!)</f>
        <v/>
      </c>
      <c r="D75" s="210" t="str">
        <f>IF('Formulario PPGR1'!$F75="","",#REF!)</f>
        <v/>
      </c>
      <c r="E75" s="210" t="str">
        <f>IF('Formulario PPGR1'!$F75="","",#REF!)</f>
        <v/>
      </c>
      <c r="F75" s="235"/>
      <c r="G75" s="236" t="e" cm="1">
        <f t="array" aca="1" ref="G75" ca="1">_xlfn.XLOOKUP($F75,LE_tbl[[#All],[Ls_LinesEstategica]],LE_tbl[[#All],[Le_code]],"",0)</f>
        <v>#NAME?</v>
      </c>
      <c r="H75" s="235"/>
      <c r="I75" s="236" t="e">
        <f ca="1">_xlfn.XLOOKUP($H75,Obj!$D$122:$D$134,Obj!$E$122:$E$134,"",0)</f>
        <v>#NAME?</v>
      </c>
      <c r="J75" s="235"/>
      <c r="K75" s="298"/>
      <c r="L75" s="235"/>
      <c r="M75" s="235"/>
      <c r="N75" s="300"/>
      <c r="O75" s="303"/>
      <c r="P75" s="209"/>
      <c r="Q75" s="237"/>
      <c r="R75" s="248"/>
      <c r="S75" s="248"/>
      <c r="T75" s="248"/>
      <c r="U75" s="248"/>
      <c r="V75" s="249"/>
      <c r="W75" s="248"/>
      <c r="X75" s="248"/>
      <c r="Y75" s="248"/>
      <c r="Z75" s="248"/>
      <c r="AA75" s="248"/>
      <c r="AB75" s="248"/>
      <c r="AC75" s="248"/>
      <c r="AD75" s="248"/>
      <c r="AE75" s="249"/>
      <c r="AF75" s="249"/>
      <c r="AG75" s="249"/>
      <c r="AH75" s="249"/>
      <c r="AI75" s="249"/>
      <c r="AJ75" s="249"/>
      <c r="AK75" s="249"/>
      <c r="AL75" s="249"/>
      <c r="AM75" s="249"/>
      <c r="AN75" s="249"/>
      <c r="AO75" s="249"/>
      <c r="AP75" s="249"/>
    </row>
    <row r="76" spans="2:42" s="259" customFormat="1" x14ac:dyDescent="0.2">
      <c r="B76" s="210" t="str">
        <f>IF('Formulario PPGR1'!$F76="","",CONCATENATE('Formulario PPGR1'!$C76,".",'Formulario PPGR1'!$D76,".",'Formulario PPGR1'!$E76,".",#REF!))</f>
        <v/>
      </c>
      <c r="C76" s="210" t="str">
        <f>IF('Formulario PPGR1'!$F76="","",#REF!)</f>
        <v/>
      </c>
      <c r="D76" s="210" t="str">
        <f>IF('Formulario PPGR1'!$F76="","",#REF!)</f>
        <v/>
      </c>
      <c r="E76" s="210" t="str">
        <f>IF('Formulario PPGR1'!$F76="","",#REF!)</f>
        <v/>
      </c>
      <c r="F76" s="235"/>
      <c r="G76" s="236" t="e" cm="1">
        <f t="array" aca="1" ref="G76" ca="1">_xlfn.XLOOKUP($F76,LE_tbl[[#All],[Ls_LinesEstategica]],LE_tbl[[#All],[Le_code]],"",0)</f>
        <v>#NAME?</v>
      </c>
      <c r="H76" s="235"/>
      <c r="I76" s="236" t="e">
        <f ca="1">_xlfn.XLOOKUP($H76,Obj!$D$122:$D$134,Obj!$E$122:$E$134,"",0)</f>
        <v>#NAME?</v>
      </c>
      <c r="J76" s="235"/>
      <c r="K76" s="298"/>
      <c r="L76" s="235"/>
      <c r="M76" s="235"/>
      <c r="N76" s="301"/>
      <c r="O76" s="301"/>
      <c r="P76" s="209"/>
      <c r="Q76" s="237"/>
      <c r="R76" s="248"/>
      <c r="S76" s="248"/>
      <c r="T76" s="248"/>
      <c r="U76" s="248"/>
      <c r="V76" s="249"/>
      <c r="W76" s="248"/>
      <c r="X76" s="248"/>
      <c r="Y76" s="248"/>
      <c r="Z76" s="248"/>
      <c r="AA76" s="248"/>
      <c r="AB76" s="248"/>
      <c r="AC76" s="248"/>
      <c r="AD76" s="248"/>
      <c r="AE76" s="249"/>
      <c r="AF76" s="249"/>
      <c r="AG76" s="249"/>
      <c r="AH76" s="249"/>
      <c r="AI76" s="249"/>
      <c r="AJ76" s="249"/>
      <c r="AK76" s="249"/>
      <c r="AL76" s="249"/>
      <c r="AM76" s="249"/>
      <c r="AN76" s="249"/>
      <c r="AO76" s="249"/>
      <c r="AP76" s="249"/>
    </row>
    <row r="77" spans="2:42" s="259" customFormat="1" x14ac:dyDescent="0.2">
      <c r="B77" s="210" t="str">
        <f>IF('Formulario PPGR1'!$F77="","",CONCATENATE('Formulario PPGR1'!$C77,".",'Formulario PPGR1'!$D77,".",'Formulario PPGR1'!$E77,".",#REF!))</f>
        <v/>
      </c>
      <c r="C77" s="210" t="str">
        <f>IF('Formulario PPGR1'!$F77="","",#REF!)</f>
        <v/>
      </c>
      <c r="D77" s="210" t="str">
        <f>IF('Formulario PPGR1'!$F77="","",#REF!)</f>
        <v/>
      </c>
      <c r="E77" s="210" t="str">
        <f>IF('Formulario PPGR1'!$F77="","",#REF!)</f>
        <v/>
      </c>
      <c r="F77" s="235"/>
      <c r="G77" s="236" t="e" cm="1">
        <f t="array" aca="1" ref="G77" ca="1">_xlfn.XLOOKUP($F77,LE_tbl[[#All],[Ls_LinesEstategica]],LE_tbl[[#All],[Le_code]],"",0)</f>
        <v>#NAME?</v>
      </c>
      <c r="H77" s="235"/>
      <c r="I77" s="236" t="e">
        <f ca="1">_xlfn.XLOOKUP($H77,Obj!$D$122:$D$134,Obj!$E$122:$E$134,"",0)</f>
        <v>#NAME?</v>
      </c>
      <c r="J77" s="235"/>
      <c r="K77" s="298"/>
      <c r="L77" s="235"/>
      <c r="M77" s="235"/>
      <c r="N77" s="301"/>
      <c r="O77" s="301"/>
      <c r="P77" s="209"/>
      <c r="Q77" s="237"/>
      <c r="R77" s="248"/>
      <c r="S77" s="248"/>
      <c r="T77" s="248"/>
      <c r="U77" s="248"/>
      <c r="V77" s="249"/>
      <c r="W77" s="248"/>
      <c r="X77" s="248"/>
      <c r="Y77" s="248"/>
      <c r="Z77" s="248"/>
      <c r="AA77" s="248"/>
      <c r="AB77" s="248"/>
      <c r="AC77" s="248"/>
      <c r="AD77" s="248"/>
      <c r="AE77" s="249"/>
      <c r="AF77" s="249"/>
      <c r="AG77" s="249"/>
      <c r="AH77" s="249"/>
      <c r="AI77" s="249"/>
      <c r="AJ77" s="249"/>
      <c r="AK77" s="249"/>
      <c r="AL77" s="249"/>
      <c r="AM77" s="249"/>
      <c r="AN77" s="249"/>
      <c r="AO77" s="249"/>
      <c r="AP77" s="249"/>
    </row>
    <row r="78" spans="2:42" s="259" customFormat="1" x14ac:dyDescent="0.2">
      <c r="B78" s="210" t="str">
        <f>IF('Formulario PPGR1'!$F78="","",CONCATENATE('Formulario PPGR1'!$C78,".",'Formulario PPGR1'!$D78,".",'Formulario PPGR1'!$E78,".",#REF!))</f>
        <v/>
      </c>
      <c r="C78" s="210" t="str">
        <f>IF('Formulario PPGR1'!$F78="","",#REF!)</f>
        <v/>
      </c>
      <c r="D78" s="210" t="str">
        <f>IF('Formulario PPGR1'!$F78="","",#REF!)</f>
        <v/>
      </c>
      <c r="E78" s="210" t="str">
        <f>IF('Formulario PPGR1'!$F78="","",#REF!)</f>
        <v/>
      </c>
      <c r="F78" s="235"/>
      <c r="G78" s="236" t="e" cm="1">
        <f t="array" aca="1" ref="G78" ca="1">_xlfn.XLOOKUP($F78,LE_tbl[[#All],[Ls_LinesEstategica]],LE_tbl[[#All],[Le_code]],"",0)</f>
        <v>#NAME?</v>
      </c>
      <c r="H78" s="235"/>
      <c r="I78" s="236" t="e">
        <f ca="1">_xlfn.XLOOKUP($H78,Obj!$D$122:$D$134,Obj!$E$122:$E$134,"",0)</f>
        <v>#NAME?</v>
      </c>
      <c r="J78" s="235"/>
      <c r="K78" s="298"/>
      <c r="L78" s="235"/>
      <c r="M78" s="235"/>
      <c r="N78" s="301"/>
      <c r="O78" s="299"/>
      <c r="P78" s="209"/>
      <c r="Q78" s="237"/>
      <c r="R78" s="248"/>
      <c r="S78" s="248"/>
      <c r="T78" s="248"/>
      <c r="U78" s="248"/>
      <c r="V78" s="249"/>
      <c r="W78" s="248"/>
      <c r="X78" s="248"/>
      <c r="Y78" s="248"/>
      <c r="Z78" s="248"/>
      <c r="AA78" s="248"/>
      <c r="AB78" s="248"/>
      <c r="AC78" s="248"/>
      <c r="AD78" s="248"/>
      <c r="AE78" s="249"/>
      <c r="AF78" s="249"/>
      <c r="AG78" s="249"/>
      <c r="AH78" s="249"/>
      <c r="AI78" s="249"/>
      <c r="AJ78" s="249"/>
      <c r="AK78" s="249"/>
      <c r="AL78" s="249"/>
      <c r="AM78" s="249"/>
      <c r="AN78" s="249"/>
      <c r="AO78" s="249"/>
      <c r="AP78" s="249"/>
    </row>
    <row r="79" spans="2:42" s="259" customFormat="1" x14ac:dyDescent="0.2">
      <c r="B79" s="210" t="str">
        <f>IF('Formulario PPGR1'!$F79="","",CONCATENATE('Formulario PPGR1'!$C79,".",'Formulario PPGR1'!$D79,".",'Formulario PPGR1'!$E79,".",#REF!))</f>
        <v/>
      </c>
      <c r="C79" s="210" t="str">
        <f>IF('Formulario PPGR1'!$F79="","",#REF!)</f>
        <v/>
      </c>
      <c r="D79" s="210" t="str">
        <f>IF('Formulario PPGR1'!$F79="","",#REF!)</f>
        <v/>
      </c>
      <c r="E79" s="210" t="str">
        <f>IF('Formulario PPGR1'!$F79="","",#REF!)</f>
        <v/>
      </c>
      <c r="F79" s="235"/>
      <c r="G79" s="236" t="e" cm="1">
        <f t="array" aca="1" ref="G79" ca="1">_xlfn.XLOOKUP($F79,LE_tbl[[#All],[Ls_LinesEstategica]],LE_tbl[[#All],[Le_code]],"",0)</f>
        <v>#NAME?</v>
      </c>
      <c r="H79" s="235"/>
      <c r="I79" s="236" t="e">
        <f ca="1">_xlfn.XLOOKUP($H79,Obj!$D$122:$D$134,Obj!$E$122:$E$134,"",0)</f>
        <v>#NAME?</v>
      </c>
      <c r="J79" s="235"/>
      <c r="K79" s="235"/>
      <c r="L79" s="235"/>
      <c r="M79" s="235"/>
      <c r="N79" s="300"/>
      <c r="O79" s="303"/>
      <c r="P79" s="209"/>
      <c r="Q79" s="237"/>
      <c r="R79" s="248"/>
      <c r="S79" s="248"/>
      <c r="T79" s="248"/>
      <c r="U79" s="248"/>
      <c r="V79" s="249"/>
      <c r="W79" s="248"/>
      <c r="X79" s="248"/>
      <c r="Y79" s="248"/>
      <c r="Z79" s="248"/>
      <c r="AA79" s="248"/>
      <c r="AB79" s="248"/>
      <c r="AC79" s="248"/>
      <c r="AD79" s="248"/>
      <c r="AE79" s="249"/>
      <c r="AF79" s="249"/>
      <c r="AG79" s="249"/>
      <c r="AH79" s="249"/>
      <c r="AI79" s="249"/>
      <c r="AJ79" s="249"/>
      <c r="AK79" s="249"/>
      <c r="AL79" s="249"/>
      <c r="AM79" s="249"/>
      <c r="AN79" s="249"/>
      <c r="AO79" s="249"/>
      <c r="AP79" s="249"/>
    </row>
    <row r="80" spans="2:42" s="259" customFormat="1" x14ac:dyDescent="0.2">
      <c r="B80" s="210" t="str">
        <f>IF('Formulario PPGR1'!$F80="","",CONCATENATE('Formulario PPGR1'!$C80,".",'Formulario PPGR1'!$D80,".",'Formulario PPGR1'!$E80,".",#REF!))</f>
        <v/>
      </c>
      <c r="C80" s="210" t="str">
        <f>IF('Formulario PPGR1'!$F80="","",#REF!)</f>
        <v/>
      </c>
      <c r="D80" s="210" t="str">
        <f>IF('Formulario PPGR1'!$F80="","",#REF!)</f>
        <v/>
      </c>
      <c r="E80" s="210" t="str">
        <f>IF('Formulario PPGR1'!$F80="","",#REF!)</f>
        <v/>
      </c>
      <c r="F80" s="235"/>
      <c r="G80" s="236" t="e" cm="1">
        <f t="array" aca="1" ref="G80" ca="1">_xlfn.XLOOKUP($F80,LE_tbl[[#All],[Ls_LinesEstategica]],LE_tbl[[#All],[Le_code]],"",0)</f>
        <v>#NAME?</v>
      </c>
      <c r="H80" s="235"/>
      <c r="I80" s="236" t="e">
        <f ca="1">_xlfn.XLOOKUP($H80,Obj!$D$122:$D$134,Obj!$E$122:$E$134,"",0)</f>
        <v>#NAME?</v>
      </c>
      <c r="J80" s="235"/>
      <c r="K80" s="235"/>
      <c r="L80" s="235"/>
      <c r="M80" s="235"/>
      <c r="N80" s="300"/>
      <c r="O80" s="299"/>
      <c r="P80" s="209"/>
      <c r="Q80" s="237"/>
      <c r="R80" s="248"/>
      <c r="S80" s="248"/>
      <c r="T80" s="248"/>
      <c r="U80" s="248"/>
      <c r="V80" s="249"/>
      <c r="W80" s="248"/>
      <c r="X80" s="248"/>
      <c r="Y80" s="248"/>
      <c r="Z80" s="248"/>
      <c r="AA80" s="248"/>
      <c r="AB80" s="248"/>
      <c r="AC80" s="248"/>
      <c r="AD80" s="248"/>
      <c r="AE80" s="249"/>
      <c r="AF80" s="249"/>
      <c r="AG80" s="249"/>
      <c r="AH80" s="249"/>
      <c r="AI80" s="249"/>
      <c r="AJ80" s="249"/>
      <c r="AK80" s="249"/>
      <c r="AL80" s="249"/>
      <c r="AM80" s="249"/>
      <c r="AN80" s="249"/>
      <c r="AO80" s="249"/>
      <c r="AP80" s="249"/>
    </row>
    <row r="81" spans="2:42" s="259" customFormat="1" x14ac:dyDescent="0.2">
      <c r="B81" s="210" t="str">
        <f>IF('Formulario PPGR1'!$F81="","",CONCATENATE('Formulario PPGR1'!$C81,".",'Formulario PPGR1'!$D81,".",'Formulario PPGR1'!$E81,".",#REF!))</f>
        <v/>
      </c>
      <c r="C81" s="210" t="str">
        <f>IF('Formulario PPGR1'!$F81="","",#REF!)</f>
        <v/>
      </c>
      <c r="D81" s="210" t="str">
        <f>IF('Formulario PPGR1'!$F81="","",#REF!)</f>
        <v/>
      </c>
      <c r="E81" s="210" t="str">
        <f>IF('Formulario PPGR1'!$F81="","",#REF!)</f>
        <v/>
      </c>
      <c r="F81" s="235"/>
      <c r="G81" s="236" t="e" cm="1">
        <f t="array" aca="1" ref="G81" ca="1">_xlfn.XLOOKUP($F81,LE_tbl[[#All],[Ls_LinesEstategica]],LE_tbl[[#All],[Le_code]],"",0)</f>
        <v>#NAME?</v>
      </c>
      <c r="H81" s="235"/>
      <c r="I81" s="236" t="e">
        <f ca="1">_xlfn.XLOOKUP($H81,Obj!$D$122:$D$134,Obj!$E$122:$E$134,"",0)</f>
        <v>#NAME?</v>
      </c>
      <c r="J81" s="235"/>
      <c r="K81" s="298"/>
      <c r="L81" s="269"/>
      <c r="M81" s="297"/>
      <c r="N81" s="304"/>
      <c r="O81" s="305"/>
      <c r="P81" s="209"/>
      <c r="Q81" s="306"/>
      <c r="R81" s="248"/>
      <c r="S81" s="248"/>
      <c r="T81" s="248"/>
      <c r="U81" s="248"/>
      <c r="V81" s="249"/>
      <c r="W81" s="248"/>
      <c r="X81" s="248"/>
      <c r="Y81" s="248"/>
      <c r="Z81" s="248"/>
      <c r="AA81" s="248"/>
      <c r="AB81" s="248"/>
      <c r="AC81" s="248"/>
      <c r="AD81" s="248"/>
      <c r="AE81" s="249"/>
      <c r="AF81" s="249"/>
      <c r="AG81" s="249"/>
      <c r="AH81" s="249"/>
      <c r="AI81" s="249"/>
      <c r="AJ81" s="249"/>
      <c r="AK81" s="249"/>
      <c r="AL81" s="249"/>
      <c r="AM81" s="249"/>
      <c r="AN81" s="249"/>
      <c r="AO81" s="249"/>
      <c r="AP81" s="249"/>
    </row>
    <row r="82" spans="2:42" s="259" customFormat="1" x14ac:dyDescent="0.2">
      <c r="B82" s="210" t="str">
        <f>IF('Formulario PPGR1'!$F82="","",CONCATENATE('Formulario PPGR1'!$C82,".",'Formulario PPGR1'!$D82,".",'Formulario PPGR1'!$E82,".",#REF!))</f>
        <v/>
      </c>
      <c r="C82" s="210" t="str">
        <f>IF('Formulario PPGR1'!$F82="","",#REF!)</f>
        <v/>
      </c>
      <c r="D82" s="210" t="str">
        <f>IF('Formulario PPGR1'!$F82="","",#REF!)</f>
        <v/>
      </c>
      <c r="E82" s="210" t="str">
        <f>IF('Formulario PPGR1'!$F82="","",#REF!)</f>
        <v/>
      </c>
      <c r="F82" s="235"/>
      <c r="G82" s="236" t="e" cm="1">
        <f t="array" aca="1" ref="G82" ca="1">_xlfn.XLOOKUP($F82,LE_tbl[[#All],[Ls_LinesEstategica]],LE_tbl[[#All],[Le_code]],"",0)</f>
        <v>#NAME?</v>
      </c>
      <c r="H82" s="235"/>
      <c r="I82" s="236" t="e">
        <f ca="1">_xlfn.XLOOKUP($H82,Obj!$D$122:$D$134,Obj!$E$122:$E$134,"",0)</f>
        <v>#NAME?</v>
      </c>
      <c r="J82" s="235"/>
      <c r="K82" s="298"/>
      <c r="L82" s="269"/>
      <c r="M82" s="269"/>
      <c r="N82" s="307"/>
      <c r="O82" s="308"/>
      <c r="P82" s="209"/>
      <c r="Q82" s="306"/>
      <c r="R82" s="248"/>
      <c r="S82" s="248"/>
      <c r="T82" s="248"/>
      <c r="U82" s="248"/>
      <c r="V82" s="249"/>
      <c r="W82" s="248"/>
      <c r="X82" s="248"/>
      <c r="Y82" s="248"/>
      <c r="Z82" s="248"/>
      <c r="AA82" s="248"/>
      <c r="AB82" s="248"/>
      <c r="AC82" s="248"/>
      <c r="AD82" s="248"/>
      <c r="AE82" s="249"/>
      <c r="AF82" s="249"/>
      <c r="AG82" s="249"/>
      <c r="AH82" s="249"/>
      <c r="AI82" s="249"/>
      <c r="AJ82" s="249"/>
      <c r="AK82" s="249"/>
      <c r="AL82" s="249"/>
      <c r="AM82" s="249"/>
      <c r="AN82" s="249"/>
      <c r="AO82" s="249"/>
      <c r="AP82" s="249"/>
    </row>
    <row r="83" spans="2:42" s="259" customFormat="1" x14ac:dyDescent="0.2">
      <c r="B83" s="210" t="str">
        <f>IF('Formulario PPGR1'!$F83="","",CONCATENATE('Formulario PPGR1'!$C83,".",'Formulario PPGR1'!$D83,".",'Formulario PPGR1'!$E83,".",#REF!))</f>
        <v/>
      </c>
      <c r="C83" s="210" t="str">
        <f>IF('Formulario PPGR1'!$F83="","",#REF!)</f>
        <v/>
      </c>
      <c r="D83" s="210" t="str">
        <f>IF('Formulario PPGR1'!$F83="","",#REF!)</f>
        <v/>
      </c>
      <c r="E83" s="210" t="str">
        <f>IF('Formulario PPGR1'!$F83="","",#REF!)</f>
        <v/>
      </c>
      <c r="F83" s="235"/>
      <c r="G83" s="236" t="e" cm="1">
        <f t="array" aca="1" ref="G83" ca="1">_xlfn.XLOOKUP($F83,LE_tbl[[#All],[Ls_LinesEstategica]],LE_tbl[[#All],[Le_code]],"",0)</f>
        <v>#NAME?</v>
      </c>
      <c r="H83" s="235"/>
      <c r="I83" s="236" t="e">
        <f ca="1">_xlfn.XLOOKUP($H83,Obj!$D$122:$D$134,Obj!$E$122:$E$134,"",0)</f>
        <v>#NAME?</v>
      </c>
      <c r="J83" s="235"/>
      <c r="K83" s="298"/>
      <c r="L83" s="235"/>
      <c r="M83" s="269"/>
      <c r="N83" s="307"/>
      <c r="O83" s="308"/>
      <c r="P83" s="209"/>
      <c r="Q83" s="306"/>
      <c r="R83" s="248"/>
      <c r="S83" s="248"/>
      <c r="T83" s="248"/>
      <c r="U83" s="248"/>
      <c r="V83" s="249"/>
      <c r="W83" s="248"/>
      <c r="X83" s="248"/>
      <c r="Y83" s="248"/>
      <c r="Z83" s="248"/>
      <c r="AA83" s="248"/>
      <c r="AB83" s="248"/>
      <c r="AC83" s="248"/>
      <c r="AD83" s="248"/>
      <c r="AE83" s="249"/>
      <c r="AF83" s="249"/>
      <c r="AG83" s="249"/>
      <c r="AH83" s="249"/>
      <c r="AI83" s="249"/>
      <c r="AJ83" s="249"/>
      <c r="AK83" s="249"/>
      <c r="AL83" s="249"/>
      <c r="AM83" s="249"/>
      <c r="AN83" s="249"/>
      <c r="AO83" s="249"/>
      <c r="AP83" s="249"/>
    </row>
    <row r="84" spans="2:42" s="259" customFormat="1" x14ac:dyDescent="0.2">
      <c r="B84" s="210" t="str">
        <f>IF('Formulario PPGR1'!$F84="","",CONCATENATE('Formulario PPGR1'!$C84,".",'Formulario PPGR1'!$D84,".",'Formulario PPGR1'!$E84,".",#REF!))</f>
        <v/>
      </c>
      <c r="C84" s="210" t="str">
        <f>IF('Formulario PPGR1'!$F84="","",#REF!)</f>
        <v/>
      </c>
      <c r="D84" s="210" t="str">
        <f>IF('Formulario PPGR1'!$F84="","",#REF!)</f>
        <v/>
      </c>
      <c r="E84" s="210" t="str">
        <f>IF('Formulario PPGR1'!$F84="","",#REF!)</f>
        <v/>
      </c>
      <c r="F84" s="235"/>
      <c r="G84" s="236" t="e" cm="1">
        <f t="array" aca="1" ref="G84" ca="1">_xlfn.XLOOKUP($F84,LE_tbl[[#All],[Ls_LinesEstategica]],LE_tbl[[#All],[Le_code]],"",0)</f>
        <v>#NAME?</v>
      </c>
      <c r="H84" s="235"/>
      <c r="I84" s="236" t="e">
        <f ca="1">_xlfn.XLOOKUP($H84,Obj!$D$122:$D$134,Obj!$E$122:$E$134,"",0)</f>
        <v>#NAME?</v>
      </c>
      <c r="J84" s="235"/>
      <c r="K84" s="309"/>
      <c r="L84" s="269"/>
      <c r="M84" s="269"/>
      <c r="N84" s="307"/>
      <c r="O84" s="307"/>
      <c r="P84" s="209"/>
      <c r="Q84" s="306"/>
      <c r="R84" s="248"/>
      <c r="S84" s="248"/>
      <c r="T84" s="248"/>
      <c r="U84" s="248"/>
      <c r="V84" s="249"/>
      <c r="W84" s="248"/>
      <c r="X84" s="248"/>
      <c r="Y84" s="248"/>
      <c r="Z84" s="248"/>
      <c r="AA84" s="248"/>
      <c r="AB84" s="248"/>
      <c r="AC84" s="248"/>
      <c r="AD84" s="248"/>
      <c r="AE84" s="249"/>
      <c r="AF84" s="249"/>
      <c r="AG84" s="249"/>
      <c r="AH84" s="249"/>
      <c r="AI84" s="249"/>
      <c r="AJ84" s="249"/>
      <c r="AK84" s="249"/>
      <c r="AL84" s="249"/>
      <c r="AM84" s="249"/>
      <c r="AN84" s="249"/>
      <c r="AO84" s="249"/>
      <c r="AP84" s="249"/>
    </row>
    <row r="85" spans="2:42" s="259" customFormat="1" x14ac:dyDescent="0.2">
      <c r="B85" s="210" t="str">
        <f>IF('Formulario PPGR1'!$F85="","",CONCATENATE('Formulario PPGR1'!$C85,".",'Formulario PPGR1'!$D85,".",'Formulario PPGR1'!$E85,".",#REF!))</f>
        <v/>
      </c>
      <c r="C85" s="210" t="str">
        <f>IF('Formulario PPGR1'!$F85="","",#REF!)</f>
        <v/>
      </c>
      <c r="D85" s="210" t="str">
        <f>IF('Formulario PPGR1'!$F85="","",#REF!)</f>
        <v/>
      </c>
      <c r="E85" s="210" t="str">
        <f>IF('Formulario PPGR1'!$F85="","",#REF!)</f>
        <v/>
      </c>
      <c r="F85" s="235"/>
      <c r="G85" s="236" t="e" cm="1">
        <f t="array" aca="1" ref="G85" ca="1">_xlfn.XLOOKUP($F85,LE_tbl[[#All],[Ls_LinesEstategica]],LE_tbl[[#All],[Le_code]],"",0)</f>
        <v>#NAME?</v>
      </c>
      <c r="H85" s="235"/>
      <c r="I85" s="236" t="e">
        <f ca="1">_xlfn.XLOOKUP($H85,Obj!$D$122:$D$134,Obj!$E$122:$E$134,"",0)</f>
        <v>#NAME?</v>
      </c>
      <c r="J85" s="235"/>
      <c r="K85" s="298"/>
      <c r="L85" s="235"/>
      <c r="M85" s="235"/>
      <c r="N85" s="300"/>
      <c r="O85" s="299"/>
      <c r="P85" s="209"/>
      <c r="Q85" s="237"/>
      <c r="R85" s="248"/>
      <c r="S85" s="248"/>
      <c r="T85" s="248"/>
      <c r="U85" s="248"/>
      <c r="V85" s="249"/>
      <c r="W85" s="248"/>
      <c r="X85" s="248"/>
      <c r="Y85" s="248"/>
      <c r="Z85" s="248"/>
      <c r="AA85" s="248"/>
      <c r="AB85" s="248"/>
      <c r="AC85" s="248"/>
      <c r="AD85" s="248"/>
      <c r="AE85" s="249"/>
      <c r="AF85" s="249"/>
      <c r="AG85" s="249"/>
      <c r="AH85" s="249"/>
      <c r="AI85" s="249"/>
      <c r="AJ85" s="249"/>
      <c r="AK85" s="249"/>
      <c r="AL85" s="249"/>
      <c r="AM85" s="249"/>
      <c r="AN85" s="249"/>
      <c r="AO85" s="249"/>
      <c r="AP85" s="249"/>
    </row>
    <row r="86" spans="2:42" s="259" customFormat="1" x14ac:dyDescent="0.2">
      <c r="B86" s="210" t="str">
        <f>IF('Formulario PPGR1'!$F86="","",CONCATENATE('Formulario PPGR1'!$C86,".",'Formulario PPGR1'!$D86,".",'Formulario PPGR1'!$E86,".",#REF!))</f>
        <v/>
      </c>
      <c r="C86" s="210" t="str">
        <f>IF('Formulario PPGR1'!$F86="","",#REF!)</f>
        <v/>
      </c>
      <c r="D86" s="210" t="str">
        <f>IF('Formulario PPGR1'!$F86="","",#REF!)</f>
        <v/>
      </c>
      <c r="E86" s="210" t="str">
        <f>IF('Formulario PPGR1'!$F86="","",#REF!)</f>
        <v/>
      </c>
      <c r="F86" s="235"/>
      <c r="G86" s="236" t="e" cm="1">
        <f t="array" aca="1" ref="G86" ca="1">_xlfn.XLOOKUP($F86,LE_tbl[[#All],[Ls_LinesEstategica]],LE_tbl[[#All],[Le_code]],"",0)</f>
        <v>#NAME?</v>
      </c>
      <c r="H86" s="235"/>
      <c r="I86" s="236" t="e">
        <f ca="1">_xlfn.XLOOKUP($H86,Obj!$D$122:$D$134,Obj!$E$122:$E$134,"",0)</f>
        <v>#NAME?</v>
      </c>
      <c r="J86" s="235"/>
      <c r="K86" s="298"/>
      <c r="L86" s="235"/>
      <c r="M86" s="235"/>
      <c r="N86" s="301"/>
      <c r="O86" s="299"/>
      <c r="P86" s="209"/>
      <c r="Q86" s="237"/>
      <c r="R86" s="248"/>
      <c r="S86" s="248"/>
      <c r="T86" s="248"/>
      <c r="U86" s="248"/>
      <c r="V86" s="249"/>
      <c r="W86" s="248"/>
      <c r="X86" s="248"/>
      <c r="Y86" s="248"/>
      <c r="Z86" s="248"/>
      <c r="AA86" s="248"/>
      <c r="AB86" s="248"/>
      <c r="AC86" s="248"/>
      <c r="AD86" s="248"/>
      <c r="AE86" s="249"/>
      <c r="AF86" s="249"/>
      <c r="AG86" s="249"/>
      <c r="AH86" s="249"/>
      <c r="AI86" s="249"/>
      <c r="AJ86" s="249"/>
      <c r="AK86" s="249"/>
      <c r="AL86" s="249"/>
      <c r="AM86" s="249"/>
      <c r="AN86" s="249"/>
      <c r="AO86" s="249"/>
      <c r="AP86" s="249"/>
    </row>
    <row r="87" spans="2:42" s="259" customFormat="1" x14ac:dyDescent="0.2">
      <c r="B87" s="210" t="str">
        <f>IF('Formulario PPGR1'!$F87="","",CONCATENATE('Formulario PPGR1'!$C87,".",'Formulario PPGR1'!$D87,".",'Formulario PPGR1'!$E87,".",#REF!))</f>
        <v/>
      </c>
      <c r="C87" s="210" t="str">
        <f>IF('Formulario PPGR1'!$F87="","",#REF!)</f>
        <v/>
      </c>
      <c r="D87" s="210" t="str">
        <f>IF('Formulario PPGR1'!$F87="","",#REF!)</f>
        <v/>
      </c>
      <c r="E87" s="210" t="str">
        <f>IF('Formulario PPGR1'!$F87="","",#REF!)</f>
        <v/>
      </c>
      <c r="F87" s="235"/>
      <c r="G87" s="236" t="e" cm="1">
        <f t="array" aca="1" ref="G87" ca="1">_xlfn.XLOOKUP($F87,LE_tbl[[#All],[Ls_LinesEstategica]],LE_tbl[[#All],[Le_code]],"",0)</f>
        <v>#NAME?</v>
      </c>
      <c r="H87" s="235"/>
      <c r="I87" s="236" t="e">
        <f ca="1">_xlfn.XLOOKUP($H87,Obj!$D$122:$D$134,Obj!$E$122:$E$134,"",0)</f>
        <v>#NAME?</v>
      </c>
      <c r="J87" s="235"/>
      <c r="K87" s="298"/>
      <c r="L87" s="235"/>
      <c r="M87" s="235"/>
      <c r="N87" s="301"/>
      <c r="O87" s="300"/>
      <c r="P87" s="209"/>
      <c r="Q87" s="237"/>
      <c r="R87" s="248"/>
      <c r="S87" s="248"/>
      <c r="T87" s="248"/>
      <c r="U87" s="248"/>
      <c r="V87" s="249"/>
      <c r="W87" s="248"/>
      <c r="X87" s="248"/>
      <c r="Y87" s="248"/>
      <c r="Z87" s="248"/>
      <c r="AA87" s="248"/>
      <c r="AB87" s="248"/>
      <c r="AC87" s="248"/>
      <c r="AD87" s="248"/>
      <c r="AE87" s="249"/>
      <c r="AF87" s="249"/>
      <c r="AG87" s="249"/>
      <c r="AH87" s="249"/>
      <c r="AI87" s="249"/>
      <c r="AJ87" s="249"/>
      <c r="AK87" s="249"/>
      <c r="AL87" s="249"/>
      <c r="AM87" s="249"/>
      <c r="AN87" s="249"/>
      <c r="AO87" s="249"/>
      <c r="AP87" s="249"/>
    </row>
    <row r="88" spans="2:42" s="259" customFormat="1" x14ac:dyDescent="0.2">
      <c r="B88" s="210" t="str">
        <f>IF('Formulario PPGR1'!$F88="","",CONCATENATE('Formulario PPGR1'!$C88,".",'Formulario PPGR1'!$D88,".",'Formulario PPGR1'!$E88,".",#REF!))</f>
        <v/>
      </c>
      <c r="C88" s="210" t="str">
        <f>IF('Formulario PPGR1'!$F88="","",#REF!)</f>
        <v/>
      </c>
      <c r="D88" s="210" t="str">
        <f>IF('Formulario PPGR1'!$F88="","",#REF!)</f>
        <v/>
      </c>
      <c r="E88" s="210" t="str">
        <f>IF('Formulario PPGR1'!$F88="","",#REF!)</f>
        <v/>
      </c>
      <c r="F88" s="235"/>
      <c r="G88" s="236" t="e" cm="1">
        <f t="array" aca="1" ref="G88" ca="1">_xlfn.XLOOKUP($F88,LE_tbl[[#All],[Ls_LinesEstategica]],LE_tbl[[#All],[Le_code]],"",0)</f>
        <v>#NAME?</v>
      </c>
      <c r="H88" s="235"/>
      <c r="I88" s="236" t="e">
        <f ca="1">_xlfn.XLOOKUP($H88,Obj!$D$122:$D$134,Obj!$E$122:$E$134,"",0)</f>
        <v>#NAME?</v>
      </c>
      <c r="J88" s="235"/>
      <c r="K88" s="298"/>
      <c r="L88" s="235"/>
      <c r="M88" s="235"/>
      <c r="N88" s="301"/>
      <c r="O88" s="300"/>
      <c r="P88" s="209"/>
      <c r="Q88" s="237"/>
      <c r="R88" s="248"/>
      <c r="S88" s="248"/>
      <c r="T88" s="248"/>
      <c r="U88" s="248"/>
      <c r="V88" s="249"/>
      <c r="W88" s="248"/>
      <c r="X88" s="248"/>
      <c r="Y88" s="248"/>
      <c r="Z88" s="248"/>
      <c r="AA88" s="248"/>
      <c r="AB88" s="248"/>
      <c r="AC88" s="248"/>
      <c r="AD88" s="248"/>
      <c r="AE88" s="249"/>
      <c r="AF88" s="249"/>
      <c r="AG88" s="249"/>
      <c r="AH88" s="249"/>
      <c r="AI88" s="249"/>
      <c r="AJ88" s="249"/>
      <c r="AK88" s="249"/>
      <c r="AL88" s="249"/>
      <c r="AM88" s="249"/>
      <c r="AN88" s="249"/>
      <c r="AO88" s="249"/>
      <c r="AP88" s="249"/>
    </row>
    <row r="89" spans="2:42" s="259" customFormat="1" x14ac:dyDescent="0.2">
      <c r="B89" s="210" t="str">
        <f>IF('Formulario PPGR1'!$F89="","",CONCATENATE('Formulario PPGR1'!$C89,".",'Formulario PPGR1'!$D89,".",'Formulario PPGR1'!$E89,".",#REF!))</f>
        <v/>
      </c>
      <c r="C89" s="210" t="str">
        <f>IF('Formulario PPGR1'!$F89="","",#REF!)</f>
        <v/>
      </c>
      <c r="D89" s="210" t="str">
        <f>IF('Formulario PPGR1'!$F89="","",#REF!)</f>
        <v/>
      </c>
      <c r="E89" s="210" t="str">
        <f>IF('Formulario PPGR1'!$F89="","",#REF!)</f>
        <v/>
      </c>
      <c r="F89" s="235"/>
      <c r="G89" s="236" t="e" cm="1">
        <f t="array" aca="1" ref="G89" ca="1">_xlfn.XLOOKUP($F89,LE_tbl[[#All],[Ls_LinesEstategica]],LE_tbl[[#All],[Le_code]],"",0)</f>
        <v>#NAME?</v>
      </c>
      <c r="H89" s="235"/>
      <c r="I89" s="236" t="e">
        <f ca="1">_xlfn.XLOOKUP($H89,Obj!$D$122:$D$134,Obj!$E$122:$E$134,"",0)</f>
        <v>#NAME?</v>
      </c>
      <c r="J89" s="235"/>
      <c r="K89" s="298"/>
      <c r="L89" s="269"/>
      <c r="M89" s="269"/>
      <c r="N89" s="307"/>
      <c r="O89" s="308"/>
      <c r="P89" s="209"/>
      <c r="Q89" s="306"/>
      <c r="R89" s="248"/>
      <c r="S89" s="248"/>
      <c r="T89" s="248"/>
      <c r="U89" s="248"/>
      <c r="V89" s="249"/>
      <c r="W89" s="248"/>
      <c r="X89" s="248"/>
      <c r="Y89" s="248"/>
      <c r="Z89" s="248"/>
      <c r="AA89" s="248"/>
      <c r="AB89" s="248"/>
      <c r="AC89" s="248"/>
      <c r="AD89" s="248"/>
      <c r="AE89" s="249"/>
      <c r="AF89" s="249"/>
      <c r="AG89" s="249"/>
      <c r="AH89" s="249"/>
      <c r="AI89" s="249"/>
      <c r="AJ89" s="249"/>
      <c r="AK89" s="249"/>
      <c r="AL89" s="249"/>
      <c r="AM89" s="249"/>
      <c r="AN89" s="249"/>
      <c r="AO89" s="249"/>
      <c r="AP89" s="249"/>
    </row>
    <row r="90" spans="2:42" s="259" customFormat="1" x14ac:dyDescent="0.2">
      <c r="B90" s="210" t="str">
        <f>IF('Formulario PPGR1'!$F90="","",CONCATENATE('Formulario PPGR1'!$C90,".",'Formulario PPGR1'!$D90,".",'Formulario PPGR1'!$E90,".",#REF!))</f>
        <v/>
      </c>
      <c r="C90" s="210" t="str">
        <f>IF('Formulario PPGR1'!$F90="","",#REF!)</f>
        <v/>
      </c>
      <c r="D90" s="210" t="str">
        <f>IF('Formulario PPGR1'!$F90="","",#REF!)</f>
        <v/>
      </c>
      <c r="E90" s="210" t="str">
        <f>IF('Formulario PPGR1'!$F90="","",#REF!)</f>
        <v/>
      </c>
      <c r="F90" s="235"/>
      <c r="G90" s="236" t="e" cm="1">
        <f t="array" aca="1" ref="G90" ca="1">_xlfn.XLOOKUP($F90,LE_tbl[[#All],[Ls_LinesEstategica]],LE_tbl[[#All],[Le_code]],"",0)</f>
        <v>#NAME?</v>
      </c>
      <c r="H90" s="235"/>
      <c r="I90" s="236" t="e">
        <f ca="1">_xlfn.XLOOKUP($H90,Obj!$D$122:$D$134,Obj!$E$122:$E$134,"",0)</f>
        <v>#NAME?</v>
      </c>
      <c r="J90" s="235"/>
      <c r="K90" s="298"/>
      <c r="L90" s="269"/>
      <c r="M90" s="269"/>
      <c r="N90" s="307"/>
      <c r="O90" s="308"/>
      <c r="P90" s="209"/>
      <c r="Q90" s="306"/>
      <c r="R90" s="248"/>
      <c r="S90" s="248"/>
      <c r="T90" s="248"/>
      <c r="U90" s="248"/>
      <c r="V90" s="249"/>
      <c r="W90" s="248"/>
      <c r="X90" s="248"/>
      <c r="Y90" s="248"/>
      <c r="Z90" s="248"/>
      <c r="AA90" s="248"/>
      <c r="AB90" s="248"/>
      <c r="AC90" s="248"/>
      <c r="AD90" s="248"/>
      <c r="AE90" s="249"/>
      <c r="AF90" s="249"/>
      <c r="AG90" s="249"/>
      <c r="AH90" s="249"/>
      <c r="AI90" s="249"/>
      <c r="AJ90" s="249"/>
      <c r="AK90" s="249"/>
      <c r="AL90" s="249"/>
      <c r="AM90" s="249"/>
      <c r="AN90" s="249"/>
      <c r="AO90" s="249"/>
      <c r="AP90" s="249"/>
    </row>
    <row r="91" spans="2:42" s="259" customFormat="1" x14ac:dyDescent="0.2">
      <c r="B91" s="210" t="str">
        <f>IF('Formulario PPGR1'!$F91="","",CONCATENATE('Formulario PPGR1'!$C91,".",'Formulario PPGR1'!$D91,".",'Formulario PPGR1'!$E91,".",#REF!))</f>
        <v/>
      </c>
      <c r="C91" s="210" t="str">
        <f>IF('Formulario PPGR1'!$F91="","",#REF!)</f>
        <v/>
      </c>
      <c r="D91" s="210" t="str">
        <f>IF('Formulario PPGR1'!$F91="","",#REF!)</f>
        <v/>
      </c>
      <c r="E91" s="210" t="str">
        <f>IF('Formulario PPGR1'!$F91="","",#REF!)</f>
        <v/>
      </c>
      <c r="F91" s="235"/>
      <c r="G91" s="236" t="e" cm="1">
        <f t="array" aca="1" ref="G91" ca="1">_xlfn.XLOOKUP($F91,LE_tbl[[#All],[Ls_LinesEstategica]],LE_tbl[[#All],[Le_code]],"",0)</f>
        <v>#NAME?</v>
      </c>
      <c r="H91" s="235"/>
      <c r="I91" s="236" t="e">
        <f ca="1">_xlfn.XLOOKUP($H91,Obj!$D$122:$D$134,Obj!$E$122:$E$134,"",0)</f>
        <v>#NAME?</v>
      </c>
      <c r="J91" s="235"/>
      <c r="K91" s="298"/>
      <c r="L91" s="235"/>
      <c r="M91" s="235"/>
      <c r="N91" s="301"/>
      <c r="O91" s="301"/>
      <c r="P91" s="209"/>
      <c r="Q91" s="237"/>
      <c r="R91" s="248"/>
      <c r="S91" s="248"/>
      <c r="T91" s="248"/>
      <c r="U91" s="248"/>
      <c r="V91" s="249"/>
      <c r="W91" s="248"/>
      <c r="X91" s="248"/>
      <c r="Y91" s="248"/>
      <c r="Z91" s="248"/>
      <c r="AA91" s="248"/>
      <c r="AB91" s="248"/>
      <c r="AC91" s="248"/>
      <c r="AD91" s="248"/>
      <c r="AE91" s="249"/>
      <c r="AF91" s="249"/>
      <c r="AG91" s="249"/>
      <c r="AH91" s="249"/>
      <c r="AI91" s="249"/>
      <c r="AJ91" s="249"/>
      <c r="AK91" s="249"/>
      <c r="AL91" s="249"/>
      <c r="AM91" s="249"/>
      <c r="AN91" s="249"/>
      <c r="AO91" s="249"/>
      <c r="AP91" s="249"/>
    </row>
    <row r="92" spans="2:42" s="259" customFormat="1" x14ac:dyDescent="0.2">
      <c r="B92" s="210" t="str">
        <f>IF('Formulario PPGR1'!$F92="","",CONCATENATE('Formulario PPGR1'!$C92,".",'Formulario PPGR1'!$D92,".",'Formulario PPGR1'!$E92,".",#REF!))</f>
        <v/>
      </c>
      <c r="C92" s="210" t="str">
        <f>IF('Formulario PPGR1'!$F92="","",#REF!)</f>
        <v/>
      </c>
      <c r="D92" s="210" t="str">
        <f>IF('Formulario PPGR1'!$F92="","",#REF!)</f>
        <v/>
      </c>
      <c r="E92" s="210" t="str">
        <f>IF('Formulario PPGR1'!$F92="","",#REF!)</f>
        <v/>
      </c>
      <c r="F92" s="235"/>
      <c r="G92" s="236" t="e" cm="1">
        <f t="array" aca="1" ref="G92" ca="1">_xlfn.XLOOKUP($F92,LE_tbl[[#All],[Ls_LinesEstategica]],LE_tbl[[#All],[Le_code]],"",0)</f>
        <v>#NAME?</v>
      </c>
      <c r="H92" s="235"/>
      <c r="I92" s="236" t="e">
        <f ca="1">_xlfn.XLOOKUP($H92,Obj!$D$122:$D$134,Obj!$E$122:$E$134,"",0)</f>
        <v>#NAME?</v>
      </c>
      <c r="J92" s="235"/>
      <c r="K92" s="298"/>
      <c r="L92" s="235"/>
      <c r="M92" s="235"/>
      <c r="N92" s="300"/>
      <c r="O92" s="301"/>
      <c r="P92" s="237"/>
      <c r="Q92" s="237"/>
      <c r="R92" s="248"/>
      <c r="S92" s="248"/>
      <c r="T92" s="248"/>
      <c r="U92" s="248"/>
      <c r="V92" s="249" t="s">
        <v>220</v>
      </c>
      <c r="W92" s="248"/>
      <c r="X92" s="248"/>
      <c r="Y92" s="248"/>
      <c r="Z92" s="248"/>
      <c r="AA92" s="248"/>
      <c r="AB92" s="248"/>
      <c r="AC92" s="248"/>
      <c r="AD92" s="248"/>
      <c r="AE92" s="249"/>
      <c r="AF92" s="249"/>
      <c r="AG92" s="249"/>
      <c r="AH92" s="249"/>
      <c r="AI92" s="249"/>
      <c r="AJ92" s="249"/>
      <c r="AK92" s="249"/>
      <c r="AL92" s="249"/>
      <c r="AM92" s="249"/>
      <c r="AN92" s="249"/>
      <c r="AO92" s="249"/>
      <c r="AP92" s="249"/>
    </row>
    <row r="93" spans="2:42" s="259" customFormat="1" x14ac:dyDescent="0.2">
      <c r="B93" s="210" t="str">
        <f>IF('Formulario PPGR1'!$F93="","",CONCATENATE('Formulario PPGR1'!$C93,".",'Formulario PPGR1'!$D93,".",'Formulario PPGR1'!$E93,".",#REF!))</f>
        <v/>
      </c>
      <c r="C93" s="210" t="str">
        <f>IF('Formulario PPGR1'!$F93="","",#REF!)</f>
        <v/>
      </c>
      <c r="D93" s="210" t="str">
        <f>IF('Formulario PPGR1'!$F93="","",#REF!)</f>
        <v/>
      </c>
      <c r="E93" s="210" t="str">
        <f>IF('Formulario PPGR1'!$F93="","",#REF!)</f>
        <v/>
      </c>
      <c r="F93" s="235"/>
      <c r="G93" s="236" t="e" cm="1">
        <f t="array" aca="1" ref="G93" ca="1">_xlfn.XLOOKUP($F93,LE_tbl[[#All],[Ls_LinesEstategica]],LE_tbl[[#All],[Le_code]],"",0)</f>
        <v>#NAME?</v>
      </c>
      <c r="H93" s="235"/>
      <c r="I93" s="236" t="e">
        <f ca="1">_xlfn.XLOOKUP($H93,Obj!$D$122:$D$134,Obj!$E$122:$E$134,"",0)</f>
        <v>#NAME?</v>
      </c>
      <c r="J93" s="235"/>
      <c r="K93" s="298"/>
      <c r="L93" s="235"/>
      <c r="M93" s="235"/>
      <c r="N93" s="300"/>
      <c r="O93" s="310"/>
      <c r="P93" s="237"/>
      <c r="Q93" s="237"/>
      <c r="R93" s="248"/>
      <c r="S93" s="248"/>
      <c r="T93" s="248"/>
      <c r="U93" s="248"/>
      <c r="V93" s="249" t="s">
        <v>221</v>
      </c>
      <c r="W93" s="248"/>
      <c r="X93" s="248"/>
      <c r="Y93" s="248"/>
      <c r="Z93" s="248"/>
      <c r="AA93" s="248"/>
      <c r="AB93" s="248"/>
      <c r="AC93" s="248"/>
      <c r="AD93" s="248"/>
      <c r="AE93" s="249"/>
      <c r="AF93" s="249"/>
      <c r="AG93" s="249"/>
      <c r="AH93" s="249"/>
      <c r="AI93" s="249"/>
      <c r="AJ93" s="249"/>
      <c r="AK93" s="249"/>
      <c r="AL93" s="249"/>
      <c r="AM93" s="249"/>
      <c r="AN93" s="249"/>
      <c r="AO93" s="249"/>
      <c r="AP93" s="249"/>
    </row>
    <row r="94" spans="2:42" s="259" customFormat="1" x14ac:dyDescent="0.2">
      <c r="B94" s="210" t="str">
        <f>IF('Formulario PPGR1'!$F94="","",CONCATENATE('Formulario PPGR1'!$C94,".",'Formulario PPGR1'!$D94,".",'Formulario PPGR1'!$E94,".",#REF!))</f>
        <v/>
      </c>
      <c r="C94" s="210" t="str">
        <f>IF('Formulario PPGR1'!$F94="","",#REF!)</f>
        <v/>
      </c>
      <c r="D94" s="210" t="str">
        <f>IF('Formulario PPGR1'!$F94="","",#REF!)</f>
        <v/>
      </c>
      <c r="E94" s="210" t="str">
        <f>IF('Formulario PPGR1'!$F94="","",#REF!)</f>
        <v/>
      </c>
      <c r="F94" s="235"/>
      <c r="G94" s="236" t="e" cm="1">
        <f t="array" aca="1" ref="G94" ca="1">_xlfn.XLOOKUP($F94,LE_tbl[[#All],[Ls_LinesEstategica]],LE_tbl[[#All],[Le_code]],"",0)</f>
        <v>#NAME?</v>
      </c>
      <c r="H94" s="235"/>
      <c r="I94" s="236" t="e">
        <f ca="1">_xlfn.XLOOKUP($H94,Obj!$D$122:$D$134,Obj!$E$122:$E$134,"",0)</f>
        <v>#NAME?</v>
      </c>
      <c r="J94" s="235"/>
      <c r="K94" s="298"/>
      <c r="L94" s="235"/>
      <c r="M94" s="235"/>
      <c r="N94" s="300"/>
      <c r="O94" s="300"/>
      <c r="P94" s="237"/>
      <c r="Q94" s="237"/>
      <c r="R94" s="248"/>
      <c r="S94" s="248"/>
      <c r="T94" s="248"/>
      <c r="U94" s="248"/>
      <c r="V94" s="249" t="s">
        <v>222</v>
      </c>
      <c r="W94" s="248"/>
      <c r="X94" s="248"/>
      <c r="Y94" s="248"/>
      <c r="Z94" s="248"/>
      <c r="AA94" s="248"/>
      <c r="AB94" s="248"/>
      <c r="AC94" s="248"/>
      <c r="AD94" s="248"/>
      <c r="AE94" s="249"/>
      <c r="AF94" s="249"/>
      <c r="AG94" s="249"/>
      <c r="AH94" s="249"/>
      <c r="AI94" s="249"/>
      <c r="AJ94" s="249"/>
      <c r="AK94" s="249"/>
      <c r="AL94" s="249"/>
      <c r="AM94" s="249"/>
      <c r="AN94" s="249"/>
      <c r="AO94" s="249"/>
      <c r="AP94" s="249"/>
    </row>
    <row r="95" spans="2:42" s="259" customFormat="1" x14ac:dyDescent="0.2">
      <c r="B95" s="210" t="str">
        <f>IF('Formulario PPGR1'!$F95="","",CONCATENATE('Formulario PPGR1'!$C95,".",'Formulario PPGR1'!$D95,".",'Formulario PPGR1'!$E95,".",#REF!))</f>
        <v/>
      </c>
      <c r="C95" s="210" t="str">
        <f>IF('Formulario PPGR1'!$F95="","",#REF!)</f>
        <v/>
      </c>
      <c r="D95" s="210" t="str">
        <f>IF('Formulario PPGR1'!$F95="","",#REF!)</f>
        <v/>
      </c>
      <c r="E95" s="210" t="str">
        <f>IF('Formulario PPGR1'!$F95="","",#REF!)</f>
        <v/>
      </c>
      <c r="F95" s="235"/>
      <c r="G95" s="236" t="e" cm="1">
        <f t="array" aca="1" ref="G95" ca="1">_xlfn.XLOOKUP($F95,LE_tbl[[#All],[Ls_LinesEstategica]],LE_tbl[[#All],[Le_code]],"",0)</f>
        <v>#NAME?</v>
      </c>
      <c r="H95" s="235"/>
      <c r="I95" s="236" t="e">
        <f ca="1">_xlfn.XLOOKUP($H95,Obj!$D$122:$D$134,Obj!$E$122:$E$134,"",0)</f>
        <v>#NAME?</v>
      </c>
      <c r="J95" s="235"/>
      <c r="K95" s="298"/>
      <c r="L95" s="235"/>
      <c r="M95" s="235"/>
      <c r="N95" s="300"/>
      <c r="O95" s="299"/>
      <c r="P95" s="209"/>
      <c r="Q95" s="237"/>
      <c r="R95" s="248"/>
      <c r="S95" s="248"/>
      <c r="T95" s="248"/>
      <c r="U95" s="248"/>
      <c r="V95" s="249"/>
      <c r="W95" s="248"/>
      <c r="X95" s="248"/>
      <c r="Y95" s="248"/>
      <c r="Z95" s="248"/>
      <c r="AA95" s="248"/>
      <c r="AB95" s="248"/>
      <c r="AC95" s="248"/>
      <c r="AD95" s="248"/>
      <c r="AE95" s="249"/>
      <c r="AF95" s="249"/>
      <c r="AG95" s="249"/>
      <c r="AH95" s="249"/>
      <c r="AI95" s="249"/>
      <c r="AJ95" s="249"/>
      <c r="AK95" s="249"/>
      <c r="AL95" s="249"/>
      <c r="AM95" s="249"/>
      <c r="AN95" s="249"/>
      <c r="AO95" s="249"/>
      <c r="AP95" s="249"/>
    </row>
    <row r="96" spans="2:42" s="259" customFormat="1" x14ac:dyDescent="0.2">
      <c r="B96" s="210" t="str">
        <f>IF('Formulario PPGR1'!$F96="","",CONCATENATE('Formulario PPGR1'!$C96,".",'Formulario PPGR1'!$D96,".",'Formulario PPGR1'!$E96,".",#REF!))</f>
        <v/>
      </c>
      <c r="C96" s="210" t="str">
        <f>IF('Formulario PPGR1'!$F96="","",#REF!)</f>
        <v/>
      </c>
      <c r="D96" s="210" t="str">
        <f>IF('Formulario PPGR1'!$F96="","",#REF!)</f>
        <v/>
      </c>
      <c r="E96" s="210" t="str">
        <f>IF('Formulario PPGR1'!$F96="","",#REF!)</f>
        <v/>
      </c>
      <c r="F96" s="235"/>
      <c r="G96" s="236" t="e" cm="1">
        <f t="array" aca="1" ref="G96" ca="1">_xlfn.XLOOKUP($F96,LE_tbl[[#All],[Ls_LinesEstategica]],LE_tbl[[#All],[Le_code]],"",0)</f>
        <v>#NAME?</v>
      </c>
      <c r="H96" s="235"/>
      <c r="I96" s="236" t="e">
        <f ca="1">_xlfn.XLOOKUP($H96,Obj!$D$122:$D$134,Obj!$E$122:$E$134,"",0)</f>
        <v>#NAME?</v>
      </c>
      <c r="J96" s="235"/>
      <c r="K96" s="298"/>
      <c r="L96" s="235"/>
      <c r="M96" s="235"/>
      <c r="N96" s="301"/>
      <c r="O96" s="299"/>
      <c r="P96" s="237"/>
      <c r="Q96" s="237"/>
      <c r="R96" s="248"/>
      <c r="S96" s="248"/>
      <c r="T96" s="248"/>
      <c r="U96" s="248"/>
      <c r="V96" s="248"/>
      <c r="W96" s="248"/>
      <c r="X96" s="248"/>
      <c r="Y96" s="248"/>
      <c r="Z96" s="248"/>
      <c r="AA96" s="248"/>
      <c r="AB96" s="248"/>
      <c r="AC96" s="248"/>
      <c r="AD96" s="248"/>
      <c r="AE96" s="249"/>
      <c r="AF96" s="249"/>
      <c r="AG96" s="249"/>
      <c r="AH96" s="249"/>
      <c r="AI96" s="249"/>
      <c r="AJ96" s="249"/>
      <c r="AK96" s="249"/>
      <c r="AL96" s="249"/>
      <c r="AM96" s="249"/>
      <c r="AN96" s="249"/>
      <c r="AO96" s="249"/>
      <c r="AP96" s="249"/>
    </row>
    <row r="97" spans="2:42" s="259" customFormat="1" x14ac:dyDescent="0.2">
      <c r="B97" s="210" t="str">
        <f>IF('Formulario PPGR1'!$F97="","",CONCATENATE('Formulario PPGR1'!$C97,".",'Formulario PPGR1'!$D97,".",'Formulario PPGR1'!$E97,".",#REF!))</f>
        <v/>
      </c>
      <c r="C97" s="210" t="str">
        <f>IF('Formulario PPGR1'!$F97="","",#REF!)</f>
        <v/>
      </c>
      <c r="D97" s="210" t="str">
        <f>IF('Formulario PPGR1'!$F97="","",#REF!)</f>
        <v/>
      </c>
      <c r="E97" s="210" t="str">
        <f>IF('Formulario PPGR1'!$F97="","",#REF!)</f>
        <v/>
      </c>
      <c r="F97" s="235"/>
      <c r="G97" s="236" t="e" cm="1">
        <f t="array" aca="1" ref="G97" ca="1">_xlfn.XLOOKUP($F97,LE_tbl[[#All],[Ls_LinesEstategica]],LE_tbl[[#All],[Le_code]],"",0)</f>
        <v>#NAME?</v>
      </c>
      <c r="H97" s="235"/>
      <c r="I97" s="236" t="e">
        <f ca="1">_xlfn.XLOOKUP($H97,Obj!$D$122:$D$134,Obj!$E$122:$E$134,"",0)</f>
        <v>#NAME?</v>
      </c>
      <c r="J97" s="235"/>
      <c r="K97" s="298"/>
      <c r="L97" s="235"/>
      <c r="M97" s="235"/>
      <c r="N97" s="300"/>
      <c r="O97" s="301"/>
      <c r="P97" s="237"/>
      <c r="Q97" s="237"/>
      <c r="R97" s="248"/>
      <c r="S97" s="248"/>
      <c r="T97" s="248"/>
      <c r="U97" s="248"/>
      <c r="V97" s="248"/>
      <c r="W97" s="248"/>
      <c r="X97" s="248"/>
      <c r="Y97" s="248"/>
      <c r="Z97" s="248"/>
      <c r="AA97" s="248"/>
      <c r="AB97" s="248"/>
      <c r="AC97" s="248"/>
      <c r="AD97" s="248"/>
      <c r="AE97" s="249"/>
      <c r="AF97" s="249"/>
      <c r="AG97" s="249"/>
      <c r="AH97" s="249"/>
      <c r="AI97" s="249"/>
      <c r="AJ97" s="249"/>
      <c r="AK97" s="249"/>
      <c r="AL97" s="249"/>
      <c r="AM97" s="249"/>
      <c r="AN97" s="249"/>
      <c r="AO97" s="249"/>
      <c r="AP97" s="249"/>
    </row>
    <row r="98" spans="2:42" s="259" customFormat="1" x14ac:dyDescent="0.2">
      <c r="B98" s="210" t="str">
        <f>IF('Formulario PPGR1'!$F98="","",CONCATENATE('Formulario PPGR1'!$C98,".",'Formulario PPGR1'!$D98,".",'Formulario PPGR1'!$E98,".",#REF!))</f>
        <v/>
      </c>
      <c r="C98" s="210" t="str">
        <f>IF('Formulario PPGR1'!$F98="","",#REF!)</f>
        <v/>
      </c>
      <c r="D98" s="210" t="str">
        <f>IF('Formulario PPGR1'!$F98="","",#REF!)</f>
        <v/>
      </c>
      <c r="E98" s="210" t="str">
        <f>IF('Formulario PPGR1'!$F98="","",#REF!)</f>
        <v/>
      </c>
      <c r="F98" s="235"/>
      <c r="G98" s="236" t="e" cm="1">
        <f t="array" aca="1" ref="G98" ca="1">_xlfn.XLOOKUP($F98,LE_tbl[[#All],[Ls_LinesEstategica]],LE_tbl[[#All],[Le_code]],"",0)</f>
        <v>#NAME?</v>
      </c>
      <c r="H98" s="235"/>
      <c r="I98" s="236" t="e">
        <f ca="1">_xlfn.XLOOKUP($H98,Obj!$D$122:$D$134,Obj!$E$122:$E$134,"",0)</f>
        <v>#NAME?</v>
      </c>
      <c r="J98" s="235"/>
      <c r="K98" s="298"/>
      <c r="L98" s="235"/>
      <c r="M98" s="235"/>
      <c r="N98" s="300"/>
      <c r="O98" s="301"/>
      <c r="P98" s="237"/>
      <c r="Q98" s="237"/>
      <c r="R98" s="248"/>
      <c r="S98" s="248"/>
      <c r="T98" s="248"/>
      <c r="U98" s="248"/>
      <c r="V98" s="248"/>
      <c r="W98" s="248"/>
      <c r="X98" s="248"/>
      <c r="Y98" s="248"/>
      <c r="Z98" s="248"/>
      <c r="AA98" s="248"/>
      <c r="AB98" s="248"/>
      <c r="AC98" s="248"/>
      <c r="AD98" s="248"/>
      <c r="AE98" s="249"/>
      <c r="AF98" s="249"/>
      <c r="AG98" s="249"/>
      <c r="AH98" s="249"/>
      <c r="AI98" s="249"/>
      <c r="AJ98" s="249"/>
      <c r="AK98" s="249"/>
      <c r="AL98" s="249"/>
      <c r="AM98" s="249"/>
      <c r="AN98" s="249"/>
      <c r="AO98" s="249"/>
      <c r="AP98" s="249"/>
    </row>
    <row r="99" spans="2:42" s="259" customFormat="1" x14ac:dyDescent="0.2">
      <c r="B99" s="210" t="str">
        <f>IF('Formulario PPGR1'!$F99="","",CONCATENATE('Formulario PPGR1'!$C99,".",'Formulario PPGR1'!$D99,".",'Formulario PPGR1'!$E99,".",#REF!))</f>
        <v/>
      </c>
      <c r="C99" s="210" t="str">
        <f>IF('Formulario PPGR1'!$F99="","",#REF!)</f>
        <v/>
      </c>
      <c r="D99" s="210" t="str">
        <f>IF('Formulario PPGR1'!$F99="","",#REF!)</f>
        <v/>
      </c>
      <c r="E99" s="210" t="str">
        <f>IF('Formulario PPGR1'!$F99="","",#REF!)</f>
        <v/>
      </c>
      <c r="F99" s="235"/>
      <c r="G99" s="236" t="e" cm="1">
        <f t="array" aca="1" ref="G99" ca="1">_xlfn.XLOOKUP($F99,LE_tbl[[#All],[Ls_LinesEstategica]],LE_tbl[[#All],[Le_code]],"",0)</f>
        <v>#NAME?</v>
      </c>
      <c r="H99" s="235"/>
      <c r="I99" s="236" t="e">
        <f ca="1">_xlfn.XLOOKUP($H99,Obj!$D$122:$D$134,Obj!$E$122:$E$134,"",0)</f>
        <v>#NAME?</v>
      </c>
      <c r="J99" s="235"/>
      <c r="K99" s="298"/>
      <c r="L99" s="235"/>
      <c r="M99" s="235"/>
      <c r="N99" s="301"/>
      <c r="O99" s="301"/>
      <c r="P99" s="237"/>
      <c r="Q99" s="237"/>
      <c r="R99" s="248"/>
      <c r="S99" s="248"/>
      <c r="T99" s="248"/>
      <c r="U99" s="248"/>
      <c r="V99" s="248"/>
      <c r="W99" s="248"/>
      <c r="X99" s="248"/>
      <c r="Y99" s="248"/>
      <c r="Z99" s="248"/>
      <c r="AA99" s="248"/>
      <c r="AB99" s="248"/>
      <c r="AC99" s="248"/>
      <c r="AD99" s="248"/>
      <c r="AE99" s="249"/>
      <c r="AF99" s="249"/>
      <c r="AG99" s="249"/>
      <c r="AH99" s="249"/>
      <c r="AI99" s="249"/>
      <c r="AJ99" s="249"/>
      <c r="AK99" s="249"/>
      <c r="AL99" s="249"/>
      <c r="AM99" s="249"/>
      <c r="AN99" s="249"/>
      <c r="AO99" s="249"/>
      <c r="AP99" s="249"/>
    </row>
    <row r="100" spans="2:42" s="259" customFormat="1" x14ac:dyDescent="0.2">
      <c r="B100" s="210" t="str">
        <f>IF('Formulario PPGR1'!$F100="","",CONCATENATE('Formulario PPGR1'!$C100,".",'Formulario PPGR1'!$D100,".",'Formulario PPGR1'!$E100,".",#REF!))</f>
        <v/>
      </c>
      <c r="C100" s="210" t="str">
        <f>IF('Formulario PPGR1'!$F100="","",#REF!)</f>
        <v/>
      </c>
      <c r="D100" s="210" t="str">
        <f>IF('Formulario PPGR1'!$F100="","",#REF!)</f>
        <v/>
      </c>
      <c r="E100" s="210" t="str">
        <f>IF('Formulario PPGR1'!$F100="","",#REF!)</f>
        <v/>
      </c>
      <c r="F100" s="235"/>
      <c r="G100" s="236" t="e" cm="1">
        <f t="array" aca="1" ref="G100" ca="1">_xlfn.XLOOKUP($F100,LE_tbl[[#All],[Ls_LinesEstategica]],LE_tbl[[#All],[Le_code]],"",0)</f>
        <v>#NAME?</v>
      </c>
      <c r="H100" s="235"/>
      <c r="I100" s="236" t="e">
        <f ca="1">_xlfn.XLOOKUP($H100,Obj!$D$122:$D$134,Obj!$E$122:$E$134,"",0)</f>
        <v>#NAME?</v>
      </c>
      <c r="J100" s="235"/>
      <c r="K100" s="298"/>
      <c r="L100" s="235"/>
      <c r="M100" s="235"/>
      <c r="N100" s="301"/>
      <c r="O100" s="301"/>
      <c r="P100" s="237"/>
      <c r="Q100" s="237"/>
      <c r="R100" s="248"/>
      <c r="S100" s="248"/>
      <c r="T100" s="248"/>
      <c r="U100" s="248"/>
      <c r="V100" s="248"/>
      <c r="W100" s="248"/>
      <c r="X100" s="248"/>
      <c r="Y100" s="248"/>
      <c r="Z100" s="248"/>
      <c r="AA100" s="248"/>
      <c r="AB100" s="248"/>
      <c r="AC100" s="248"/>
      <c r="AD100" s="248"/>
      <c r="AE100" s="249"/>
      <c r="AF100" s="249"/>
      <c r="AG100" s="249"/>
      <c r="AH100" s="249"/>
      <c r="AI100" s="249"/>
      <c r="AJ100" s="249"/>
      <c r="AK100" s="249"/>
      <c r="AL100" s="249"/>
      <c r="AM100" s="249"/>
      <c r="AN100" s="249"/>
      <c r="AO100" s="249"/>
      <c r="AP100" s="249"/>
    </row>
    <row r="101" spans="2:42" s="259" customFormat="1" x14ac:dyDescent="0.2">
      <c r="B101" s="210" t="str">
        <f>IF('Formulario PPGR1'!$F101="","",CONCATENATE('Formulario PPGR1'!$C101,".",'Formulario PPGR1'!$D101,".",'Formulario PPGR1'!$E101,".",#REF!))</f>
        <v/>
      </c>
      <c r="C101" s="210" t="str">
        <f>IF('Formulario PPGR1'!$F101="","",#REF!)</f>
        <v/>
      </c>
      <c r="D101" s="210" t="str">
        <f>IF('Formulario PPGR1'!$F101="","",#REF!)</f>
        <v/>
      </c>
      <c r="E101" s="210" t="str">
        <f>IF('Formulario PPGR1'!$F101="","",#REF!)</f>
        <v/>
      </c>
      <c r="F101" s="235"/>
      <c r="G101" s="236" t="e" cm="1">
        <f t="array" aca="1" ref="G101" ca="1">_xlfn.XLOOKUP($F101,LE_tbl[[#All],[Ls_LinesEstategica]],LE_tbl[[#All],[Le_code]],"",0)</f>
        <v>#NAME?</v>
      </c>
      <c r="H101" s="235"/>
      <c r="I101" s="236" t="e">
        <f ca="1">_xlfn.XLOOKUP($H101,Obj!$D$122:$D$134,Obj!$E$122:$E$134,"",0)</f>
        <v>#NAME?</v>
      </c>
      <c r="J101" s="235"/>
      <c r="K101" s="298"/>
      <c r="L101" s="235"/>
      <c r="M101" s="235"/>
      <c r="N101" s="301"/>
      <c r="O101" s="301"/>
      <c r="P101" s="237"/>
      <c r="Q101" s="237"/>
      <c r="R101" s="248"/>
      <c r="S101" s="248"/>
      <c r="T101" s="248"/>
      <c r="U101" s="248"/>
      <c r="V101" s="248"/>
      <c r="W101" s="248"/>
      <c r="X101" s="248"/>
      <c r="Y101" s="248"/>
      <c r="Z101" s="248"/>
      <c r="AA101" s="248"/>
      <c r="AB101" s="248"/>
      <c r="AC101" s="248"/>
      <c r="AD101" s="248"/>
      <c r="AE101" s="249"/>
      <c r="AF101" s="249"/>
      <c r="AG101" s="249"/>
      <c r="AH101" s="249"/>
      <c r="AI101" s="249"/>
      <c r="AJ101" s="249"/>
      <c r="AK101" s="249"/>
      <c r="AL101" s="249"/>
      <c r="AM101" s="249"/>
      <c r="AN101" s="249"/>
      <c r="AO101" s="249"/>
      <c r="AP101" s="249"/>
    </row>
    <row r="102" spans="2:42" s="259" customFormat="1" x14ac:dyDescent="0.2">
      <c r="B102" s="210" t="str">
        <f>IF('Formulario PPGR1'!$F102="","",CONCATENATE('Formulario PPGR1'!$C102,".",'Formulario PPGR1'!$D102,".",'Formulario PPGR1'!$E102,".",#REF!))</f>
        <v/>
      </c>
      <c r="C102" s="210" t="str">
        <f>IF('Formulario PPGR1'!$F102="","",#REF!)</f>
        <v/>
      </c>
      <c r="D102" s="210" t="str">
        <f>IF('Formulario PPGR1'!$F102="","",#REF!)</f>
        <v/>
      </c>
      <c r="E102" s="210" t="str">
        <f>IF('Formulario PPGR1'!$F102="","",#REF!)</f>
        <v/>
      </c>
      <c r="F102" s="235"/>
      <c r="G102" s="236" t="e" cm="1">
        <f t="array" aca="1" ref="G102" ca="1">_xlfn.XLOOKUP($F102,LE_tbl[[#All],[Ls_LinesEstategica]],LE_tbl[[#All],[Le_code]],"",0)</f>
        <v>#NAME?</v>
      </c>
      <c r="H102" s="235"/>
      <c r="I102" s="236" t="e">
        <f ca="1">_xlfn.XLOOKUP($H102,Obj!$D$122:$D$134,Obj!$E$122:$E$134,"",0)</f>
        <v>#NAME?</v>
      </c>
      <c r="J102" s="235"/>
      <c r="K102" s="298"/>
      <c r="L102" s="235"/>
      <c r="M102" s="235"/>
      <c r="N102" s="301"/>
      <c r="O102" s="301"/>
      <c r="P102" s="237"/>
      <c r="Q102" s="237"/>
      <c r="R102" s="248"/>
      <c r="S102" s="248"/>
      <c r="T102" s="248"/>
      <c r="U102" s="248"/>
      <c r="V102" s="248"/>
      <c r="W102" s="248"/>
      <c r="X102" s="248"/>
      <c r="Y102" s="248"/>
      <c r="Z102" s="248"/>
      <c r="AA102" s="248"/>
      <c r="AB102" s="248"/>
      <c r="AC102" s="248"/>
      <c r="AD102" s="248"/>
      <c r="AE102" s="249"/>
      <c r="AF102" s="249"/>
      <c r="AG102" s="249"/>
      <c r="AH102" s="249"/>
      <c r="AI102" s="249"/>
      <c r="AJ102" s="249"/>
      <c r="AK102" s="249"/>
      <c r="AL102" s="249"/>
      <c r="AM102" s="249"/>
      <c r="AN102" s="249"/>
      <c r="AO102" s="249"/>
      <c r="AP102" s="249"/>
    </row>
    <row r="103" spans="2:42" s="259" customFormat="1" x14ac:dyDescent="0.2">
      <c r="B103" s="210" t="str">
        <f>IF('Formulario PPGR1'!$F103="","",CONCATENATE('Formulario PPGR1'!$C103,".",'Formulario PPGR1'!$D103,".",'Formulario PPGR1'!$E103,".",#REF!))</f>
        <v/>
      </c>
      <c r="C103" s="210" t="str">
        <f>IF('Formulario PPGR1'!$F103="","",#REF!)</f>
        <v/>
      </c>
      <c r="D103" s="210" t="str">
        <f>IF('Formulario PPGR1'!$F103="","",#REF!)</f>
        <v/>
      </c>
      <c r="E103" s="210" t="str">
        <f>IF('Formulario PPGR1'!$F103="","",#REF!)</f>
        <v/>
      </c>
      <c r="F103" s="235"/>
      <c r="G103" s="236" t="e" cm="1">
        <f t="array" aca="1" ref="G103" ca="1">_xlfn.XLOOKUP($F103,LE_tbl[[#All],[Ls_LinesEstategica]],LE_tbl[[#All],[Le_code]],"",0)</f>
        <v>#NAME?</v>
      </c>
      <c r="H103" s="235"/>
      <c r="I103" s="236" t="e">
        <f ca="1">_xlfn.XLOOKUP($H103,Obj!$D$122:$D$134,Obj!$E$122:$E$134,"",0)</f>
        <v>#NAME?</v>
      </c>
      <c r="J103" s="235"/>
      <c r="K103" s="298"/>
      <c r="L103" s="235"/>
      <c r="M103" s="235"/>
      <c r="N103" s="301"/>
      <c r="O103" s="301"/>
      <c r="P103" s="237"/>
      <c r="Q103" s="237"/>
      <c r="R103" s="248"/>
      <c r="S103" s="248"/>
      <c r="T103" s="248"/>
      <c r="U103" s="248"/>
      <c r="V103" s="248"/>
      <c r="W103" s="248"/>
      <c r="X103" s="248"/>
      <c r="Y103" s="248"/>
      <c r="Z103" s="248"/>
      <c r="AA103" s="248"/>
      <c r="AB103" s="248"/>
      <c r="AC103" s="248"/>
      <c r="AD103" s="248"/>
      <c r="AE103" s="249"/>
      <c r="AF103" s="249"/>
      <c r="AG103" s="249"/>
      <c r="AH103" s="249"/>
      <c r="AI103" s="249"/>
      <c r="AJ103" s="249"/>
      <c r="AK103" s="249"/>
      <c r="AL103" s="249"/>
      <c r="AM103" s="249"/>
      <c r="AN103" s="249"/>
      <c r="AO103" s="249"/>
      <c r="AP103" s="249"/>
    </row>
    <row r="104" spans="2:42" s="259" customFormat="1" x14ac:dyDescent="0.2">
      <c r="B104" s="210" t="str">
        <f>IF('Formulario PPGR1'!$F104="","",CONCATENATE('Formulario PPGR1'!$C104,".",'Formulario PPGR1'!$D104,".",'Formulario PPGR1'!$E104,".",#REF!))</f>
        <v/>
      </c>
      <c r="C104" s="210" t="str">
        <f>IF('Formulario PPGR1'!$F104="","",#REF!)</f>
        <v/>
      </c>
      <c r="D104" s="210" t="str">
        <f>IF('Formulario PPGR1'!$F104="","",#REF!)</f>
        <v/>
      </c>
      <c r="E104" s="210" t="str">
        <f>IF('Formulario PPGR1'!$F104="","",#REF!)</f>
        <v/>
      </c>
      <c r="F104" s="235"/>
      <c r="G104" s="236" t="e" cm="1">
        <f t="array" aca="1" ref="G104" ca="1">_xlfn.XLOOKUP($F104,LE_tbl[[#All],[Ls_LinesEstategica]],LE_tbl[[#All],[Le_code]],"",0)</f>
        <v>#NAME?</v>
      </c>
      <c r="H104" s="235"/>
      <c r="I104" s="236" t="e">
        <f ca="1">_xlfn.XLOOKUP($H104,Obj!$D$122:$D$134,Obj!$E$122:$E$134,"",0)</f>
        <v>#NAME?</v>
      </c>
      <c r="J104" s="235"/>
      <c r="K104" s="298"/>
      <c r="L104" s="235"/>
      <c r="M104" s="235"/>
      <c r="N104" s="301"/>
      <c r="O104" s="301"/>
      <c r="P104" s="237"/>
      <c r="Q104" s="237"/>
      <c r="R104" s="248"/>
      <c r="S104" s="248"/>
      <c r="T104" s="248"/>
      <c r="U104" s="248"/>
      <c r="V104" s="248"/>
      <c r="W104" s="248"/>
      <c r="X104" s="248"/>
      <c r="Y104" s="248"/>
      <c r="Z104" s="248"/>
      <c r="AA104" s="248"/>
      <c r="AB104" s="248"/>
      <c r="AC104" s="248"/>
      <c r="AD104" s="248"/>
      <c r="AE104" s="249"/>
      <c r="AF104" s="249"/>
      <c r="AG104" s="249"/>
      <c r="AH104" s="249"/>
      <c r="AI104" s="249"/>
      <c r="AJ104" s="249"/>
      <c r="AK104" s="249"/>
      <c r="AL104" s="249"/>
      <c r="AM104" s="249"/>
      <c r="AN104" s="249"/>
      <c r="AO104" s="249"/>
      <c r="AP104" s="249"/>
    </row>
    <row r="105" spans="2:42" s="259" customFormat="1" x14ac:dyDescent="0.2">
      <c r="B105" s="210" t="str">
        <f>IF('Formulario PPGR1'!$F105="","",CONCATENATE('Formulario PPGR1'!$C105,".",'Formulario PPGR1'!$D105,".",'Formulario PPGR1'!$E105,".",#REF!))</f>
        <v/>
      </c>
      <c r="C105" s="210" t="str">
        <f>IF('Formulario PPGR1'!$F105="","",#REF!)</f>
        <v/>
      </c>
      <c r="D105" s="210" t="str">
        <f>IF('Formulario PPGR1'!$F105="","",#REF!)</f>
        <v/>
      </c>
      <c r="E105" s="210" t="str">
        <f>IF('Formulario PPGR1'!$F105="","",#REF!)</f>
        <v/>
      </c>
      <c r="F105" s="235"/>
      <c r="G105" s="236" t="e" cm="1">
        <f t="array" aca="1" ref="G105" ca="1">_xlfn.XLOOKUP($F105,LE_tbl[[#All],[Ls_LinesEstategica]],LE_tbl[[#All],[Le_code]],"",0)</f>
        <v>#NAME?</v>
      </c>
      <c r="H105" s="235"/>
      <c r="I105" s="236" t="e">
        <f ca="1">_xlfn.XLOOKUP($H105,Obj!$D$122:$D$134,Obj!$E$122:$E$134,"",0)</f>
        <v>#NAME?</v>
      </c>
      <c r="J105" s="235"/>
      <c r="K105" s="298"/>
      <c r="L105" s="235"/>
      <c r="M105" s="235"/>
      <c r="N105" s="301"/>
      <c r="O105" s="301"/>
      <c r="P105" s="237"/>
      <c r="Q105" s="237"/>
      <c r="R105" s="248"/>
      <c r="S105" s="248"/>
      <c r="T105" s="248"/>
      <c r="U105" s="248"/>
      <c r="V105" s="248"/>
      <c r="W105" s="248"/>
      <c r="X105" s="248"/>
      <c r="Y105" s="248"/>
      <c r="Z105" s="248"/>
      <c r="AA105" s="248"/>
      <c r="AB105" s="248"/>
      <c r="AC105" s="248"/>
      <c r="AD105" s="248"/>
      <c r="AE105" s="249"/>
      <c r="AF105" s="249"/>
      <c r="AG105" s="249"/>
      <c r="AH105" s="249"/>
      <c r="AI105" s="249"/>
      <c r="AJ105" s="249"/>
      <c r="AK105" s="249"/>
      <c r="AL105" s="249"/>
      <c r="AM105" s="249"/>
      <c r="AN105" s="249"/>
      <c r="AO105" s="249"/>
      <c r="AP105" s="249"/>
    </row>
    <row r="106" spans="2:42" s="259" customFormat="1" x14ac:dyDescent="0.2">
      <c r="B106" s="210" t="str">
        <f>IF('Formulario PPGR1'!$F106="","",CONCATENATE('Formulario PPGR1'!$C106,".",'Formulario PPGR1'!$D106,".",'Formulario PPGR1'!$E106,".",#REF!))</f>
        <v/>
      </c>
      <c r="C106" s="210" t="str">
        <f>IF('Formulario PPGR1'!$F106="","",#REF!)</f>
        <v/>
      </c>
      <c r="D106" s="210" t="str">
        <f>IF('Formulario PPGR1'!$F106="","",#REF!)</f>
        <v/>
      </c>
      <c r="E106" s="210" t="str">
        <f>IF('Formulario PPGR1'!$F106="","",#REF!)</f>
        <v/>
      </c>
      <c r="F106" s="235"/>
      <c r="G106" s="236" t="e" cm="1">
        <f t="array" aca="1" ref="G106" ca="1">_xlfn.XLOOKUP($F106,LE_tbl[[#All],[Ls_LinesEstategica]],LE_tbl[[#All],[Le_code]],"",0)</f>
        <v>#NAME?</v>
      </c>
      <c r="H106" s="235"/>
      <c r="I106" s="236" t="e">
        <f ca="1">_xlfn.XLOOKUP($H106,Obj!$D$122:$D$134,Obj!$E$122:$E$134,"",0)</f>
        <v>#NAME?</v>
      </c>
      <c r="J106" s="235"/>
      <c r="K106" s="298"/>
      <c r="L106" s="235"/>
      <c r="M106" s="235"/>
      <c r="N106" s="300"/>
      <c r="O106" s="301"/>
      <c r="P106" s="237"/>
      <c r="Q106" s="237"/>
      <c r="R106" s="248"/>
      <c r="S106" s="248"/>
      <c r="T106" s="248"/>
      <c r="U106" s="248"/>
      <c r="V106" s="248"/>
      <c r="W106" s="248"/>
      <c r="X106" s="248"/>
      <c r="Y106" s="248"/>
      <c r="Z106" s="248"/>
      <c r="AA106" s="248"/>
      <c r="AB106" s="248"/>
      <c r="AC106" s="248"/>
      <c r="AD106" s="248"/>
      <c r="AE106" s="249"/>
      <c r="AF106" s="249"/>
      <c r="AG106" s="249"/>
      <c r="AH106" s="249"/>
      <c r="AI106" s="249"/>
      <c r="AJ106" s="249"/>
      <c r="AK106" s="249"/>
      <c r="AL106" s="249"/>
      <c r="AM106" s="249"/>
      <c r="AN106" s="249"/>
      <c r="AO106" s="249"/>
      <c r="AP106" s="249"/>
    </row>
    <row r="107" spans="2:42" s="259" customFormat="1" x14ac:dyDescent="0.2">
      <c r="B107" s="210" t="str">
        <f>IF('Formulario PPGR1'!$F107="","",CONCATENATE('Formulario PPGR1'!$C107,".",'Formulario PPGR1'!$D107,".",'Formulario PPGR1'!$E107,".",#REF!))</f>
        <v/>
      </c>
      <c r="C107" s="210" t="str">
        <f>IF('Formulario PPGR1'!$F107="","",#REF!)</f>
        <v/>
      </c>
      <c r="D107" s="210" t="str">
        <f>IF('Formulario PPGR1'!$F107="","",#REF!)</f>
        <v/>
      </c>
      <c r="E107" s="210" t="str">
        <f>IF('Formulario PPGR1'!$F107="","",#REF!)</f>
        <v/>
      </c>
      <c r="F107" s="235"/>
      <c r="G107" s="236" t="e" cm="1">
        <f t="array" aca="1" ref="G107" ca="1">_xlfn.XLOOKUP($F107,LE_tbl[[#All],[Ls_LinesEstategica]],LE_tbl[[#All],[Le_code]],"",0)</f>
        <v>#NAME?</v>
      </c>
      <c r="H107" s="235"/>
      <c r="I107" s="236" t="e">
        <f ca="1">_xlfn.XLOOKUP($H107,Obj!$D$122:$D$134,Obj!$E$122:$E$134,"",0)</f>
        <v>#NAME?</v>
      </c>
      <c r="J107" s="235"/>
      <c r="K107" s="311"/>
      <c r="L107" s="235"/>
      <c r="M107" s="235"/>
      <c r="N107" s="300"/>
      <c r="O107" s="301"/>
      <c r="P107" s="235"/>
      <c r="Q107" s="235"/>
      <c r="R107" s="248"/>
      <c r="S107" s="248"/>
      <c r="T107" s="248"/>
      <c r="U107" s="248"/>
      <c r="V107" s="248"/>
      <c r="W107" s="248"/>
      <c r="X107" s="248"/>
      <c r="Y107" s="248"/>
      <c r="Z107" s="248"/>
      <c r="AA107" s="248"/>
      <c r="AB107" s="248"/>
      <c r="AC107" s="248"/>
      <c r="AD107" s="248"/>
      <c r="AE107" s="249"/>
      <c r="AF107" s="249"/>
      <c r="AG107" s="249"/>
      <c r="AH107" s="249"/>
      <c r="AI107" s="249"/>
      <c r="AJ107" s="249"/>
      <c r="AK107" s="249"/>
      <c r="AL107" s="249"/>
      <c r="AM107" s="249"/>
      <c r="AN107" s="249"/>
      <c r="AO107" s="249"/>
      <c r="AP107" s="249"/>
    </row>
    <row r="108" spans="2:42" s="259" customFormat="1" x14ac:dyDescent="0.2">
      <c r="B108" s="210" t="str">
        <f>IF('Formulario PPGR1'!$F108="","",CONCATENATE('Formulario PPGR1'!$C108,".",'Formulario PPGR1'!$D108,".",'Formulario PPGR1'!$E108,".",#REF!))</f>
        <v/>
      </c>
      <c r="C108" s="210" t="str">
        <f>IF('Formulario PPGR1'!$F108="","",#REF!)</f>
        <v/>
      </c>
      <c r="D108" s="210" t="str">
        <f>IF('Formulario PPGR1'!$F108="","",#REF!)</f>
        <v/>
      </c>
      <c r="E108" s="210" t="str">
        <f>IF('Formulario PPGR1'!$F108="","",#REF!)</f>
        <v/>
      </c>
      <c r="F108" s="235"/>
      <c r="G108" s="236" t="e" cm="1">
        <f t="array" aca="1" ref="G108" ca="1">_xlfn.XLOOKUP($F108,LE_tbl[[#All],[Ls_LinesEstategica]],LE_tbl[[#All],[Le_code]],"",0)</f>
        <v>#NAME?</v>
      </c>
      <c r="H108" s="235"/>
      <c r="I108" s="236" t="e">
        <f ca="1">_xlfn.XLOOKUP($H108,Obj!$D$122:$D$134,Obj!$E$122:$E$134,"",0)</f>
        <v>#NAME?</v>
      </c>
      <c r="J108" s="235"/>
      <c r="K108" s="311"/>
      <c r="L108" s="235"/>
      <c r="M108" s="235"/>
      <c r="N108" s="301"/>
      <c r="O108" s="301"/>
      <c r="P108" s="209"/>
      <c r="Q108" s="237"/>
      <c r="R108" s="248"/>
      <c r="S108" s="248"/>
      <c r="T108" s="248"/>
      <c r="U108" s="248"/>
      <c r="V108" s="248"/>
      <c r="W108" s="248"/>
      <c r="X108" s="248"/>
      <c r="Y108" s="248"/>
      <c r="Z108" s="248"/>
      <c r="AA108" s="248"/>
      <c r="AB108" s="248"/>
      <c r="AC108" s="248"/>
      <c r="AD108" s="248"/>
      <c r="AE108" s="249"/>
      <c r="AF108" s="249"/>
      <c r="AG108" s="249"/>
      <c r="AH108" s="249"/>
      <c r="AI108" s="249"/>
      <c r="AJ108" s="249"/>
      <c r="AK108" s="249"/>
      <c r="AL108" s="249"/>
      <c r="AM108" s="249"/>
      <c r="AN108" s="249"/>
      <c r="AO108" s="249"/>
      <c r="AP108" s="249"/>
    </row>
    <row r="109" spans="2:42" s="259" customFormat="1" x14ac:dyDescent="0.2">
      <c r="B109" s="210" t="str">
        <f>IF('Formulario PPGR1'!$F109="","",CONCATENATE('Formulario PPGR1'!$C109,".",'Formulario PPGR1'!$D109,".",'Formulario PPGR1'!$E109,".",#REF!))</f>
        <v/>
      </c>
      <c r="C109" s="210" t="str">
        <f>IF('Formulario PPGR1'!$F109="","",#REF!)</f>
        <v/>
      </c>
      <c r="D109" s="210" t="str">
        <f>IF('Formulario PPGR1'!$F109="","",#REF!)</f>
        <v/>
      </c>
      <c r="E109" s="210" t="str">
        <f>IF('Formulario PPGR1'!$F109="","",#REF!)</f>
        <v/>
      </c>
      <c r="F109" s="235"/>
      <c r="G109" s="236" t="e" cm="1">
        <f t="array" aca="1" ref="G109" ca="1">_xlfn.XLOOKUP($F109,LE_tbl[[#All],[Ls_LinesEstategica]],LE_tbl[[#All],[Le_code]],"",0)</f>
        <v>#NAME?</v>
      </c>
      <c r="H109" s="235"/>
      <c r="I109" s="236" t="e">
        <f ca="1">_xlfn.XLOOKUP($H109,Obj!$D$122:$D$134,Obj!$E$122:$E$134,"",0)</f>
        <v>#NAME?</v>
      </c>
      <c r="J109" s="235"/>
      <c r="K109" s="298"/>
      <c r="L109" s="235"/>
      <c r="M109" s="235"/>
      <c r="N109" s="300"/>
      <c r="O109" s="299"/>
      <c r="P109" s="235"/>
      <c r="Q109" s="235"/>
      <c r="R109" s="248"/>
      <c r="S109" s="248"/>
      <c r="T109" s="248"/>
      <c r="U109" s="248"/>
      <c r="V109" s="248"/>
      <c r="W109" s="248"/>
      <c r="X109" s="248"/>
      <c r="Y109" s="248"/>
      <c r="Z109" s="248"/>
      <c r="AA109" s="248"/>
      <c r="AB109" s="248"/>
      <c r="AC109" s="248"/>
      <c r="AD109" s="248"/>
      <c r="AE109" s="249"/>
      <c r="AF109" s="249"/>
      <c r="AG109" s="249"/>
      <c r="AH109" s="249"/>
      <c r="AI109" s="249"/>
      <c r="AJ109" s="249"/>
      <c r="AK109" s="249"/>
      <c r="AL109" s="249"/>
      <c r="AM109" s="249"/>
      <c r="AN109" s="249"/>
      <c r="AO109" s="249"/>
      <c r="AP109" s="249"/>
    </row>
    <row r="110" spans="2:42" s="259" customFormat="1" x14ac:dyDescent="0.2">
      <c r="B110" s="210" t="str">
        <f>IF('Formulario PPGR1'!$F110="","",CONCATENATE('Formulario PPGR1'!$C110,".",'Formulario PPGR1'!$D110,".",'Formulario PPGR1'!$E110,".",#REF!))</f>
        <v/>
      </c>
      <c r="C110" s="210" t="str">
        <f>IF('Formulario PPGR1'!$F110="","",#REF!)</f>
        <v/>
      </c>
      <c r="D110" s="210" t="str">
        <f>IF('Formulario PPGR1'!$F110="","",#REF!)</f>
        <v/>
      </c>
      <c r="E110" s="210" t="str">
        <f>IF('Formulario PPGR1'!$F110="","",#REF!)</f>
        <v/>
      </c>
      <c r="F110" s="235"/>
      <c r="G110" s="236" t="e" cm="1">
        <f t="array" aca="1" ref="G110" ca="1">_xlfn.XLOOKUP($F110,LE_tbl[[#All],[Ls_LinesEstategica]],LE_tbl[[#All],[Le_code]],"",0)</f>
        <v>#NAME?</v>
      </c>
      <c r="H110" s="235"/>
      <c r="I110" s="236" t="e">
        <f ca="1">_xlfn.XLOOKUP($H110,Obj!$D$122:$D$134,Obj!$E$122:$E$134,"",0)</f>
        <v>#NAME?</v>
      </c>
      <c r="J110" s="235"/>
      <c r="K110" s="298"/>
      <c r="L110" s="235"/>
      <c r="M110" s="235"/>
      <c r="N110" s="300"/>
      <c r="O110" s="303"/>
      <c r="P110" s="235"/>
      <c r="Q110" s="235"/>
      <c r="R110" s="248"/>
      <c r="S110" s="248"/>
      <c r="T110" s="248"/>
      <c r="U110" s="248"/>
      <c r="V110" s="248"/>
      <c r="W110" s="248"/>
      <c r="X110" s="248"/>
      <c r="Y110" s="248"/>
      <c r="Z110" s="248"/>
      <c r="AA110" s="248"/>
      <c r="AB110" s="248"/>
      <c r="AC110" s="248"/>
      <c r="AD110" s="248"/>
      <c r="AE110" s="249"/>
      <c r="AF110" s="249"/>
      <c r="AG110" s="249"/>
      <c r="AH110" s="249"/>
      <c r="AI110" s="249"/>
      <c r="AJ110" s="249"/>
      <c r="AK110" s="249"/>
      <c r="AL110" s="249"/>
      <c r="AM110" s="249"/>
      <c r="AN110" s="249"/>
      <c r="AO110" s="249"/>
      <c r="AP110" s="249"/>
    </row>
    <row r="111" spans="2:42" s="259" customFormat="1" x14ac:dyDescent="0.2">
      <c r="B111" s="210" t="str">
        <f>IF('Formulario PPGR1'!$F111="","",CONCATENATE('Formulario PPGR1'!$C111,".",'Formulario PPGR1'!$D111,".",'Formulario PPGR1'!$E111,".",#REF!))</f>
        <v/>
      </c>
      <c r="C111" s="210" t="str">
        <f>IF('Formulario PPGR1'!$F111="","",#REF!)</f>
        <v/>
      </c>
      <c r="D111" s="210" t="str">
        <f>IF('Formulario PPGR1'!$F111="","",#REF!)</f>
        <v/>
      </c>
      <c r="E111" s="210" t="str">
        <f>IF('Formulario PPGR1'!$F111="","",#REF!)</f>
        <v/>
      </c>
      <c r="F111" s="235"/>
      <c r="G111" s="236" t="e" cm="1">
        <f t="array" aca="1" ref="G111" ca="1">_xlfn.XLOOKUP($F111,LE_tbl[[#All],[Ls_LinesEstategica]],LE_tbl[[#All],[Le_code]],"",0)</f>
        <v>#NAME?</v>
      </c>
      <c r="H111" s="235"/>
      <c r="I111" s="236" t="e">
        <f ca="1">_xlfn.XLOOKUP($H111,Obj!$D$122:$D$134,Obj!$E$122:$E$134,"",0)</f>
        <v>#NAME?</v>
      </c>
      <c r="J111" s="235"/>
      <c r="K111" s="298"/>
      <c r="L111" s="235"/>
      <c r="M111" s="235"/>
      <c r="N111" s="300"/>
      <c r="O111" s="300"/>
      <c r="P111" s="235"/>
      <c r="Q111" s="235"/>
      <c r="R111" s="248"/>
      <c r="S111" s="248"/>
      <c r="T111" s="248"/>
      <c r="U111" s="248"/>
      <c r="V111" s="248"/>
      <c r="W111" s="248"/>
      <c r="X111" s="248"/>
      <c r="Y111" s="248"/>
      <c r="Z111" s="248"/>
      <c r="AA111" s="248"/>
      <c r="AB111" s="248"/>
      <c r="AC111" s="248"/>
      <c r="AD111" s="248"/>
      <c r="AE111" s="249"/>
      <c r="AF111" s="249"/>
      <c r="AG111" s="249"/>
      <c r="AH111" s="249"/>
      <c r="AI111" s="249"/>
      <c r="AJ111" s="249"/>
      <c r="AK111" s="249"/>
      <c r="AL111" s="249"/>
      <c r="AM111" s="249"/>
      <c r="AN111" s="249"/>
      <c r="AO111" s="249"/>
      <c r="AP111" s="249"/>
    </row>
    <row r="112" spans="2:42" s="259" customFormat="1" x14ac:dyDescent="0.2">
      <c r="B112" s="210" t="str">
        <f>IF('Formulario PPGR1'!$F112="","",CONCATENATE('Formulario PPGR1'!$C112,".",'Formulario PPGR1'!$D112,".",'Formulario PPGR1'!$E112,".",#REF!))</f>
        <v/>
      </c>
      <c r="C112" s="210" t="str">
        <f>IF('Formulario PPGR1'!$F112="","",#REF!)</f>
        <v/>
      </c>
      <c r="D112" s="210" t="str">
        <f>IF('Formulario PPGR1'!$F112="","",#REF!)</f>
        <v/>
      </c>
      <c r="E112" s="210" t="str">
        <f>IF('Formulario PPGR1'!$F112="","",#REF!)</f>
        <v/>
      </c>
      <c r="F112" s="235"/>
      <c r="G112" s="236" t="e" cm="1">
        <f t="array" aca="1" ref="G112" ca="1">_xlfn.XLOOKUP($F112,LE_tbl[[#All],[Ls_LinesEstategica]],LE_tbl[[#All],[Le_code]],"",0)</f>
        <v>#NAME?</v>
      </c>
      <c r="H112" s="235"/>
      <c r="I112" s="236" t="e">
        <f ca="1">_xlfn.XLOOKUP($H112,Obj!$D$122:$D$134,Obj!$E$122:$E$134,"",0)</f>
        <v>#NAME?</v>
      </c>
      <c r="J112" s="235"/>
      <c r="K112" s="298"/>
      <c r="L112" s="235"/>
      <c r="M112" s="235"/>
      <c r="N112" s="300"/>
      <c r="O112" s="299"/>
      <c r="P112" s="235"/>
      <c r="Q112" s="235"/>
      <c r="R112" s="248"/>
      <c r="S112" s="248"/>
      <c r="T112" s="248"/>
      <c r="U112" s="248"/>
      <c r="V112" s="248"/>
      <c r="W112" s="248"/>
      <c r="X112" s="248"/>
      <c r="Y112" s="248"/>
      <c r="Z112" s="248"/>
      <c r="AA112" s="248"/>
      <c r="AB112" s="248"/>
      <c r="AC112" s="248"/>
      <c r="AD112" s="248"/>
      <c r="AE112" s="249"/>
      <c r="AF112" s="249"/>
      <c r="AG112" s="249"/>
      <c r="AH112" s="249"/>
      <c r="AI112" s="249"/>
      <c r="AJ112" s="249"/>
      <c r="AK112" s="249"/>
      <c r="AL112" s="249"/>
      <c r="AM112" s="249"/>
      <c r="AN112" s="249"/>
      <c r="AO112" s="249"/>
      <c r="AP112" s="249"/>
    </row>
    <row r="113" spans="2:42" s="259" customFormat="1" x14ac:dyDescent="0.2">
      <c r="B113" s="210" t="str">
        <f>IF('Formulario PPGR1'!$F113="","",CONCATENATE('Formulario PPGR1'!$C113,".",'Formulario PPGR1'!$D113,".",'Formulario PPGR1'!$E113,".",#REF!))</f>
        <v/>
      </c>
      <c r="C113" s="210" t="str">
        <f>IF('Formulario PPGR1'!$F113="","",#REF!)</f>
        <v/>
      </c>
      <c r="D113" s="210" t="str">
        <f>IF('Formulario PPGR1'!$F113="","",#REF!)</f>
        <v/>
      </c>
      <c r="E113" s="210" t="str">
        <f>IF('Formulario PPGR1'!$F113="","",#REF!)</f>
        <v/>
      </c>
      <c r="F113" s="235"/>
      <c r="G113" s="236" t="e" cm="1">
        <f t="array" aca="1" ref="G113" ca="1">_xlfn.XLOOKUP($F113,LE_tbl[[#All],[Ls_LinesEstategica]],LE_tbl[[#All],[Le_code]],"",0)</f>
        <v>#NAME?</v>
      </c>
      <c r="H113" s="235"/>
      <c r="I113" s="236" t="e">
        <f ca="1">_xlfn.XLOOKUP($H113,Obj!$D$122:$D$134,Obj!$E$122:$E$134,"",0)</f>
        <v>#NAME?</v>
      </c>
      <c r="J113" s="235"/>
      <c r="K113" s="298"/>
      <c r="L113" s="235"/>
      <c r="M113" s="235"/>
      <c r="N113" s="300"/>
      <c r="O113" s="301"/>
      <c r="P113" s="235"/>
      <c r="Q113" s="235"/>
      <c r="R113" s="248"/>
      <c r="S113" s="248"/>
      <c r="T113" s="248"/>
      <c r="U113" s="248"/>
      <c r="V113" s="248"/>
      <c r="W113" s="248"/>
      <c r="X113" s="248"/>
      <c r="Y113" s="248"/>
      <c r="Z113" s="248"/>
      <c r="AA113" s="248"/>
      <c r="AB113" s="248"/>
      <c r="AC113" s="248"/>
      <c r="AD113" s="248"/>
      <c r="AE113" s="249"/>
      <c r="AF113" s="249"/>
      <c r="AG113" s="249"/>
      <c r="AH113" s="249"/>
      <c r="AI113" s="249"/>
      <c r="AJ113" s="249"/>
      <c r="AK113" s="249"/>
      <c r="AL113" s="249"/>
      <c r="AM113" s="249"/>
      <c r="AN113" s="249"/>
      <c r="AO113" s="249"/>
      <c r="AP113" s="249"/>
    </row>
    <row r="114" spans="2:42" s="259" customFormat="1" x14ac:dyDescent="0.2">
      <c r="B114" s="210" t="str">
        <f>IF('Formulario PPGR1'!$F114="","",CONCATENATE('Formulario PPGR1'!$C114,".",'Formulario PPGR1'!$D114,".",'Formulario PPGR1'!$E114,".",#REF!))</f>
        <v/>
      </c>
      <c r="C114" s="210" t="str">
        <f>IF('Formulario PPGR1'!$F114="","",#REF!)</f>
        <v/>
      </c>
      <c r="D114" s="210" t="str">
        <f>IF('Formulario PPGR1'!$F114="","",#REF!)</f>
        <v/>
      </c>
      <c r="E114" s="210" t="str">
        <f>IF('Formulario PPGR1'!$F114="","",#REF!)</f>
        <v/>
      </c>
      <c r="F114" s="235"/>
      <c r="G114" s="236" t="e" cm="1">
        <f t="array" aca="1" ref="G114" ca="1">_xlfn.XLOOKUP($F114,LE_tbl[[#All],[Ls_LinesEstategica]],LE_tbl[[#All],[Le_code]],"",0)</f>
        <v>#NAME?</v>
      </c>
      <c r="H114" s="235"/>
      <c r="I114" s="236" t="e">
        <f ca="1">_xlfn.XLOOKUP($H114,Obj!$D$122:$D$134,Obj!$E$122:$E$134,"",0)</f>
        <v>#NAME?</v>
      </c>
      <c r="J114" s="235"/>
      <c r="K114" s="235"/>
      <c r="L114" s="235"/>
      <c r="M114" s="235"/>
      <c r="N114" s="300"/>
      <c r="O114" s="301"/>
      <c r="P114" s="209"/>
      <c r="Q114" s="235"/>
      <c r="R114" s="248"/>
      <c r="S114" s="248"/>
      <c r="T114" s="248"/>
      <c r="U114" s="248"/>
      <c r="V114" s="248"/>
      <c r="W114" s="248"/>
      <c r="X114" s="248"/>
      <c r="Y114" s="248"/>
      <c r="Z114" s="248"/>
      <c r="AA114" s="248"/>
      <c r="AB114" s="248"/>
      <c r="AC114" s="248"/>
      <c r="AD114" s="248"/>
      <c r="AE114" s="249"/>
      <c r="AF114" s="249"/>
      <c r="AG114" s="249"/>
      <c r="AH114" s="249"/>
      <c r="AI114" s="249"/>
      <c r="AJ114" s="249"/>
      <c r="AK114" s="249"/>
      <c r="AL114" s="249"/>
      <c r="AM114" s="249"/>
      <c r="AN114" s="249"/>
      <c r="AO114" s="249"/>
      <c r="AP114" s="249"/>
    </row>
    <row r="115" spans="2:42" s="259" customFormat="1" x14ac:dyDescent="0.2">
      <c r="B115" s="210" t="str">
        <f>IF('Formulario PPGR1'!$F115="","",CONCATENATE('Formulario PPGR1'!$C115,".",'Formulario PPGR1'!$D115,".",'Formulario PPGR1'!$E115,".",#REF!))</f>
        <v/>
      </c>
      <c r="C115" s="210" t="str">
        <f>IF('Formulario PPGR1'!$F115="","",#REF!)</f>
        <v/>
      </c>
      <c r="D115" s="210" t="str">
        <f>IF('Formulario PPGR1'!$F115="","",#REF!)</f>
        <v/>
      </c>
      <c r="E115" s="210" t="str">
        <f>IF('Formulario PPGR1'!$F115="","",#REF!)</f>
        <v/>
      </c>
      <c r="F115" s="235"/>
      <c r="G115" s="236" t="e" cm="1">
        <f t="array" aca="1" ref="G115" ca="1">_xlfn.XLOOKUP($F115,LE_tbl[[#All],[Ls_LinesEstategica]],LE_tbl[[#All],[Le_code]],"",0)</f>
        <v>#NAME?</v>
      </c>
      <c r="H115" s="235"/>
      <c r="I115" s="236" t="e">
        <f ca="1">_xlfn.XLOOKUP($H115,Obj!$D$122:$D$134,Obj!$E$122:$E$134,"",0)</f>
        <v>#NAME?</v>
      </c>
      <c r="J115" s="235"/>
      <c r="K115" s="298"/>
      <c r="L115" s="235"/>
      <c r="M115" s="235"/>
      <c r="N115" s="300"/>
      <c r="O115" s="300"/>
      <c r="P115" s="235"/>
      <c r="Q115" s="235"/>
      <c r="R115" s="248"/>
      <c r="S115" s="248"/>
      <c r="T115" s="248"/>
      <c r="U115" s="248"/>
      <c r="V115" s="248"/>
      <c r="W115" s="248"/>
      <c r="X115" s="248"/>
      <c r="Y115" s="248"/>
      <c r="Z115" s="248"/>
      <c r="AA115" s="248"/>
      <c r="AB115" s="248"/>
      <c r="AC115" s="248"/>
      <c r="AD115" s="248"/>
      <c r="AE115" s="249"/>
      <c r="AF115" s="249"/>
      <c r="AG115" s="249"/>
      <c r="AH115" s="249"/>
      <c r="AI115" s="249"/>
      <c r="AJ115" s="249"/>
      <c r="AK115" s="249"/>
      <c r="AL115" s="249"/>
      <c r="AM115" s="249"/>
      <c r="AN115" s="249"/>
      <c r="AO115" s="249"/>
      <c r="AP115" s="249"/>
    </row>
    <row r="116" spans="2:42" s="259" customFormat="1" x14ac:dyDescent="0.2">
      <c r="B116" s="210" t="str">
        <f>IF('Formulario PPGR1'!$F116="","",CONCATENATE('Formulario PPGR1'!$C116,".",'Formulario PPGR1'!$D116,".",'Formulario PPGR1'!$E116,".",#REF!))</f>
        <v/>
      </c>
      <c r="C116" s="210" t="str">
        <f>IF('Formulario PPGR1'!$F116="","",#REF!)</f>
        <v/>
      </c>
      <c r="D116" s="210" t="str">
        <f>IF('Formulario PPGR1'!$F116="","",#REF!)</f>
        <v/>
      </c>
      <c r="E116" s="210" t="str">
        <f>IF('Formulario PPGR1'!$F116="","",#REF!)</f>
        <v/>
      </c>
      <c r="F116" s="235"/>
      <c r="G116" s="236" t="e" cm="1">
        <f t="array" aca="1" ref="G116" ca="1">_xlfn.XLOOKUP($F116,LE_tbl[[#All],[Ls_LinesEstategica]],LE_tbl[[#All],[Le_code]],"",0)</f>
        <v>#NAME?</v>
      </c>
      <c r="H116" s="235"/>
      <c r="I116" s="236" t="e">
        <f ca="1">_xlfn.XLOOKUP($H116,Obj!$D$122:$D$134,Obj!$E$122:$E$134,"",0)</f>
        <v>#NAME?</v>
      </c>
      <c r="J116" s="235"/>
      <c r="K116" s="298"/>
      <c r="L116" s="235"/>
      <c r="M116" s="235"/>
      <c r="N116" s="300"/>
      <c r="O116" s="299"/>
      <c r="P116" s="235"/>
      <c r="Q116" s="235"/>
      <c r="R116" s="248"/>
      <c r="S116" s="248"/>
      <c r="T116" s="248"/>
      <c r="U116" s="248"/>
      <c r="V116" s="248"/>
      <c r="W116" s="248"/>
      <c r="X116" s="248"/>
      <c r="Y116" s="248"/>
      <c r="Z116" s="248"/>
      <c r="AA116" s="248"/>
      <c r="AB116" s="248"/>
      <c r="AC116" s="248"/>
      <c r="AD116" s="248"/>
      <c r="AE116" s="249"/>
      <c r="AF116" s="249"/>
      <c r="AG116" s="249"/>
      <c r="AH116" s="249"/>
      <c r="AI116" s="249"/>
      <c r="AJ116" s="249"/>
      <c r="AK116" s="249"/>
      <c r="AL116" s="249"/>
      <c r="AM116" s="249"/>
      <c r="AN116" s="249"/>
      <c r="AO116" s="249"/>
      <c r="AP116" s="249"/>
    </row>
    <row r="117" spans="2:42" s="259" customFormat="1" x14ac:dyDescent="0.2">
      <c r="B117" s="210" t="str">
        <f>IF('Formulario PPGR1'!$F117="","",CONCATENATE('Formulario PPGR1'!$C117,".",'Formulario PPGR1'!$D117,".",'Formulario PPGR1'!$E117,".",#REF!))</f>
        <v/>
      </c>
      <c r="C117" s="210" t="str">
        <f>IF('Formulario PPGR1'!$F117="","",#REF!)</f>
        <v/>
      </c>
      <c r="D117" s="210" t="str">
        <f>IF('Formulario PPGR1'!$F117="","",#REF!)</f>
        <v/>
      </c>
      <c r="E117" s="210" t="str">
        <f>IF('Formulario PPGR1'!$F117="","",#REF!)</f>
        <v/>
      </c>
      <c r="F117" s="235"/>
      <c r="G117" s="236" t="e" cm="1">
        <f t="array" aca="1" ref="G117" ca="1">_xlfn.XLOOKUP($F117,LE_tbl[[#All],[Ls_LinesEstategica]],LE_tbl[[#All],[Le_code]],"",0)</f>
        <v>#NAME?</v>
      </c>
      <c r="H117" s="235"/>
      <c r="I117" s="236" t="e">
        <f ca="1">_xlfn.XLOOKUP($H117,Obj!$D$122:$D$134,Obj!$E$122:$E$134,"",0)</f>
        <v>#NAME?</v>
      </c>
      <c r="J117" s="235"/>
      <c r="K117" s="298"/>
      <c r="L117" s="235"/>
      <c r="M117" s="235"/>
      <c r="N117" s="301"/>
      <c r="O117" s="301"/>
      <c r="P117" s="237"/>
      <c r="Q117" s="237"/>
      <c r="R117" s="248"/>
      <c r="S117" s="248"/>
      <c r="T117" s="248"/>
      <c r="U117" s="248"/>
      <c r="V117" s="248"/>
      <c r="W117" s="248"/>
      <c r="X117" s="248"/>
      <c r="Y117" s="248"/>
      <c r="Z117" s="248"/>
      <c r="AA117" s="248"/>
      <c r="AB117" s="248"/>
      <c r="AC117" s="248"/>
      <c r="AD117" s="248"/>
      <c r="AE117" s="249"/>
      <c r="AF117" s="249"/>
      <c r="AG117" s="249"/>
      <c r="AH117" s="249"/>
      <c r="AI117" s="249"/>
      <c r="AJ117" s="249"/>
      <c r="AK117" s="249"/>
      <c r="AL117" s="249"/>
      <c r="AM117" s="249"/>
      <c r="AN117" s="249"/>
      <c r="AO117" s="249"/>
      <c r="AP117" s="249"/>
    </row>
    <row r="118" spans="2:42" s="259" customFormat="1" x14ac:dyDescent="0.2">
      <c r="B118" s="210" t="str">
        <f>IF('Formulario PPGR1'!$F118="","",CONCATENATE('Formulario PPGR1'!$C118,".",'Formulario PPGR1'!$D118,".",'Formulario PPGR1'!$E118,".",#REF!))</f>
        <v/>
      </c>
      <c r="C118" s="210" t="str">
        <f>IF('Formulario PPGR1'!$F118="","",#REF!)</f>
        <v/>
      </c>
      <c r="D118" s="210" t="str">
        <f>IF('Formulario PPGR1'!$F118="","",#REF!)</f>
        <v/>
      </c>
      <c r="E118" s="210" t="str">
        <f>IF('Formulario PPGR1'!$F118="","",#REF!)</f>
        <v/>
      </c>
      <c r="F118" s="235"/>
      <c r="G118" s="236" t="e" cm="1">
        <f t="array" aca="1" ref="G118" ca="1">_xlfn.XLOOKUP($F118,LE_tbl[[#All],[Ls_LinesEstategica]],LE_tbl[[#All],[Le_code]],"",0)</f>
        <v>#NAME?</v>
      </c>
      <c r="H118" s="235"/>
      <c r="I118" s="236" t="e">
        <f ca="1">_xlfn.XLOOKUP($H118,Obj!$D$122:$D$134,Obj!$E$122:$E$134,"",0)</f>
        <v>#NAME?</v>
      </c>
      <c r="J118" s="235"/>
      <c r="K118" s="298"/>
      <c r="L118" s="235"/>
      <c r="M118" s="235"/>
      <c r="N118" s="301"/>
      <c r="O118" s="301"/>
      <c r="P118" s="237"/>
      <c r="Q118" s="237"/>
      <c r="R118" s="248"/>
      <c r="S118" s="248"/>
      <c r="T118" s="248"/>
      <c r="U118" s="248"/>
      <c r="V118" s="248"/>
      <c r="W118" s="248"/>
      <c r="X118" s="248"/>
      <c r="Y118" s="248"/>
      <c r="Z118" s="248"/>
      <c r="AA118" s="248"/>
      <c r="AB118" s="248"/>
      <c r="AC118" s="248"/>
      <c r="AD118" s="248"/>
      <c r="AE118" s="249"/>
      <c r="AF118" s="249"/>
      <c r="AG118" s="249"/>
      <c r="AH118" s="249"/>
      <c r="AI118" s="249"/>
      <c r="AJ118" s="249"/>
      <c r="AK118" s="249"/>
      <c r="AL118" s="249"/>
      <c r="AM118" s="249"/>
      <c r="AN118" s="249"/>
      <c r="AO118" s="249"/>
      <c r="AP118" s="249"/>
    </row>
    <row r="119" spans="2:42" s="259" customFormat="1" x14ac:dyDescent="0.2">
      <c r="B119" s="210" t="str">
        <f>IF('Formulario PPGR1'!$F119="","",CONCATENATE('Formulario PPGR1'!$C119,".",'Formulario PPGR1'!$D119,".",'Formulario PPGR1'!$E119,".",#REF!))</f>
        <v/>
      </c>
      <c r="C119" s="210" t="str">
        <f>IF('Formulario PPGR1'!$F119="","",#REF!)</f>
        <v/>
      </c>
      <c r="D119" s="210" t="str">
        <f>IF('Formulario PPGR1'!$F119="","",#REF!)</f>
        <v/>
      </c>
      <c r="E119" s="210" t="str">
        <f>IF('Formulario PPGR1'!$F119="","",#REF!)</f>
        <v/>
      </c>
      <c r="F119" s="235"/>
      <c r="G119" s="236" t="e" cm="1">
        <f t="array" aca="1" ref="G119" ca="1">_xlfn.XLOOKUP($F119,LE_tbl[[#All],[Ls_LinesEstategica]],LE_tbl[[#All],[Le_code]],"",0)</f>
        <v>#NAME?</v>
      </c>
      <c r="H119" s="235"/>
      <c r="I119" s="236" t="e">
        <f ca="1">_xlfn.XLOOKUP($H119,Obj!$D$122:$D$134,Obj!$E$122:$E$134,"",0)</f>
        <v>#NAME?</v>
      </c>
      <c r="J119" s="235"/>
      <c r="K119" s="298"/>
      <c r="L119" s="235"/>
      <c r="M119" s="235"/>
      <c r="N119" s="299"/>
      <c r="O119" s="301"/>
      <c r="P119" s="237"/>
      <c r="Q119" s="237"/>
      <c r="R119" s="248"/>
      <c r="S119" s="248"/>
      <c r="T119" s="248"/>
      <c r="U119" s="248"/>
      <c r="V119" s="248"/>
      <c r="W119" s="248"/>
      <c r="X119" s="248"/>
      <c r="Y119" s="248"/>
      <c r="Z119" s="248"/>
      <c r="AA119" s="248"/>
      <c r="AB119" s="248"/>
      <c r="AC119" s="248"/>
      <c r="AD119" s="248"/>
      <c r="AE119" s="249"/>
      <c r="AF119" s="249"/>
      <c r="AG119" s="249"/>
      <c r="AH119" s="249"/>
      <c r="AI119" s="249"/>
      <c r="AJ119" s="249"/>
      <c r="AK119" s="249"/>
      <c r="AL119" s="249"/>
      <c r="AM119" s="249"/>
      <c r="AN119" s="249"/>
      <c r="AO119" s="249"/>
      <c r="AP119" s="249"/>
    </row>
    <row r="120" spans="2:42" s="259" customFormat="1" x14ac:dyDescent="0.2">
      <c r="B120" s="210" t="str">
        <f>IF('Formulario PPGR1'!$F120="","",CONCATENATE('Formulario PPGR1'!$C120,".",'Formulario PPGR1'!$D120,".",'Formulario PPGR1'!$E120,".",#REF!))</f>
        <v/>
      </c>
      <c r="C120" s="210" t="str">
        <f>IF('Formulario PPGR1'!$F120="","",#REF!)</f>
        <v/>
      </c>
      <c r="D120" s="210" t="str">
        <f>IF('Formulario PPGR1'!$F120="","",#REF!)</f>
        <v/>
      </c>
      <c r="E120" s="210" t="str">
        <f>IF('Formulario PPGR1'!$F120="","",#REF!)</f>
        <v/>
      </c>
      <c r="F120" s="235"/>
      <c r="G120" s="236" t="e" cm="1">
        <f t="array" aca="1" ref="G120" ca="1">_xlfn.XLOOKUP($F120,LE_tbl[[#All],[Ls_LinesEstategica]],LE_tbl[[#All],[Le_code]],"",0)</f>
        <v>#NAME?</v>
      </c>
      <c r="H120" s="235"/>
      <c r="I120" s="236" t="e">
        <f ca="1">_xlfn.XLOOKUP($H120,Obj!$D$122:$D$134,Obj!$E$122:$E$134,"",0)</f>
        <v>#NAME?</v>
      </c>
      <c r="J120" s="235"/>
      <c r="K120" s="298"/>
      <c r="L120" s="235"/>
      <c r="M120" s="235"/>
      <c r="N120" s="299"/>
      <c r="O120" s="301"/>
      <c r="P120" s="237"/>
      <c r="Q120" s="237"/>
      <c r="R120" s="248"/>
      <c r="S120" s="248"/>
      <c r="T120" s="248"/>
      <c r="U120" s="248"/>
      <c r="V120" s="248"/>
      <c r="W120" s="248"/>
      <c r="X120" s="248"/>
      <c r="Y120" s="248"/>
      <c r="Z120" s="248"/>
      <c r="AA120" s="248"/>
      <c r="AB120" s="248"/>
      <c r="AC120" s="248"/>
      <c r="AD120" s="248"/>
      <c r="AE120" s="249"/>
      <c r="AF120" s="249"/>
      <c r="AG120" s="249"/>
      <c r="AH120" s="249"/>
      <c r="AI120" s="249"/>
      <c r="AJ120" s="249"/>
      <c r="AK120" s="249"/>
      <c r="AL120" s="249"/>
      <c r="AM120" s="249"/>
      <c r="AN120" s="249"/>
      <c r="AO120" s="249"/>
      <c r="AP120" s="249"/>
    </row>
    <row r="121" spans="2:42" s="259" customFormat="1" x14ac:dyDescent="0.2">
      <c r="B121" s="210" t="str">
        <f>IF('Formulario PPGR1'!$F121="","",CONCATENATE('Formulario PPGR1'!$C121,".",'Formulario PPGR1'!$D121,".",'Formulario PPGR1'!$E121,".",#REF!))</f>
        <v/>
      </c>
      <c r="C121" s="210" t="str">
        <f>IF('Formulario PPGR1'!$F121="","",#REF!)</f>
        <v/>
      </c>
      <c r="D121" s="210" t="str">
        <f>IF('Formulario PPGR1'!$F121="","",#REF!)</f>
        <v/>
      </c>
      <c r="E121" s="210" t="str">
        <f>IF('Formulario PPGR1'!$F121="","",#REF!)</f>
        <v/>
      </c>
      <c r="F121" s="235"/>
      <c r="G121" s="236" t="e" cm="1">
        <f t="array" aca="1" ref="G121" ca="1">_xlfn.XLOOKUP($F121,LE_tbl[[#All],[Ls_LinesEstategica]],LE_tbl[[#All],[Le_code]],"",0)</f>
        <v>#NAME?</v>
      </c>
      <c r="H121" s="235"/>
      <c r="I121" s="236" t="e">
        <f ca="1">_xlfn.XLOOKUP($H121,Obj!$D$122:$D$134,Obj!$E$122:$E$134,"",0)</f>
        <v>#NAME?</v>
      </c>
      <c r="J121" s="235"/>
      <c r="K121" s="298"/>
      <c r="L121" s="235"/>
      <c r="M121" s="235"/>
      <c r="N121" s="300"/>
      <c r="O121" s="301"/>
      <c r="P121" s="237"/>
      <c r="Q121" s="237"/>
      <c r="R121" s="248"/>
      <c r="S121" s="248"/>
      <c r="T121" s="248"/>
      <c r="U121" s="248"/>
      <c r="V121" s="248"/>
      <c r="W121" s="248"/>
      <c r="X121" s="248"/>
      <c r="Y121" s="248"/>
      <c r="Z121" s="248"/>
      <c r="AA121" s="248"/>
      <c r="AB121" s="248"/>
      <c r="AC121" s="248"/>
      <c r="AD121" s="248"/>
      <c r="AE121" s="249"/>
      <c r="AF121" s="249"/>
      <c r="AG121" s="249"/>
      <c r="AH121" s="249"/>
      <c r="AI121" s="249"/>
      <c r="AJ121" s="249"/>
      <c r="AK121" s="249"/>
      <c r="AL121" s="249"/>
      <c r="AM121" s="249"/>
      <c r="AN121" s="249"/>
      <c r="AO121" s="249"/>
      <c r="AP121" s="249"/>
    </row>
    <row r="122" spans="2:42" s="259" customFormat="1" x14ac:dyDescent="0.2">
      <c r="B122" s="210" t="str">
        <f>IF('Formulario PPGR1'!$F122="","",CONCATENATE('Formulario PPGR1'!$C122,".",'Formulario PPGR1'!$D122,".",'Formulario PPGR1'!$E122,".",#REF!))</f>
        <v/>
      </c>
      <c r="C122" s="210" t="str">
        <f>IF('Formulario PPGR1'!$F122="","",#REF!)</f>
        <v/>
      </c>
      <c r="D122" s="210" t="str">
        <f>IF('Formulario PPGR1'!$F122="","",#REF!)</f>
        <v/>
      </c>
      <c r="E122" s="210" t="str">
        <f>IF('Formulario PPGR1'!$F122="","",#REF!)</f>
        <v/>
      </c>
      <c r="F122" s="235"/>
      <c r="G122" s="236" t="e" cm="1">
        <f t="array" aca="1" ref="G122" ca="1">_xlfn.XLOOKUP($F122,LE_tbl[[#All],[Ls_LinesEstategica]],LE_tbl[[#All],[Le_code]],"",0)</f>
        <v>#NAME?</v>
      </c>
      <c r="H122" s="235"/>
      <c r="I122" s="236" t="e">
        <f ca="1">_xlfn.XLOOKUP($H122,Obj!$D$122:$D$134,Obj!$E$122:$E$134,"",0)</f>
        <v>#NAME?</v>
      </c>
      <c r="J122" s="235"/>
      <c r="K122" s="298"/>
      <c r="L122" s="235"/>
      <c r="M122" s="235"/>
      <c r="N122" s="301"/>
      <c r="O122" s="301"/>
      <c r="P122" s="209"/>
      <c r="Q122" s="237"/>
      <c r="R122" s="248"/>
      <c r="S122" s="248"/>
      <c r="T122" s="248"/>
      <c r="U122" s="248"/>
      <c r="V122" s="248"/>
      <c r="W122" s="248"/>
      <c r="X122" s="248"/>
      <c r="Y122" s="248"/>
      <c r="Z122" s="248"/>
      <c r="AA122" s="248"/>
      <c r="AB122" s="248"/>
      <c r="AC122" s="248"/>
      <c r="AD122" s="248"/>
      <c r="AE122" s="249"/>
      <c r="AF122" s="249"/>
      <c r="AG122" s="249"/>
      <c r="AH122" s="249"/>
      <c r="AI122" s="249"/>
      <c r="AJ122" s="249"/>
      <c r="AK122" s="249"/>
      <c r="AL122" s="249"/>
      <c r="AM122" s="249"/>
      <c r="AN122" s="249"/>
      <c r="AO122" s="249"/>
      <c r="AP122" s="249"/>
    </row>
    <row r="123" spans="2:42" s="259" customFormat="1" x14ac:dyDescent="0.2">
      <c r="B123" s="210" t="str">
        <f>IF('Formulario PPGR1'!$F123="","",CONCATENATE('Formulario PPGR1'!$C123,".",'Formulario PPGR1'!$D123,".",'Formulario PPGR1'!$E123,".",#REF!))</f>
        <v/>
      </c>
      <c r="C123" s="210" t="str">
        <f>IF('Formulario PPGR1'!$F123="","",#REF!)</f>
        <v/>
      </c>
      <c r="D123" s="210" t="str">
        <f>IF('Formulario PPGR1'!$F123="","",#REF!)</f>
        <v/>
      </c>
      <c r="E123" s="210" t="str">
        <f>IF('Formulario PPGR1'!$F123="","",#REF!)</f>
        <v/>
      </c>
      <c r="F123" s="235"/>
      <c r="G123" s="236" t="e" cm="1">
        <f t="array" aca="1" ref="G123" ca="1">_xlfn.XLOOKUP($F123,LE_tbl[[#All],[Ls_LinesEstategica]],LE_tbl[[#All],[Le_code]],"",0)</f>
        <v>#NAME?</v>
      </c>
      <c r="H123" s="235"/>
      <c r="I123" s="236" t="e">
        <f ca="1">_xlfn.XLOOKUP($H123,Obj!$D$122:$D$134,Obj!$E$122:$E$134,"",0)</f>
        <v>#NAME?</v>
      </c>
      <c r="J123" s="235"/>
      <c r="K123" s="235"/>
      <c r="L123" s="235"/>
      <c r="M123" s="235"/>
      <c r="N123" s="301"/>
      <c r="O123" s="301"/>
      <c r="P123" s="209"/>
      <c r="Q123" s="237"/>
      <c r="R123" s="248"/>
      <c r="S123" s="248"/>
      <c r="T123" s="248"/>
      <c r="U123" s="248"/>
      <c r="V123" s="248"/>
      <c r="W123" s="248"/>
      <c r="X123" s="248"/>
      <c r="Y123" s="248"/>
      <c r="Z123" s="248"/>
      <c r="AA123" s="248"/>
      <c r="AB123" s="248"/>
      <c r="AC123" s="248"/>
      <c r="AD123" s="248"/>
      <c r="AE123" s="249"/>
      <c r="AF123" s="249"/>
      <c r="AG123" s="249"/>
      <c r="AH123" s="249"/>
      <c r="AI123" s="249"/>
      <c r="AJ123" s="249"/>
      <c r="AK123" s="249"/>
      <c r="AL123" s="249"/>
      <c r="AM123" s="249"/>
      <c r="AN123" s="249"/>
      <c r="AO123" s="249"/>
      <c r="AP123" s="249"/>
    </row>
    <row r="124" spans="2:42" s="259" customFormat="1" x14ac:dyDescent="0.2">
      <c r="B124" s="210" t="str">
        <f>IF('Formulario PPGR1'!$F124="","",CONCATENATE('Formulario PPGR1'!$C124,".",'Formulario PPGR1'!$D124,".",'Formulario PPGR1'!$E124,".",#REF!))</f>
        <v/>
      </c>
      <c r="C124" s="210" t="str">
        <f>IF('Formulario PPGR1'!$F124="","",#REF!)</f>
        <v/>
      </c>
      <c r="D124" s="210" t="str">
        <f>IF('Formulario PPGR1'!$F124="","",#REF!)</f>
        <v/>
      </c>
      <c r="E124" s="210" t="str">
        <f>IF('Formulario PPGR1'!$F124="","",#REF!)</f>
        <v/>
      </c>
      <c r="F124" s="235"/>
      <c r="G124" s="236" t="e" cm="1">
        <f t="array" aca="1" ref="G124" ca="1">_xlfn.XLOOKUP($F124,LE_tbl[[#All],[Ls_LinesEstategica]],LE_tbl[[#All],[Le_code]],"",0)</f>
        <v>#NAME?</v>
      </c>
      <c r="H124" s="235"/>
      <c r="I124" s="236" t="e">
        <f ca="1">_xlfn.XLOOKUP($H124,Obj!$D$122:$D$134,Obj!$E$122:$E$134,"",0)</f>
        <v>#NAME?</v>
      </c>
      <c r="J124" s="235"/>
      <c r="K124" s="298"/>
      <c r="L124" s="235"/>
      <c r="M124" s="235"/>
      <c r="N124" s="301"/>
      <c r="O124" s="301"/>
      <c r="P124" s="209"/>
      <c r="Q124" s="237"/>
      <c r="R124" s="248"/>
      <c r="S124" s="248"/>
      <c r="T124" s="248"/>
      <c r="U124" s="248"/>
      <c r="V124" s="248"/>
      <c r="W124" s="248"/>
      <c r="X124" s="248"/>
      <c r="Y124" s="248"/>
      <c r="Z124" s="248"/>
      <c r="AA124" s="248"/>
      <c r="AB124" s="248"/>
      <c r="AC124" s="248"/>
      <c r="AD124" s="248"/>
      <c r="AE124" s="249"/>
      <c r="AF124" s="249"/>
      <c r="AG124" s="249"/>
      <c r="AH124" s="249"/>
      <c r="AI124" s="249"/>
      <c r="AJ124" s="249"/>
      <c r="AK124" s="249"/>
      <c r="AL124" s="249"/>
      <c r="AM124" s="249"/>
      <c r="AN124" s="249"/>
      <c r="AO124" s="249"/>
      <c r="AP124" s="249"/>
    </row>
    <row r="125" spans="2:42" s="259" customFormat="1" x14ac:dyDescent="0.2">
      <c r="B125" s="210" t="str">
        <f>IF('Formulario PPGR1'!$F125="","",CONCATENATE('Formulario PPGR1'!$C125,".",'Formulario PPGR1'!$D125,".",'Formulario PPGR1'!$E125,".",#REF!))</f>
        <v/>
      </c>
      <c r="C125" s="210" t="str">
        <f>IF('Formulario PPGR1'!$F125="","",#REF!)</f>
        <v/>
      </c>
      <c r="D125" s="210" t="str">
        <f>IF('Formulario PPGR1'!$F125="","",#REF!)</f>
        <v/>
      </c>
      <c r="E125" s="210" t="str">
        <f>IF('Formulario PPGR1'!$F125="","",#REF!)</f>
        <v/>
      </c>
      <c r="F125" s="235"/>
      <c r="G125" s="236" t="e" cm="1">
        <f t="array" aca="1" ref="G125" ca="1">_xlfn.XLOOKUP($F125,LE_tbl[[#All],[Ls_LinesEstategica]],LE_tbl[[#All],[Le_code]],"",0)</f>
        <v>#NAME?</v>
      </c>
      <c r="H125" s="235"/>
      <c r="I125" s="236" t="e">
        <f ca="1">_xlfn.XLOOKUP($H125,Obj!$D$122:$D$134,Obj!$E$122:$E$134,"",0)</f>
        <v>#NAME?</v>
      </c>
      <c r="J125" s="235"/>
      <c r="K125" s="298"/>
      <c r="L125" s="235"/>
      <c r="M125" s="235"/>
      <c r="N125" s="301"/>
      <c r="O125" s="301"/>
      <c r="P125" s="209"/>
      <c r="Q125" s="237"/>
      <c r="R125" s="248"/>
      <c r="S125" s="248"/>
      <c r="T125" s="248"/>
      <c r="U125" s="248"/>
      <c r="V125" s="248"/>
      <c r="W125" s="248"/>
      <c r="X125" s="248"/>
      <c r="Y125" s="248"/>
      <c r="Z125" s="248"/>
      <c r="AA125" s="248"/>
      <c r="AB125" s="248"/>
      <c r="AC125" s="248"/>
      <c r="AD125" s="248"/>
      <c r="AE125" s="249"/>
      <c r="AF125" s="249"/>
      <c r="AG125" s="249"/>
      <c r="AH125" s="249"/>
      <c r="AI125" s="249"/>
      <c r="AJ125" s="249"/>
      <c r="AK125" s="249"/>
      <c r="AL125" s="249"/>
      <c r="AM125" s="249"/>
      <c r="AN125" s="249"/>
      <c r="AO125" s="249"/>
      <c r="AP125" s="249"/>
    </row>
    <row r="126" spans="2:42" s="259" customFormat="1" x14ac:dyDescent="0.2">
      <c r="B126" s="210" t="str">
        <f>IF('Formulario PPGR1'!$F126="","",CONCATENATE('Formulario PPGR1'!$C126,".",'Formulario PPGR1'!$D126,".",'Formulario PPGR1'!$E126,".",#REF!))</f>
        <v/>
      </c>
      <c r="C126" s="210" t="str">
        <f>IF('Formulario PPGR1'!$F126="","",#REF!)</f>
        <v/>
      </c>
      <c r="D126" s="210" t="str">
        <f>IF('Formulario PPGR1'!$F126="","",#REF!)</f>
        <v/>
      </c>
      <c r="E126" s="210" t="str">
        <f>IF('Formulario PPGR1'!$F126="","",#REF!)</f>
        <v/>
      </c>
      <c r="F126" s="235"/>
      <c r="G126" s="236" t="e" cm="1">
        <f t="array" aca="1" ref="G126" ca="1">_xlfn.XLOOKUP($F126,LE_tbl[[#All],[Ls_LinesEstategica]],LE_tbl[[#All],[Le_code]],"",0)</f>
        <v>#NAME?</v>
      </c>
      <c r="H126" s="235"/>
      <c r="I126" s="236" t="e">
        <f ca="1">_xlfn.XLOOKUP($H126,Obj!$D$122:$D$134,Obj!$E$122:$E$134,"",0)</f>
        <v>#NAME?</v>
      </c>
      <c r="J126" s="235"/>
      <c r="K126" s="298"/>
      <c r="L126" s="235"/>
      <c r="M126" s="235"/>
      <c r="N126" s="300"/>
      <c r="O126" s="299"/>
      <c r="P126" s="235"/>
      <c r="Q126" s="235"/>
      <c r="R126" s="248"/>
      <c r="S126" s="248"/>
      <c r="T126" s="248"/>
      <c r="U126" s="248"/>
      <c r="V126" s="248"/>
      <c r="W126" s="248"/>
      <c r="X126" s="248"/>
      <c r="Y126" s="248"/>
      <c r="Z126" s="248"/>
      <c r="AA126" s="248"/>
      <c r="AB126" s="248"/>
      <c r="AC126" s="248"/>
      <c r="AD126" s="248"/>
      <c r="AE126" s="249"/>
      <c r="AF126" s="249"/>
      <c r="AG126" s="249"/>
      <c r="AH126" s="249"/>
      <c r="AI126" s="249"/>
      <c r="AJ126" s="249"/>
      <c r="AK126" s="249"/>
      <c r="AL126" s="249"/>
      <c r="AM126" s="249"/>
      <c r="AN126" s="249"/>
      <c r="AO126" s="249"/>
      <c r="AP126" s="249"/>
    </row>
    <row r="127" spans="2:42" s="259" customFormat="1" x14ac:dyDescent="0.2">
      <c r="B127" s="210" t="str">
        <f>IF('Formulario PPGR1'!$F127="","",CONCATENATE('Formulario PPGR1'!$C127,".",'Formulario PPGR1'!$D127,".",'Formulario PPGR1'!$E127,".",#REF!))</f>
        <v/>
      </c>
      <c r="C127" s="210" t="str">
        <f>IF('Formulario PPGR1'!$F127="","",#REF!)</f>
        <v/>
      </c>
      <c r="D127" s="210" t="str">
        <f>IF('Formulario PPGR1'!$F127="","",#REF!)</f>
        <v/>
      </c>
      <c r="E127" s="210" t="str">
        <f>IF('Formulario PPGR1'!$F127="","",#REF!)</f>
        <v/>
      </c>
      <c r="F127" s="235"/>
      <c r="G127" s="236" t="e" cm="1">
        <f t="array" aca="1" ref="G127" ca="1">_xlfn.XLOOKUP($F127,LE_tbl[[#All],[Ls_LinesEstategica]],LE_tbl[[#All],[Le_code]],"",0)</f>
        <v>#NAME?</v>
      </c>
      <c r="H127" s="235"/>
      <c r="I127" s="236" t="e">
        <f ca="1">_xlfn.XLOOKUP($H127,Obj!$D$122:$D$134,Obj!$E$122:$E$134,"",0)</f>
        <v>#NAME?</v>
      </c>
      <c r="J127" s="235"/>
      <c r="K127" s="298"/>
      <c r="L127" s="235"/>
      <c r="M127" s="235"/>
      <c r="N127" s="300"/>
      <c r="O127" s="301"/>
      <c r="P127" s="235"/>
      <c r="Q127" s="235"/>
      <c r="R127" s="248"/>
      <c r="S127" s="248"/>
      <c r="T127" s="248"/>
      <c r="U127" s="248"/>
      <c r="V127" s="248"/>
      <c r="W127" s="248"/>
      <c r="X127" s="248"/>
      <c r="Y127" s="248"/>
      <c r="Z127" s="248"/>
      <c r="AA127" s="248"/>
      <c r="AB127" s="248"/>
      <c r="AC127" s="248"/>
      <c r="AD127" s="248"/>
      <c r="AE127" s="249"/>
      <c r="AF127" s="249"/>
      <c r="AG127" s="249"/>
      <c r="AH127" s="249"/>
      <c r="AI127" s="249"/>
      <c r="AJ127" s="249"/>
      <c r="AK127" s="249"/>
      <c r="AL127" s="249"/>
      <c r="AM127" s="249"/>
      <c r="AN127" s="249"/>
      <c r="AO127" s="249"/>
      <c r="AP127" s="249"/>
    </row>
    <row r="128" spans="2:42" s="259" customFormat="1" x14ac:dyDescent="0.2">
      <c r="B128" s="210" t="str">
        <f>IF('Formulario PPGR1'!$F128="","",CONCATENATE('Formulario PPGR1'!$C128,".",'Formulario PPGR1'!$D128,".",'Formulario PPGR1'!$E128,".",#REF!))</f>
        <v/>
      </c>
      <c r="C128" s="210" t="str">
        <f>IF('Formulario PPGR1'!$F128="","",#REF!)</f>
        <v/>
      </c>
      <c r="D128" s="210" t="str">
        <f>IF('Formulario PPGR1'!$F128="","",#REF!)</f>
        <v/>
      </c>
      <c r="E128" s="210" t="str">
        <f>IF('Formulario PPGR1'!$F128="","",#REF!)</f>
        <v/>
      </c>
      <c r="F128" s="235"/>
      <c r="G128" s="236" t="e" cm="1">
        <f t="array" aca="1" ref="G128" ca="1">_xlfn.XLOOKUP($F128,LE_tbl[[#All],[Ls_LinesEstategica]],LE_tbl[[#All],[Le_code]],"",0)</f>
        <v>#NAME?</v>
      </c>
      <c r="H128" s="235"/>
      <c r="I128" s="236" t="e">
        <f ca="1">_xlfn.XLOOKUP($H128,Obj!$D$122:$D$134,Obj!$E$122:$E$134,"",0)</f>
        <v>#NAME?</v>
      </c>
      <c r="J128" s="235"/>
      <c r="K128" s="298"/>
      <c r="L128" s="235"/>
      <c r="M128" s="235"/>
      <c r="N128" s="300"/>
      <c r="O128" s="299"/>
      <c r="P128" s="235"/>
      <c r="Q128" s="235"/>
      <c r="R128" s="248"/>
      <c r="S128" s="248"/>
      <c r="T128" s="248"/>
      <c r="U128" s="248"/>
      <c r="V128" s="248"/>
      <c r="W128" s="248"/>
      <c r="X128" s="248"/>
      <c r="Y128" s="248"/>
      <c r="Z128" s="248"/>
      <c r="AA128" s="248"/>
      <c r="AB128" s="248"/>
      <c r="AC128" s="248"/>
      <c r="AD128" s="248"/>
      <c r="AE128" s="249"/>
      <c r="AF128" s="249"/>
      <c r="AG128" s="249"/>
      <c r="AH128" s="249"/>
      <c r="AI128" s="249"/>
      <c r="AJ128" s="249"/>
      <c r="AK128" s="249"/>
      <c r="AL128" s="249"/>
      <c r="AM128" s="249"/>
      <c r="AN128" s="249"/>
      <c r="AO128" s="249"/>
      <c r="AP128" s="249"/>
    </row>
    <row r="129" spans="2:42" s="259" customFormat="1" x14ac:dyDescent="0.2">
      <c r="B129" s="210" t="str">
        <f>IF('Formulario PPGR1'!$F129="","",CONCATENATE('Formulario PPGR1'!$C129,".",'Formulario PPGR1'!$D129,".",'Formulario PPGR1'!$E129,".",#REF!))</f>
        <v/>
      </c>
      <c r="C129" s="210" t="str">
        <f>IF('Formulario PPGR1'!$F129="","",#REF!)</f>
        <v/>
      </c>
      <c r="D129" s="210" t="str">
        <f>IF('Formulario PPGR1'!$F129="","",#REF!)</f>
        <v/>
      </c>
      <c r="E129" s="210" t="str">
        <f>IF('Formulario PPGR1'!$F129="","",#REF!)</f>
        <v/>
      </c>
      <c r="F129" s="235"/>
      <c r="G129" s="236" t="e" cm="1">
        <f t="array" aca="1" ref="G129" ca="1">_xlfn.XLOOKUP($F129,LE_tbl[[#All],[Ls_LinesEstategica]],LE_tbl[[#All],[Le_code]],"",0)</f>
        <v>#NAME?</v>
      </c>
      <c r="H129" s="235"/>
      <c r="I129" s="236" t="e">
        <f ca="1">_xlfn.XLOOKUP($H129,Obj!$D$122:$D$134,Obj!$E$122:$E$134,"",0)</f>
        <v>#NAME?</v>
      </c>
      <c r="J129" s="235"/>
      <c r="K129" s="235"/>
      <c r="L129" s="235"/>
      <c r="M129" s="235"/>
      <c r="N129" s="301"/>
      <c r="O129" s="299"/>
      <c r="P129" s="209"/>
      <c r="Q129" s="237"/>
      <c r="R129" s="248"/>
      <c r="S129" s="248"/>
      <c r="T129" s="248"/>
      <c r="U129" s="248"/>
      <c r="V129" s="248"/>
      <c r="W129" s="248"/>
      <c r="X129" s="248"/>
      <c r="Y129" s="248"/>
      <c r="Z129" s="248"/>
      <c r="AA129" s="248"/>
      <c r="AB129" s="248"/>
      <c r="AC129" s="248"/>
      <c r="AD129" s="248"/>
      <c r="AE129" s="249"/>
      <c r="AF129" s="249"/>
      <c r="AG129" s="249"/>
      <c r="AH129" s="249"/>
      <c r="AI129" s="249"/>
      <c r="AJ129" s="249"/>
      <c r="AK129" s="249"/>
      <c r="AL129" s="249"/>
      <c r="AM129" s="249"/>
      <c r="AN129" s="249"/>
      <c r="AO129" s="249"/>
      <c r="AP129" s="249"/>
    </row>
    <row r="130" spans="2:42" s="259" customFormat="1" x14ac:dyDescent="0.2">
      <c r="B130" s="210" t="str">
        <f>IF('Formulario PPGR1'!$F130="","",CONCATENATE('Formulario PPGR1'!$C130,".",'Formulario PPGR1'!$D130,".",'Formulario PPGR1'!$E130,".",#REF!))</f>
        <v/>
      </c>
      <c r="C130" s="210" t="str">
        <f>IF('Formulario PPGR1'!$F130="","",#REF!)</f>
        <v/>
      </c>
      <c r="D130" s="210" t="str">
        <f>IF('Formulario PPGR1'!$F130="","",#REF!)</f>
        <v/>
      </c>
      <c r="E130" s="210" t="str">
        <f>IF('Formulario PPGR1'!$F130="","",#REF!)</f>
        <v/>
      </c>
      <c r="F130" s="235"/>
      <c r="G130" s="236" t="e" cm="1">
        <f t="array" aca="1" ref="G130" ca="1">_xlfn.XLOOKUP($F130,LE_tbl[[#All],[Ls_LinesEstategica]],LE_tbl[[#All],[Le_code]],"",0)</f>
        <v>#NAME?</v>
      </c>
      <c r="H130" s="235"/>
      <c r="I130" s="236" t="e">
        <f ca="1">_xlfn.XLOOKUP($H130,Obj!$D$122:$D$134,Obj!$E$122:$E$134,"",0)</f>
        <v>#NAME?</v>
      </c>
      <c r="J130" s="235"/>
      <c r="K130" s="298"/>
      <c r="L130" s="235"/>
      <c r="M130" s="235"/>
      <c r="N130" s="301"/>
      <c r="O130" s="299"/>
      <c r="P130" s="209"/>
      <c r="Q130" s="237"/>
      <c r="R130" s="248"/>
      <c r="S130" s="248"/>
      <c r="T130" s="248"/>
      <c r="U130" s="248"/>
      <c r="V130" s="248"/>
      <c r="W130" s="248"/>
      <c r="X130" s="248"/>
      <c r="Y130" s="248"/>
      <c r="Z130" s="248"/>
      <c r="AA130" s="248"/>
      <c r="AB130" s="248"/>
      <c r="AC130" s="248"/>
      <c r="AD130" s="248"/>
      <c r="AE130" s="249"/>
      <c r="AF130" s="249"/>
      <c r="AG130" s="249"/>
      <c r="AH130" s="249"/>
      <c r="AI130" s="249"/>
      <c r="AJ130" s="249"/>
      <c r="AK130" s="249"/>
      <c r="AL130" s="249"/>
      <c r="AM130" s="249"/>
      <c r="AN130" s="249"/>
      <c r="AO130" s="249"/>
      <c r="AP130" s="249"/>
    </row>
    <row r="131" spans="2:42" s="259" customFormat="1" x14ac:dyDescent="0.2">
      <c r="B131" s="210" t="str">
        <f>IF('Formulario PPGR1'!$F131="","",CONCATENATE('Formulario PPGR1'!$C131,".",'Formulario PPGR1'!$D131,".",'Formulario PPGR1'!$E131,".",#REF!))</f>
        <v/>
      </c>
      <c r="C131" s="210" t="str">
        <f>IF('Formulario PPGR1'!$F131="","",#REF!)</f>
        <v/>
      </c>
      <c r="D131" s="210" t="str">
        <f>IF('Formulario PPGR1'!$F131="","",#REF!)</f>
        <v/>
      </c>
      <c r="E131" s="210" t="str">
        <f>IF('Formulario PPGR1'!$F131="","",#REF!)</f>
        <v/>
      </c>
      <c r="F131" s="235"/>
      <c r="G131" s="236" t="e" cm="1">
        <f t="array" aca="1" ref="G131" ca="1">_xlfn.XLOOKUP($F131,LE_tbl[[#All],[Ls_LinesEstategica]],LE_tbl[[#All],[Le_code]],"",0)</f>
        <v>#NAME?</v>
      </c>
      <c r="H131" s="235"/>
      <c r="I131" s="236" t="e">
        <f ca="1">_xlfn.XLOOKUP($H131,Obj!$D$122:$D$134,Obj!$E$122:$E$134,"",0)</f>
        <v>#NAME?</v>
      </c>
      <c r="J131" s="235"/>
      <c r="K131" s="298"/>
      <c r="L131" s="235"/>
      <c r="M131" s="235"/>
      <c r="N131" s="301"/>
      <c r="O131" s="299"/>
      <c r="P131" s="209"/>
      <c r="Q131" s="237"/>
      <c r="R131" s="248"/>
      <c r="S131" s="248"/>
      <c r="T131" s="248"/>
      <c r="U131" s="248"/>
      <c r="V131" s="248"/>
      <c r="W131" s="248"/>
      <c r="X131" s="248"/>
      <c r="Y131" s="248"/>
      <c r="Z131" s="248"/>
      <c r="AA131" s="248"/>
      <c r="AB131" s="248"/>
      <c r="AC131" s="248"/>
      <c r="AD131" s="248"/>
      <c r="AE131" s="249"/>
      <c r="AF131" s="249"/>
      <c r="AG131" s="249"/>
      <c r="AH131" s="249"/>
      <c r="AI131" s="249"/>
      <c r="AJ131" s="249"/>
      <c r="AK131" s="249"/>
      <c r="AL131" s="249"/>
      <c r="AM131" s="249"/>
      <c r="AN131" s="249"/>
      <c r="AO131" s="249"/>
      <c r="AP131" s="249"/>
    </row>
    <row r="132" spans="2:42" s="259" customFormat="1" x14ac:dyDescent="0.2">
      <c r="B132" s="210" t="str">
        <f>IF('Formulario PPGR1'!$F132="","",CONCATENATE('Formulario PPGR1'!$C132,".",'Formulario PPGR1'!$D132,".",'Formulario PPGR1'!$E132,".",#REF!))</f>
        <v/>
      </c>
      <c r="C132" s="210" t="str">
        <f>IF('Formulario PPGR1'!$F132="","",#REF!)</f>
        <v/>
      </c>
      <c r="D132" s="210" t="str">
        <f>IF('Formulario PPGR1'!$F132="","",#REF!)</f>
        <v/>
      </c>
      <c r="E132" s="210" t="str">
        <f>IF('Formulario PPGR1'!$F132="","",#REF!)</f>
        <v/>
      </c>
      <c r="F132" s="235"/>
      <c r="G132" s="236" t="e" cm="1">
        <f t="array" aca="1" ref="G132" ca="1">_xlfn.XLOOKUP($F132,LE_tbl[[#All],[Ls_LinesEstategica]],LE_tbl[[#All],[Le_code]],"",0)</f>
        <v>#NAME?</v>
      </c>
      <c r="H132" s="235"/>
      <c r="I132" s="236" t="e">
        <f ca="1">_xlfn.XLOOKUP($H132,Obj!$D$122:$D$134,Obj!$E$122:$E$134,"",0)</f>
        <v>#NAME?</v>
      </c>
      <c r="J132" s="235"/>
      <c r="K132" s="298"/>
      <c r="L132" s="235"/>
      <c r="M132" s="235"/>
      <c r="N132" s="301"/>
      <c r="O132" s="312"/>
      <c r="P132" s="209"/>
      <c r="Q132" s="237"/>
      <c r="R132" s="248"/>
      <c r="S132" s="248"/>
      <c r="T132" s="248"/>
      <c r="U132" s="248"/>
      <c r="V132" s="248"/>
      <c r="W132" s="248"/>
      <c r="X132" s="248"/>
      <c r="Y132" s="248"/>
      <c r="Z132" s="248"/>
      <c r="AA132" s="248"/>
      <c r="AB132" s="248"/>
      <c r="AC132" s="248"/>
      <c r="AD132" s="248"/>
      <c r="AE132" s="249"/>
      <c r="AF132" s="249"/>
      <c r="AG132" s="249"/>
      <c r="AH132" s="249"/>
      <c r="AI132" s="249"/>
      <c r="AJ132" s="249"/>
      <c r="AK132" s="249"/>
      <c r="AL132" s="249"/>
      <c r="AM132" s="249"/>
      <c r="AN132" s="249"/>
      <c r="AO132" s="249"/>
      <c r="AP132" s="249"/>
    </row>
    <row r="133" spans="2:42" s="259" customFormat="1" x14ac:dyDescent="0.2">
      <c r="B133" s="210" t="str">
        <f>IF('Formulario PPGR1'!$F133="","",CONCATENATE('Formulario PPGR1'!$C133,".",'Formulario PPGR1'!$D133,".",'Formulario PPGR1'!$E133,".",#REF!))</f>
        <v/>
      </c>
      <c r="C133" s="210" t="str">
        <f>IF('Formulario PPGR1'!$F133="","",#REF!)</f>
        <v/>
      </c>
      <c r="D133" s="210" t="str">
        <f>IF('Formulario PPGR1'!$F133="","",#REF!)</f>
        <v/>
      </c>
      <c r="E133" s="210" t="str">
        <f>IF('Formulario PPGR1'!$F133="","",#REF!)</f>
        <v/>
      </c>
      <c r="F133" s="235"/>
      <c r="G133" s="236" t="e" cm="1">
        <f t="array" aca="1" ref="G133" ca="1">_xlfn.XLOOKUP($F133,LE_tbl[[#All],[Ls_LinesEstategica]],LE_tbl[[#All],[Le_code]],"",0)</f>
        <v>#NAME?</v>
      </c>
      <c r="H133" s="235"/>
      <c r="I133" s="236" t="e">
        <f ca="1">_xlfn.XLOOKUP($H133,Obj!$D$122:$D$134,Obj!$E$122:$E$134,"",0)</f>
        <v>#NAME?</v>
      </c>
      <c r="J133" s="235"/>
      <c r="K133" s="298"/>
      <c r="L133" s="235"/>
      <c r="M133" s="235"/>
      <c r="N133" s="301"/>
      <c r="O133" s="312"/>
      <c r="P133" s="209"/>
      <c r="Q133" s="237"/>
      <c r="R133" s="248"/>
      <c r="S133" s="248"/>
      <c r="T133" s="248"/>
      <c r="U133" s="248"/>
      <c r="V133" s="248"/>
      <c r="W133" s="248"/>
      <c r="X133" s="248"/>
      <c r="Y133" s="248"/>
      <c r="Z133" s="248"/>
      <c r="AA133" s="248"/>
      <c r="AB133" s="248"/>
      <c r="AC133" s="248"/>
      <c r="AD133" s="248"/>
      <c r="AE133" s="249"/>
      <c r="AF133" s="249"/>
      <c r="AG133" s="249"/>
      <c r="AH133" s="249"/>
      <c r="AI133" s="249"/>
      <c r="AJ133" s="249"/>
      <c r="AK133" s="249"/>
      <c r="AL133" s="249"/>
      <c r="AM133" s="249"/>
      <c r="AN133" s="249"/>
      <c r="AO133" s="249"/>
      <c r="AP133" s="249"/>
    </row>
    <row r="134" spans="2:42" s="259" customFormat="1" x14ac:dyDescent="0.2">
      <c r="B134" s="210" t="str">
        <f>IF('Formulario PPGR1'!$F134="","",CONCATENATE('Formulario PPGR1'!$C134,".",'Formulario PPGR1'!$D134,".",'Formulario PPGR1'!$E134,".",#REF!))</f>
        <v/>
      </c>
      <c r="C134" s="210" t="str">
        <f>IF('Formulario PPGR1'!$F134="","",#REF!)</f>
        <v/>
      </c>
      <c r="D134" s="210" t="str">
        <f>IF('Formulario PPGR1'!$F134="","",#REF!)</f>
        <v/>
      </c>
      <c r="E134" s="210" t="str">
        <f>IF('Formulario PPGR1'!$F134="","",#REF!)</f>
        <v/>
      </c>
      <c r="F134" s="235"/>
      <c r="G134" s="236" t="e" cm="1">
        <f t="array" aca="1" ref="G134" ca="1">_xlfn.XLOOKUP($F134,LE_tbl[[#All],[Ls_LinesEstategica]],LE_tbl[[#All],[Le_code]],"",0)</f>
        <v>#NAME?</v>
      </c>
      <c r="H134" s="235"/>
      <c r="I134" s="236" t="e">
        <f ca="1">_xlfn.XLOOKUP($H134,Obj!$D$122:$D$134,Obj!$E$122:$E$134,"",0)</f>
        <v>#NAME?</v>
      </c>
      <c r="J134" s="235"/>
      <c r="K134" s="298"/>
      <c r="L134" s="235"/>
      <c r="M134" s="235"/>
      <c r="N134" s="301"/>
      <c r="O134" s="300"/>
      <c r="P134" s="209"/>
      <c r="Q134" s="237"/>
      <c r="R134" s="248"/>
      <c r="S134" s="248"/>
      <c r="T134" s="248"/>
      <c r="U134" s="248"/>
      <c r="V134" s="248"/>
      <c r="W134" s="248"/>
      <c r="X134" s="248"/>
      <c r="Y134" s="248"/>
      <c r="Z134" s="248"/>
      <c r="AA134" s="248"/>
      <c r="AB134" s="248"/>
      <c r="AC134" s="248"/>
      <c r="AD134" s="248"/>
      <c r="AE134" s="249"/>
      <c r="AF134" s="249"/>
      <c r="AG134" s="249"/>
      <c r="AH134" s="249"/>
      <c r="AI134" s="249"/>
      <c r="AJ134" s="249"/>
      <c r="AK134" s="249"/>
      <c r="AL134" s="249"/>
      <c r="AM134" s="249"/>
      <c r="AN134" s="249"/>
      <c r="AO134" s="249"/>
      <c r="AP134" s="249"/>
    </row>
    <row r="135" spans="2:42" s="259" customFormat="1" x14ac:dyDescent="0.2">
      <c r="B135" s="210" t="str">
        <f>IF('Formulario PPGR1'!$F135="","",CONCATENATE('Formulario PPGR1'!$C135,".",'Formulario PPGR1'!$D135,".",'Formulario PPGR1'!$E135,".",#REF!))</f>
        <v/>
      </c>
      <c r="C135" s="210" t="str">
        <f>IF('Formulario PPGR1'!$F135="","",#REF!)</f>
        <v/>
      </c>
      <c r="D135" s="210" t="str">
        <f>IF('Formulario PPGR1'!$F135="","",#REF!)</f>
        <v/>
      </c>
      <c r="E135" s="210" t="str">
        <f>IF('Formulario PPGR1'!$F135="","",#REF!)</f>
        <v/>
      </c>
      <c r="F135" s="235"/>
      <c r="G135" s="236" t="e" cm="1">
        <f t="array" aca="1" ref="G135" ca="1">_xlfn.XLOOKUP($F135,LE_tbl[[#All],[Ls_LinesEstategica]],LE_tbl[[#All],[Le_code]],"",0)</f>
        <v>#NAME?</v>
      </c>
      <c r="H135" s="235"/>
      <c r="I135" s="236" t="e">
        <f ca="1">_xlfn.XLOOKUP($H135,Obj!$D$122:$D$134,Obj!$E$122:$E$134,"",0)</f>
        <v>#NAME?</v>
      </c>
      <c r="J135" s="235"/>
      <c r="K135" s="298"/>
      <c r="L135" s="235"/>
      <c r="M135" s="235"/>
      <c r="N135" s="300"/>
      <c r="O135" s="313"/>
      <c r="P135" s="237"/>
      <c r="Q135" s="237"/>
      <c r="R135" s="248"/>
      <c r="S135" s="248"/>
      <c r="T135" s="248"/>
      <c r="U135" s="248"/>
      <c r="V135" s="248"/>
      <c r="W135" s="248"/>
      <c r="X135" s="248"/>
      <c r="Y135" s="248"/>
      <c r="Z135" s="248"/>
      <c r="AA135" s="248"/>
      <c r="AB135" s="248"/>
      <c r="AC135" s="248"/>
      <c r="AD135" s="248"/>
      <c r="AE135" s="249"/>
      <c r="AF135" s="249"/>
      <c r="AG135" s="249"/>
      <c r="AH135" s="249"/>
      <c r="AI135" s="249"/>
      <c r="AJ135" s="249"/>
      <c r="AK135" s="249"/>
      <c r="AL135" s="249"/>
      <c r="AM135" s="249"/>
      <c r="AN135" s="249"/>
      <c r="AO135" s="249"/>
      <c r="AP135" s="249"/>
    </row>
    <row r="136" spans="2:42" s="259" customFormat="1" x14ac:dyDescent="0.2">
      <c r="B136" s="210" t="str">
        <f>IF('Formulario PPGR1'!$F136="","",CONCATENATE('Formulario PPGR1'!$C136,".",'Formulario PPGR1'!$D136,".",'Formulario PPGR1'!$E136,".",#REF!))</f>
        <v/>
      </c>
      <c r="C136" s="210" t="str">
        <f>IF('Formulario PPGR1'!$F136="","",#REF!)</f>
        <v/>
      </c>
      <c r="D136" s="210" t="str">
        <f>IF('Formulario PPGR1'!$F136="","",#REF!)</f>
        <v/>
      </c>
      <c r="E136" s="210" t="str">
        <f>IF('Formulario PPGR1'!$F136="","",#REF!)</f>
        <v/>
      </c>
      <c r="F136" s="235"/>
      <c r="G136" s="236" t="e" cm="1">
        <f t="array" aca="1" ref="G136" ca="1">_xlfn.XLOOKUP($F136,LE_tbl[[#All],[Ls_LinesEstategica]],LE_tbl[[#All],[Le_code]],"",0)</f>
        <v>#NAME?</v>
      </c>
      <c r="H136" s="235"/>
      <c r="I136" s="236" t="e">
        <f ca="1">_xlfn.XLOOKUP($H136,Obj!$D$122:$D$134,Obj!$E$122:$E$134,"",0)</f>
        <v>#NAME?</v>
      </c>
      <c r="J136" s="235"/>
      <c r="K136" s="298"/>
      <c r="L136" s="235"/>
      <c r="M136" s="235"/>
      <c r="N136" s="300"/>
      <c r="O136" s="300"/>
      <c r="P136" s="237"/>
      <c r="Q136" s="237"/>
      <c r="R136" s="248"/>
      <c r="S136" s="248"/>
      <c r="T136" s="248"/>
      <c r="U136" s="248"/>
      <c r="V136" s="248"/>
      <c r="W136" s="248"/>
      <c r="X136" s="248"/>
      <c r="Y136" s="248"/>
      <c r="Z136" s="248"/>
      <c r="AA136" s="248"/>
      <c r="AB136" s="248"/>
      <c r="AC136" s="248"/>
      <c r="AD136" s="248"/>
      <c r="AE136" s="249"/>
      <c r="AF136" s="249"/>
      <c r="AG136" s="249"/>
      <c r="AH136" s="249"/>
      <c r="AI136" s="249"/>
      <c r="AJ136" s="249"/>
      <c r="AK136" s="249"/>
      <c r="AL136" s="249"/>
      <c r="AM136" s="249"/>
      <c r="AN136" s="249"/>
      <c r="AO136" s="249"/>
      <c r="AP136" s="249"/>
    </row>
    <row r="137" spans="2:42" s="259" customFormat="1" x14ac:dyDescent="0.2">
      <c r="B137" s="210" t="str">
        <f>IF('Formulario PPGR1'!$F137="","",CONCATENATE('Formulario PPGR1'!$C137,".",'Formulario PPGR1'!$D137,".",'Formulario PPGR1'!$E137,".",#REF!))</f>
        <v/>
      </c>
      <c r="C137" s="210" t="str">
        <f>IF('Formulario PPGR1'!$F137="","",#REF!)</f>
        <v/>
      </c>
      <c r="D137" s="210" t="str">
        <f>IF('Formulario PPGR1'!$F137="","",#REF!)</f>
        <v/>
      </c>
      <c r="E137" s="210" t="str">
        <f>IF('Formulario PPGR1'!$F137="","",#REF!)</f>
        <v/>
      </c>
      <c r="F137" s="235"/>
      <c r="G137" s="236" t="e" cm="1">
        <f t="array" aca="1" ref="G137" ca="1">_xlfn.XLOOKUP($F137,LE_tbl[[#All],[Ls_LinesEstategica]],LE_tbl[[#All],[Le_code]],"",0)</f>
        <v>#NAME?</v>
      </c>
      <c r="H137" s="235"/>
      <c r="I137" s="236" t="e">
        <f ca="1">_xlfn.XLOOKUP($H137,Obj!$D$122:$D$134,Obj!$E$122:$E$134,"",0)</f>
        <v>#NAME?</v>
      </c>
      <c r="J137" s="235"/>
      <c r="K137" s="298"/>
      <c r="L137" s="235"/>
      <c r="M137" s="235"/>
      <c r="N137" s="301"/>
      <c r="O137" s="301"/>
      <c r="P137" s="209"/>
      <c r="Q137" s="237"/>
      <c r="R137" s="248"/>
      <c r="S137" s="248"/>
      <c r="T137" s="248"/>
      <c r="U137" s="248"/>
      <c r="V137" s="248"/>
      <c r="W137" s="248"/>
      <c r="X137" s="248"/>
      <c r="Y137" s="248"/>
      <c r="Z137" s="248"/>
      <c r="AA137" s="248"/>
      <c r="AB137" s="248"/>
      <c r="AC137" s="248"/>
      <c r="AD137" s="248"/>
      <c r="AE137" s="249"/>
      <c r="AF137" s="249"/>
      <c r="AG137" s="249"/>
      <c r="AH137" s="249"/>
      <c r="AI137" s="249"/>
      <c r="AJ137" s="249"/>
      <c r="AK137" s="249"/>
      <c r="AL137" s="249"/>
      <c r="AM137" s="249"/>
      <c r="AN137" s="249"/>
      <c r="AO137" s="249"/>
      <c r="AP137" s="249"/>
    </row>
    <row r="138" spans="2:42" s="259" customFormat="1" x14ac:dyDescent="0.2">
      <c r="B138" s="210" t="str">
        <f>IF('Formulario PPGR1'!$F138="","",CONCATENATE('Formulario PPGR1'!$C138,".",'Formulario PPGR1'!$D138,".",'Formulario PPGR1'!$E138,".",#REF!))</f>
        <v/>
      </c>
      <c r="C138" s="210" t="str">
        <f>IF('Formulario PPGR1'!$F138="","",#REF!)</f>
        <v/>
      </c>
      <c r="D138" s="210" t="str">
        <f>IF('Formulario PPGR1'!$F138="","",#REF!)</f>
        <v/>
      </c>
      <c r="E138" s="210" t="str">
        <f>IF('Formulario PPGR1'!$F138="","",#REF!)</f>
        <v/>
      </c>
      <c r="F138" s="235"/>
      <c r="G138" s="236" t="e" cm="1">
        <f t="array" aca="1" ref="G138" ca="1">_xlfn.XLOOKUP($F138,LE_tbl[[#All],[Ls_LinesEstategica]],LE_tbl[[#All],[Le_code]],"",0)</f>
        <v>#NAME?</v>
      </c>
      <c r="H138" s="235"/>
      <c r="I138" s="236" t="e">
        <f ca="1">_xlfn.XLOOKUP($H138,Obj!$D$122:$D$134,Obj!$E$122:$E$134,"",0)</f>
        <v>#NAME?</v>
      </c>
      <c r="J138" s="235"/>
      <c r="K138" s="298"/>
      <c r="L138" s="235"/>
      <c r="M138" s="235"/>
      <c r="N138" s="301"/>
      <c r="O138" s="301"/>
      <c r="P138" s="209"/>
      <c r="Q138" s="237"/>
      <c r="R138" s="248"/>
      <c r="S138" s="248"/>
      <c r="T138" s="248"/>
      <c r="U138" s="248"/>
      <c r="V138" s="248"/>
      <c r="W138" s="248"/>
      <c r="X138" s="248"/>
      <c r="Y138" s="248"/>
      <c r="Z138" s="248"/>
      <c r="AA138" s="248"/>
      <c r="AB138" s="248"/>
      <c r="AC138" s="248"/>
      <c r="AD138" s="248"/>
      <c r="AE138" s="249"/>
      <c r="AF138" s="249"/>
      <c r="AG138" s="249"/>
      <c r="AH138" s="249"/>
      <c r="AI138" s="249"/>
      <c r="AJ138" s="249"/>
      <c r="AK138" s="249"/>
      <c r="AL138" s="249"/>
      <c r="AM138" s="249"/>
      <c r="AN138" s="249"/>
      <c r="AO138" s="249"/>
      <c r="AP138" s="249"/>
    </row>
    <row r="139" spans="2:42" s="259" customFormat="1" x14ac:dyDescent="0.2">
      <c r="B139" s="210" t="str">
        <f>IF('Formulario PPGR1'!$F139="","",CONCATENATE('Formulario PPGR1'!$C139,".",'Formulario PPGR1'!$D139,".",'Formulario PPGR1'!$E139,".",#REF!))</f>
        <v/>
      </c>
      <c r="C139" s="210" t="str">
        <f>IF('Formulario PPGR1'!$F139="","",#REF!)</f>
        <v/>
      </c>
      <c r="D139" s="210" t="str">
        <f>IF('Formulario PPGR1'!$F139="","",#REF!)</f>
        <v/>
      </c>
      <c r="E139" s="210" t="str">
        <f>IF('Formulario PPGR1'!$F139="","",#REF!)</f>
        <v/>
      </c>
      <c r="F139" s="235"/>
      <c r="G139" s="236" t="e" cm="1">
        <f t="array" aca="1" ref="G139" ca="1">_xlfn.XLOOKUP($F139,LE_tbl[[#All],[Ls_LinesEstategica]],LE_tbl[[#All],[Le_code]],"",0)</f>
        <v>#NAME?</v>
      </c>
      <c r="H139" s="235"/>
      <c r="I139" s="236" t="e">
        <f ca="1">_xlfn.XLOOKUP($H139,Obj!$D$122:$D$134,Obj!$E$122:$E$134,"",0)</f>
        <v>#NAME?</v>
      </c>
      <c r="J139" s="235"/>
      <c r="K139" s="298"/>
      <c r="L139" s="235"/>
      <c r="M139" s="235"/>
      <c r="N139" s="301"/>
      <c r="O139" s="300"/>
      <c r="P139" s="209"/>
      <c r="Q139" s="237"/>
      <c r="R139" s="248"/>
      <c r="S139" s="248"/>
      <c r="T139" s="248"/>
      <c r="U139" s="248"/>
      <c r="V139" s="248"/>
      <c r="W139" s="248"/>
      <c r="X139" s="248"/>
      <c r="Y139" s="248"/>
      <c r="Z139" s="248"/>
      <c r="AA139" s="248"/>
      <c r="AB139" s="248"/>
      <c r="AC139" s="248"/>
      <c r="AD139" s="248"/>
      <c r="AE139" s="249"/>
      <c r="AF139" s="249"/>
      <c r="AG139" s="249"/>
      <c r="AH139" s="249"/>
      <c r="AI139" s="249"/>
      <c r="AJ139" s="249"/>
      <c r="AK139" s="249"/>
      <c r="AL139" s="249"/>
      <c r="AM139" s="249"/>
      <c r="AN139" s="249"/>
      <c r="AO139" s="249"/>
      <c r="AP139" s="249"/>
    </row>
    <row r="140" spans="2:42" s="259" customFormat="1" x14ac:dyDescent="0.2">
      <c r="B140" s="210" t="str">
        <f>IF('Formulario PPGR1'!$F140="","",CONCATENATE('Formulario PPGR1'!$C140,".",'Formulario PPGR1'!$D140,".",'Formulario PPGR1'!$E140,".",#REF!))</f>
        <v/>
      </c>
      <c r="C140" s="210" t="str">
        <f>IF('Formulario PPGR1'!$F140="","",#REF!)</f>
        <v/>
      </c>
      <c r="D140" s="210" t="str">
        <f>IF('Formulario PPGR1'!$F140="","",#REF!)</f>
        <v/>
      </c>
      <c r="E140" s="210" t="str">
        <f>IF('Formulario PPGR1'!$F140="","",#REF!)</f>
        <v/>
      </c>
      <c r="F140" s="235"/>
      <c r="G140" s="236" t="e" cm="1">
        <f t="array" aca="1" ref="G140" ca="1">_xlfn.XLOOKUP($F140,LE_tbl[[#All],[Ls_LinesEstategica]],LE_tbl[[#All],[Le_code]],"",0)</f>
        <v>#NAME?</v>
      </c>
      <c r="H140" s="235"/>
      <c r="I140" s="236" t="e">
        <f ca="1">_xlfn.XLOOKUP($H140,Obj!$D$122:$D$134,Obj!$E$122:$E$134,"",0)</f>
        <v>#NAME?</v>
      </c>
      <c r="J140" s="235"/>
      <c r="K140" s="298"/>
      <c r="L140" s="235"/>
      <c r="M140" s="235"/>
      <c r="N140" s="300"/>
      <c r="O140" s="299"/>
      <c r="P140" s="209"/>
      <c r="Q140" s="237"/>
      <c r="R140" s="248"/>
      <c r="S140" s="248"/>
      <c r="T140" s="248"/>
      <c r="U140" s="248"/>
      <c r="V140" s="248"/>
      <c r="W140" s="248"/>
      <c r="X140" s="248"/>
      <c r="Y140" s="248"/>
      <c r="Z140" s="248"/>
      <c r="AA140" s="248"/>
      <c r="AB140" s="248"/>
      <c r="AC140" s="248"/>
      <c r="AD140" s="248"/>
      <c r="AE140" s="249"/>
      <c r="AF140" s="249"/>
      <c r="AG140" s="249"/>
      <c r="AH140" s="249"/>
      <c r="AI140" s="249"/>
      <c r="AJ140" s="249"/>
      <c r="AK140" s="249"/>
      <c r="AL140" s="249"/>
      <c r="AM140" s="249"/>
      <c r="AN140" s="249"/>
      <c r="AO140" s="249"/>
      <c r="AP140" s="249"/>
    </row>
    <row r="141" spans="2:42" s="259" customFormat="1" x14ac:dyDescent="0.2">
      <c r="B141" s="210" t="str">
        <f>IF('Formulario PPGR1'!$F141="","",CONCATENATE('Formulario PPGR1'!$C141,".",'Formulario PPGR1'!$D141,".",'Formulario PPGR1'!$E141,".",#REF!))</f>
        <v/>
      </c>
      <c r="C141" s="210" t="str">
        <f>IF('Formulario PPGR1'!$F141="","",#REF!)</f>
        <v/>
      </c>
      <c r="D141" s="210" t="str">
        <f>IF('Formulario PPGR1'!$F141="","",#REF!)</f>
        <v/>
      </c>
      <c r="E141" s="210" t="str">
        <f>IF('Formulario PPGR1'!$F141="","",#REF!)</f>
        <v/>
      </c>
      <c r="F141" s="235"/>
      <c r="G141" s="236" t="e" cm="1">
        <f t="array" aca="1" ref="G141" ca="1">_xlfn.XLOOKUP($F141,LE_tbl[[#All],[Ls_LinesEstategica]],LE_tbl[[#All],[Le_code]],"",0)</f>
        <v>#NAME?</v>
      </c>
      <c r="H141" s="235"/>
      <c r="I141" s="236" t="e">
        <f ca="1">_xlfn.XLOOKUP($H141,Obj!$D$122:$D$134,Obj!$E$122:$E$134,"",0)</f>
        <v>#NAME?</v>
      </c>
      <c r="J141" s="235"/>
      <c r="K141" s="298"/>
      <c r="L141" s="235"/>
      <c r="M141" s="235"/>
      <c r="N141" s="300"/>
      <c r="O141" s="299"/>
      <c r="P141" s="209"/>
      <c r="Q141" s="237"/>
      <c r="R141" s="248"/>
      <c r="S141" s="248"/>
      <c r="T141" s="248"/>
      <c r="U141" s="248"/>
      <c r="V141" s="248"/>
      <c r="W141" s="248"/>
      <c r="X141" s="248"/>
      <c r="Y141" s="248"/>
      <c r="Z141" s="248"/>
      <c r="AA141" s="248"/>
      <c r="AB141" s="248"/>
      <c r="AC141" s="248"/>
      <c r="AD141" s="248"/>
      <c r="AE141" s="249"/>
      <c r="AF141" s="249"/>
      <c r="AG141" s="249"/>
      <c r="AH141" s="249"/>
      <c r="AI141" s="249"/>
      <c r="AJ141" s="249"/>
      <c r="AK141" s="249"/>
      <c r="AL141" s="249"/>
      <c r="AM141" s="249"/>
      <c r="AN141" s="249"/>
      <c r="AO141" s="249"/>
      <c r="AP141" s="249"/>
    </row>
    <row r="142" spans="2:42" s="259" customFormat="1" x14ac:dyDescent="0.2">
      <c r="B142" s="210" t="str">
        <f>IF('Formulario PPGR1'!$F142="","",CONCATENATE('Formulario PPGR1'!$C142,".",'Formulario PPGR1'!$D142,".",'Formulario PPGR1'!$E142,".",#REF!))</f>
        <v/>
      </c>
      <c r="C142" s="210" t="str">
        <f>IF('Formulario PPGR1'!$F142="","",#REF!)</f>
        <v/>
      </c>
      <c r="D142" s="210" t="str">
        <f>IF('Formulario PPGR1'!$F142="","",#REF!)</f>
        <v/>
      </c>
      <c r="E142" s="210" t="str">
        <f>IF('Formulario PPGR1'!$F142="","",#REF!)</f>
        <v/>
      </c>
      <c r="F142" s="235"/>
      <c r="G142" s="236" t="e" cm="1">
        <f t="array" aca="1" ref="G142" ca="1">_xlfn.XLOOKUP($F142,LE_tbl[[#All],[Ls_LinesEstategica]],LE_tbl[[#All],[Le_code]],"",0)</f>
        <v>#NAME?</v>
      </c>
      <c r="H142" s="235"/>
      <c r="I142" s="236" t="e">
        <f ca="1">_xlfn.XLOOKUP($H142,Obj!$D$122:$D$134,Obj!$E$122:$E$134,"",0)</f>
        <v>#NAME?</v>
      </c>
      <c r="J142" s="235"/>
      <c r="K142" s="298"/>
      <c r="L142" s="235"/>
      <c r="M142" s="235"/>
      <c r="N142" s="300"/>
      <c r="O142" s="299"/>
      <c r="P142" s="209"/>
      <c r="Q142" s="237"/>
      <c r="R142" s="248"/>
      <c r="S142" s="248"/>
      <c r="T142" s="248"/>
      <c r="U142" s="248"/>
      <c r="V142" s="248"/>
      <c r="W142" s="248"/>
      <c r="X142" s="248"/>
      <c r="Y142" s="248"/>
      <c r="Z142" s="248"/>
      <c r="AA142" s="248"/>
      <c r="AB142" s="248"/>
      <c r="AC142" s="248"/>
      <c r="AD142" s="248"/>
      <c r="AE142" s="249"/>
      <c r="AF142" s="249"/>
      <c r="AG142" s="249"/>
      <c r="AH142" s="249"/>
      <c r="AI142" s="249"/>
      <c r="AJ142" s="249"/>
      <c r="AK142" s="249"/>
      <c r="AL142" s="249"/>
      <c r="AM142" s="249"/>
      <c r="AN142" s="249"/>
      <c r="AO142" s="249"/>
      <c r="AP142" s="249"/>
    </row>
    <row r="143" spans="2:42" s="259" customFormat="1" x14ac:dyDescent="0.2">
      <c r="B143" s="210" t="str">
        <f>IF('Formulario PPGR1'!$F143="","",CONCATENATE('Formulario PPGR1'!$C143,".",'Formulario PPGR1'!$D143,".",'Formulario PPGR1'!$E143,".",#REF!))</f>
        <v/>
      </c>
      <c r="C143" s="210" t="str">
        <f>IF('Formulario PPGR1'!$F143="","",#REF!)</f>
        <v/>
      </c>
      <c r="D143" s="210" t="str">
        <f>IF('Formulario PPGR1'!$F143="","",#REF!)</f>
        <v/>
      </c>
      <c r="E143" s="210" t="str">
        <f>IF('Formulario PPGR1'!$F143="","",#REF!)</f>
        <v/>
      </c>
      <c r="F143" s="235"/>
      <c r="G143" s="236" t="e" cm="1">
        <f t="array" aca="1" ref="G143" ca="1">_xlfn.XLOOKUP($F143,LE_tbl[[#All],[Ls_LinesEstategica]],LE_tbl[[#All],[Le_code]],"",0)</f>
        <v>#NAME?</v>
      </c>
      <c r="H143" s="235"/>
      <c r="I143" s="236" t="e">
        <f ca="1">_xlfn.XLOOKUP($H143,Obj!$D$122:$D$134,Obj!$E$122:$E$134,"",0)</f>
        <v>#NAME?</v>
      </c>
      <c r="J143" s="235"/>
      <c r="K143" s="298"/>
      <c r="L143" s="235"/>
      <c r="M143" s="235"/>
      <c r="N143" s="300"/>
      <c r="O143" s="299"/>
      <c r="P143" s="209"/>
      <c r="Q143" s="237"/>
      <c r="R143" s="248"/>
      <c r="S143" s="248"/>
      <c r="T143" s="248"/>
      <c r="U143" s="248"/>
      <c r="V143" s="248"/>
      <c r="W143" s="248"/>
      <c r="X143" s="248"/>
      <c r="Y143" s="248"/>
      <c r="Z143" s="248"/>
      <c r="AA143" s="248"/>
      <c r="AB143" s="248"/>
      <c r="AC143" s="248"/>
      <c r="AD143" s="248"/>
      <c r="AE143" s="249"/>
      <c r="AF143" s="249"/>
      <c r="AG143" s="249"/>
      <c r="AH143" s="249"/>
      <c r="AI143" s="249"/>
      <c r="AJ143" s="249"/>
      <c r="AK143" s="249"/>
      <c r="AL143" s="249"/>
      <c r="AM143" s="249"/>
      <c r="AN143" s="249"/>
      <c r="AO143" s="249"/>
      <c r="AP143" s="249"/>
    </row>
    <row r="144" spans="2:42" s="259" customFormat="1" x14ac:dyDescent="0.2">
      <c r="B144" s="210" t="str">
        <f>IF('Formulario PPGR1'!$F144="","",CONCATENATE('Formulario PPGR1'!$C144,".",'Formulario PPGR1'!$D144,".",'Formulario PPGR1'!$E144,".",#REF!))</f>
        <v/>
      </c>
      <c r="C144" s="210" t="str">
        <f>IF('Formulario PPGR1'!$F144="","",#REF!)</f>
        <v/>
      </c>
      <c r="D144" s="210" t="str">
        <f>IF('Formulario PPGR1'!$F144="","",#REF!)</f>
        <v/>
      </c>
      <c r="E144" s="210" t="str">
        <f>IF('Formulario PPGR1'!$F144="","",#REF!)</f>
        <v/>
      </c>
      <c r="F144" s="235"/>
      <c r="G144" s="236" t="e" cm="1">
        <f t="array" aca="1" ref="G144" ca="1">_xlfn.XLOOKUP($F144,LE_tbl[[#All],[Ls_LinesEstategica]],LE_tbl[[#All],[Le_code]],"",0)</f>
        <v>#NAME?</v>
      </c>
      <c r="H144" s="235"/>
      <c r="I144" s="236" t="e">
        <f ca="1">_xlfn.XLOOKUP($H144,Obj!$D$122:$D$134,Obj!$E$122:$E$134,"",0)</f>
        <v>#NAME?</v>
      </c>
      <c r="J144" s="235"/>
      <c r="K144" s="298"/>
      <c r="L144" s="235"/>
      <c r="M144" s="235"/>
      <c r="N144" s="300"/>
      <c r="O144" s="299"/>
      <c r="P144" s="209"/>
      <c r="Q144" s="237"/>
      <c r="R144" s="248"/>
      <c r="S144" s="248"/>
      <c r="T144" s="248"/>
      <c r="U144" s="248"/>
      <c r="V144" s="248"/>
      <c r="W144" s="248"/>
      <c r="X144" s="248"/>
      <c r="Y144" s="248"/>
      <c r="Z144" s="248"/>
      <c r="AA144" s="248"/>
      <c r="AB144" s="248"/>
      <c r="AC144" s="248"/>
      <c r="AD144" s="248"/>
      <c r="AE144" s="249"/>
      <c r="AF144" s="249"/>
      <c r="AG144" s="249"/>
      <c r="AH144" s="249"/>
      <c r="AI144" s="249"/>
      <c r="AJ144" s="249"/>
      <c r="AK144" s="249"/>
      <c r="AL144" s="249"/>
      <c r="AM144" s="249"/>
      <c r="AN144" s="249"/>
      <c r="AO144" s="249"/>
      <c r="AP144" s="249"/>
    </row>
    <row r="145" spans="2:42" s="259" customFormat="1" x14ac:dyDescent="0.2">
      <c r="B145" s="210" t="str">
        <f>IF('Formulario PPGR1'!$F145="","",CONCATENATE('Formulario PPGR1'!$C145,".",'Formulario PPGR1'!$D145,".",'Formulario PPGR1'!$E145,".",#REF!))</f>
        <v/>
      </c>
      <c r="C145" s="210" t="str">
        <f>IF('Formulario PPGR1'!$F145="","",#REF!)</f>
        <v/>
      </c>
      <c r="D145" s="210" t="str">
        <f>IF('Formulario PPGR1'!$F145="","",#REF!)</f>
        <v/>
      </c>
      <c r="E145" s="210" t="str">
        <f>IF('Formulario PPGR1'!$F145="","",#REF!)</f>
        <v/>
      </c>
      <c r="F145" s="235"/>
      <c r="G145" s="236" t="e" cm="1">
        <f t="array" aca="1" ref="G145" ca="1">_xlfn.XLOOKUP($F145,LE_tbl[[#All],[Ls_LinesEstategica]],LE_tbl[[#All],[Le_code]],"",0)</f>
        <v>#NAME?</v>
      </c>
      <c r="H145" s="235"/>
      <c r="I145" s="236" t="e">
        <f ca="1">_xlfn.XLOOKUP($H145,Obj!$D$122:$D$134,Obj!$E$122:$E$134,"",0)</f>
        <v>#NAME?</v>
      </c>
      <c r="J145" s="235"/>
      <c r="K145" s="298"/>
      <c r="L145" s="235"/>
      <c r="M145" s="235"/>
      <c r="N145" s="301"/>
      <c r="O145" s="301"/>
      <c r="P145" s="209"/>
      <c r="Q145" s="237"/>
      <c r="R145" s="248"/>
      <c r="S145" s="248"/>
      <c r="T145" s="248"/>
      <c r="U145" s="248"/>
      <c r="V145" s="248"/>
      <c r="W145" s="248"/>
      <c r="X145" s="248"/>
      <c r="Y145" s="248"/>
      <c r="Z145" s="248"/>
      <c r="AA145" s="248"/>
      <c r="AB145" s="248"/>
      <c r="AC145" s="248"/>
      <c r="AD145" s="248"/>
      <c r="AE145" s="249"/>
      <c r="AF145" s="249"/>
      <c r="AG145" s="249"/>
      <c r="AH145" s="249"/>
      <c r="AI145" s="249"/>
      <c r="AJ145" s="249"/>
      <c r="AK145" s="249"/>
      <c r="AL145" s="249"/>
      <c r="AM145" s="249"/>
      <c r="AN145" s="249"/>
      <c r="AO145" s="249"/>
      <c r="AP145" s="249"/>
    </row>
    <row r="146" spans="2:42" s="259" customFormat="1" x14ac:dyDescent="0.2">
      <c r="B146" s="210" t="str">
        <f>IF('Formulario PPGR1'!$F146="","",CONCATENATE('Formulario PPGR1'!$C146,".",'Formulario PPGR1'!$D146,".",'Formulario PPGR1'!$E146,".",#REF!))</f>
        <v/>
      </c>
      <c r="C146" s="210" t="str">
        <f>IF('Formulario PPGR1'!$F146="","",#REF!)</f>
        <v/>
      </c>
      <c r="D146" s="210" t="str">
        <f>IF('Formulario PPGR1'!$F146="","",#REF!)</f>
        <v/>
      </c>
      <c r="E146" s="210" t="str">
        <f>IF('Formulario PPGR1'!$F146="","",#REF!)</f>
        <v/>
      </c>
      <c r="F146" s="235"/>
      <c r="G146" s="236" t="e" cm="1">
        <f t="array" aca="1" ref="G146" ca="1">_xlfn.XLOOKUP($F146,LE_tbl[[#All],[Ls_LinesEstategica]],LE_tbl[[#All],[Le_code]],"",0)</f>
        <v>#NAME?</v>
      </c>
      <c r="H146" s="235"/>
      <c r="I146" s="236" t="e">
        <f ca="1">_xlfn.XLOOKUP($H146,Obj!$D$122:$D$134,Obj!$E$122:$E$134,"",0)</f>
        <v>#NAME?</v>
      </c>
      <c r="J146" s="235"/>
      <c r="K146" s="235"/>
      <c r="L146" s="235"/>
      <c r="M146" s="235"/>
      <c r="N146" s="301"/>
      <c r="O146" s="300"/>
      <c r="P146" s="209"/>
      <c r="Q146" s="237"/>
      <c r="R146" s="248"/>
      <c r="S146" s="248"/>
      <c r="T146" s="248"/>
      <c r="U146" s="248"/>
      <c r="V146" s="248"/>
      <c r="W146" s="248"/>
      <c r="X146" s="248"/>
      <c r="Y146" s="248"/>
      <c r="Z146" s="248"/>
      <c r="AA146" s="248"/>
      <c r="AB146" s="248"/>
      <c r="AC146" s="248"/>
      <c r="AD146" s="248"/>
      <c r="AE146" s="249"/>
      <c r="AF146" s="249"/>
      <c r="AG146" s="249"/>
      <c r="AH146" s="249"/>
      <c r="AI146" s="249"/>
      <c r="AJ146" s="249"/>
      <c r="AK146" s="249"/>
      <c r="AL146" s="249"/>
      <c r="AM146" s="249"/>
      <c r="AN146" s="249"/>
      <c r="AO146" s="249"/>
      <c r="AP146" s="249"/>
    </row>
    <row r="147" spans="2:42" s="259" customFormat="1" x14ac:dyDescent="0.2">
      <c r="B147" s="210" t="str">
        <f>IF('Formulario PPGR1'!$F147="","",CONCATENATE('Formulario PPGR1'!$C147,".",'Formulario PPGR1'!$D147,".",'Formulario PPGR1'!$E147,".",#REF!))</f>
        <v/>
      </c>
      <c r="C147" s="210" t="str">
        <f>IF('Formulario PPGR1'!$F147="","",#REF!)</f>
        <v/>
      </c>
      <c r="D147" s="210" t="str">
        <f>IF('Formulario PPGR1'!$F147="","",#REF!)</f>
        <v/>
      </c>
      <c r="E147" s="210" t="str">
        <f>IF('Formulario PPGR1'!$F147="","",#REF!)</f>
        <v/>
      </c>
      <c r="F147" s="235"/>
      <c r="G147" s="236" t="e" cm="1">
        <f t="array" aca="1" ref="G147" ca="1">_xlfn.XLOOKUP($F147,LE_tbl[[#All],[Ls_LinesEstategica]],LE_tbl[[#All],[Le_code]],"",0)</f>
        <v>#NAME?</v>
      </c>
      <c r="H147" s="235"/>
      <c r="I147" s="236" t="e">
        <f ca="1">_xlfn.XLOOKUP($H147,Obj!$D$122:$D$134,Obj!$E$122:$E$134,"",0)</f>
        <v>#NAME?</v>
      </c>
      <c r="J147" s="235"/>
      <c r="K147" s="298"/>
      <c r="L147" s="235"/>
      <c r="M147" s="235"/>
      <c r="N147" s="300"/>
      <c r="O147" s="300"/>
      <c r="P147" s="209"/>
      <c r="Q147" s="237"/>
      <c r="R147" s="248"/>
      <c r="S147" s="248"/>
      <c r="T147" s="248"/>
      <c r="U147" s="248"/>
      <c r="V147" s="248"/>
      <c r="W147" s="248"/>
      <c r="X147" s="248"/>
      <c r="Y147" s="248"/>
      <c r="Z147" s="248"/>
      <c r="AA147" s="248"/>
      <c r="AB147" s="248"/>
      <c r="AC147" s="248"/>
      <c r="AD147" s="248"/>
      <c r="AE147" s="249"/>
      <c r="AF147" s="249"/>
      <c r="AG147" s="249"/>
      <c r="AH147" s="249"/>
      <c r="AI147" s="249"/>
      <c r="AJ147" s="249"/>
      <c r="AK147" s="249"/>
      <c r="AL147" s="249"/>
      <c r="AM147" s="249"/>
      <c r="AN147" s="249"/>
      <c r="AO147" s="249"/>
      <c r="AP147" s="249"/>
    </row>
    <row r="148" spans="2:42" s="259" customFormat="1" x14ac:dyDescent="0.2">
      <c r="B148" s="210" t="str">
        <f>IF('Formulario PPGR1'!$F148="","",CONCATENATE('Formulario PPGR1'!$C148,".",'Formulario PPGR1'!$D148,".",'Formulario PPGR1'!$E148,".",#REF!))</f>
        <v/>
      </c>
      <c r="C148" s="210" t="str">
        <f>IF('Formulario PPGR1'!$F148="","",#REF!)</f>
        <v/>
      </c>
      <c r="D148" s="210" t="str">
        <f>IF('Formulario PPGR1'!$F148="","",#REF!)</f>
        <v/>
      </c>
      <c r="E148" s="210" t="str">
        <f>IF('Formulario PPGR1'!$F148="","",#REF!)</f>
        <v/>
      </c>
      <c r="F148" s="235"/>
      <c r="G148" s="236" t="e" cm="1">
        <f t="array" aca="1" ref="G148" ca="1">_xlfn.XLOOKUP($F148,LE_tbl[[#All],[Ls_LinesEstategica]],LE_tbl[[#All],[Le_code]],"",0)</f>
        <v>#NAME?</v>
      </c>
      <c r="H148" s="235"/>
      <c r="I148" s="236" t="e">
        <f ca="1">_xlfn.XLOOKUP($H148,Obj!$D$122:$D$134,Obj!$E$122:$E$134,"",0)</f>
        <v>#NAME?</v>
      </c>
      <c r="J148" s="235"/>
      <c r="K148" s="235"/>
      <c r="L148" s="235"/>
      <c r="M148" s="235"/>
      <c r="N148" s="300"/>
      <c r="O148" s="300"/>
      <c r="P148" s="209"/>
      <c r="Q148" s="237"/>
      <c r="R148" s="248"/>
      <c r="S148" s="248"/>
      <c r="T148" s="248"/>
      <c r="U148" s="248"/>
      <c r="V148" s="248"/>
      <c r="W148" s="248"/>
      <c r="X148" s="248"/>
      <c r="Y148" s="248"/>
      <c r="Z148" s="248"/>
      <c r="AA148" s="248"/>
      <c r="AB148" s="248"/>
      <c r="AC148" s="248"/>
      <c r="AD148" s="248"/>
      <c r="AE148" s="249"/>
      <c r="AF148" s="249"/>
      <c r="AG148" s="249"/>
      <c r="AH148" s="249"/>
      <c r="AI148" s="249"/>
      <c r="AJ148" s="249"/>
      <c r="AK148" s="249"/>
      <c r="AL148" s="249"/>
      <c r="AM148" s="249"/>
      <c r="AN148" s="249"/>
      <c r="AO148" s="249"/>
      <c r="AP148" s="249"/>
    </row>
    <row r="149" spans="2:42" s="259" customFormat="1" x14ac:dyDescent="0.2">
      <c r="B149" s="210" t="str">
        <f>IF('Formulario PPGR1'!$F149="","",CONCATENATE('Formulario PPGR1'!$C149,".",'Formulario PPGR1'!$D149,".",'Formulario PPGR1'!$E149,".",#REF!))</f>
        <v/>
      </c>
      <c r="C149" s="210" t="str">
        <f>IF('Formulario PPGR1'!$F149="","",#REF!)</f>
        <v/>
      </c>
      <c r="D149" s="210" t="str">
        <f>IF('Formulario PPGR1'!$F149="","",#REF!)</f>
        <v/>
      </c>
      <c r="E149" s="210" t="str">
        <f>IF('Formulario PPGR1'!$F149="","",#REF!)</f>
        <v/>
      </c>
      <c r="F149" s="235"/>
      <c r="G149" s="236" t="e" cm="1">
        <f t="array" aca="1" ref="G149" ca="1">_xlfn.XLOOKUP($F149,LE_tbl[[#All],[Ls_LinesEstategica]],LE_tbl[[#All],[Le_code]],"",0)</f>
        <v>#NAME?</v>
      </c>
      <c r="H149" s="235"/>
      <c r="I149" s="236" t="e">
        <f ca="1">_xlfn.XLOOKUP($H149,Obj!$D$122:$D$134,Obj!$E$122:$E$134,"",0)</f>
        <v>#NAME?</v>
      </c>
      <c r="J149" s="235"/>
      <c r="K149" s="298"/>
      <c r="L149" s="235"/>
      <c r="M149" s="235"/>
      <c r="N149" s="300"/>
      <c r="O149" s="301"/>
      <c r="P149" s="237"/>
      <c r="Q149" s="237"/>
      <c r="R149" s="248"/>
      <c r="S149" s="248"/>
      <c r="T149" s="248"/>
      <c r="U149" s="248"/>
      <c r="V149" s="248"/>
      <c r="W149" s="248"/>
      <c r="X149" s="248"/>
      <c r="Y149" s="248"/>
      <c r="Z149" s="248"/>
      <c r="AA149" s="248"/>
      <c r="AB149" s="248"/>
      <c r="AC149" s="248"/>
      <c r="AD149" s="248"/>
      <c r="AE149" s="249"/>
      <c r="AF149" s="249"/>
      <c r="AG149" s="249"/>
      <c r="AH149" s="249"/>
      <c r="AI149" s="249"/>
      <c r="AJ149" s="249"/>
      <c r="AK149" s="249"/>
      <c r="AL149" s="249"/>
      <c r="AM149" s="249"/>
      <c r="AN149" s="249"/>
      <c r="AO149" s="249"/>
      <c r="AP149" s="249"/>
    </row>
    <row r="150" spans="2:42" s="259" customFormat="1" x14ac:dyDescent="0.2">
      <c r="B150" s="210" t="str">
        <f>IF('Formulario PPGR1'!$F150="","",CONCATENATE('Formulario PPGR1'!$C150,".",'Formulario PPGR1'!$D150,".",'Formulario PPGR1'!$E150,".",#REF!))</f>
        <v/>
      </c>
      <c r="C150" s="210" t="str">
        <f>IF('Formulario PPGR1'!$F150="","",#REF!)</f>
        <v/>
      </c>
      <c r="D150" s="210" t="str">
        <f>IF('Formulario PPGR1'!$F150="","",#REF!)</f>
        <v/>
      </c>
      <c r="E150" s="210" t="str">
        <f>IF('Formulario PPGR1'!$F150="","",#REF!)</f>
        <v/>
      </c>
      <c r="F150" s="235"/>
      <c r="G150" s="236" t="e" cm="1">
        <f t="array" aca="1" ref="G150" ca="1">_xlfn.XLOOKUP($F150,LE_tbl[[#All],[Ls_LinesEstategica]],LE_tbl[[#All],[Le_code]],"",0)</f>
        <v>#NAME?</v>
      </c>
      <c r="H150" s="235"/>
      <c r="I150" s="236" t="e">
        <f ca="1">_xlfn.XLOOKUP($H150,Obj!$D$122:$D$134,Obj!$E$122:$E$134,"",0)</f>
        <v>#NAME?</v>
      </c>
      <c r="J150" s="235"/>
      <c r="K150" s="298"/>
      <c r="L150" s="235"/>
      <c r="M150" s="235"/>
      <c r="N150" s="300"/>
      <c r="O150" s="301"/>
      <c r="P150" s="237"/>
      <c r="Q150" s="237"/>
      <c r="R150" s="248"/>
      <c r="S150" s="248"/>
      <c r="T150" s="248"/>
      <c r="U150" s="248"/>
      <c r="V150" s="248"/>
      <c r="W150" s="248"/>
      <c r="X150" s="248"/>
      <c r="Y150" s="248"/>
      <c r="Z150" s="248"/>
      <c r="AA150" s="248"/>
      <c r="AB150" s="248"/>
      <c r="AC150" s="248"/>
      <c r="AD150" s="248"/>
      <c r="AE150" s="249"/>
      <c r="AF150" s="249"/>
      <c r="AG150" s="249"/>
      <c r="AH150" s="249"/>
      <c r="AI150" s="249"/>
      <c r="AJ150" s="249"/>
      <c r="AK150" s="249"/>
      <c r="AL150" s="249"/>
      <c r="AM150" s="249"/>
      <c r="AN150" s="249"/>
      <c r="AO150" s="249"/>
      <c r="AP150" s="249"/>
    </row>
    <row r="151" spans="2:42" s="259" customFormat="1" x14ac:dyDescent="0.2">
      <c r="B151" s="210" t="str">
        <f>IF('Formulario PPGR1'!$F151="","",CONCATENATE('Formulario PPGR1'!$C151,".",'Formulario PPGR1'!$D151,".",'Formulario PPGR1'!$E151,".",#REF!))</f>
        <v/>
      </c>
      <c r="C151" s="210" t="str">
        <f>IF('Formulario PPGR1'!$F151="","",#REF!)</f>
        <v/>
      </c>
      <c r="D151" s="210" t="str">
        <f>IF('Formulario PPGR1'!$F151="","",#REF!)</f>
        <v/>
      </c>
      <c r="E151" s="210" t="str">
        <f>IF('Formulario PPGR1'!$F151="","",#REF!)</f>
        <v/>
      </c>
      <c r="F151" s="235"/>
      <c r="G151" s="236" t="e" cm="1">
        <f t="array" aca="1" ref="G151" ca="1">_xlfn.XLOOKUP($F151,LE_tbl[[#All],[Ls_LinesEstategica]],LE_tbl[[#All],[Le_code]],"",0)</f>
        <v>#NAME?</v>
      </c>
      <c r="H151" s="235"/>
      <c r="I151" s="236" t="e">
        <f ca="1">_xlfn.XLOOKUP($H151,Obj!$D$122:$D$134,Obj!$E$122:$E$134,"",0)</f>
        <v>#NAME?</v>
      </c>
      <c r="J151" s="235"/>
      <c r="K151" s="298"/>
      <c r="L151" s="235"/>
      <c r="M151" s="235"/>
      <c r="N151" s="301"/>
      <c r="O151" s="301"/>
      <c r="P151" s="237"/>
      <c r="Q151" s="237"/>
      <c r="R151" s="248"/>
      <c r="S151" s="248"/>
      <c r="T151" s="248"/>
      <c r="U151" s="248"/>
      <c r="V151" s="248"/>
      <c r="W151" s="248"/>
      <c r="X151" s="248"/>
      <c r="Y151" s="248"/>
      <c r="Z151" s="248"/>
      <c r="AA151" s="248"/>
      <c r="AB151" s="248"/>
      <c r="AC151" s="248"/>
      <c r="AD151" s="248"/>
      <c r="AE151" s="249"/>
      <c r="AF151" s="249"/>
      <c r="AG151" s="249"/>
      <c r="AH151" s="249"/>
      <c r="AI151" s="249"/>
      <c r="AJ151" s="249"/>
      <c r="AK151" s="249"/>
      <c r="AL151" s="249"/>
      <c r="AM151" s="249"/>
      <c r="AN151" s="249"/>
      <c r="AO151" s="249"/>
      <c r="AP151" s="249"/>
    </row>
    <row r="152" spans="2:42" s="259" customFormat="1" x14ac:dyDescent="0.2">
      <c r="B152" s="210" t="str">
        <f>IF('Formulario PPGR1'!$F152="","",CONCATENATE('Formulario PPGR1'!$C152,".",'Formulario PPGR1'!$D152,".",'Formulario PPGR1'!$E152,".",#REF!))</f>
        <v/>
      </c>
      <c r="C152" s="210" t="str">
        <f>IF('Formulario PPGR1'!$F152="","",#REF!)</f>
        <v/>
      </c>
      <c r="D152" s="210" t="str">
        <f>IF('Formulario PPGR1'!$F152="","",#REF!)</f>
        <v/>
      </c>
      <c r="E152" s="210" t="str">
        <f>IF('Formulario PPGR1'!$F152="","",#REF!)</f>
        <v/>
      </c>
      <c r="F152" s="235"/>
      <c r="G152" s="236" t="e" cm="1">
        <f t="array" aca="1" ref="G152" ca="1">_xlfn.XLOOKUP($F152,LE_tbl[[#All],[Ls_LinesEstategica]],LE_tbl[[#All],[Le_code]],"",0)</f>
        <v>#NAME?</v>
      </c>
      <c r="H152" s="235"/>
      <c r="I152" s="236" t="e">
        <f ca="1">_xlfn.XLOOKUP($H152,Obj!$D$122:$D$134,Obj!$E$122:$E$134,"",0)</f>
        <v>#NAME?</v>
      </c>
      <c r="J152" s="235"/>
      <c r="K152" s="298"/>
      <c r="L152" s="235"/>
      <c r="M152" s="235"/>
      <c r="N152" s="300"/>
      <c r="O152" s="301"/>
      <c r="P152" s="237"/>
      <c r="Q152" s="237"/>
      <c r="R152" s="248"/>
      <c r="S152" s="248"/>
      <c r="T152" s="248"/>
      <c r="U152" s="248"/>
      <c r="V152" s="248"/>
      <c r="W152" s="248"/>
      <c r="X152" s="248"/>
      <c r="Y152" s="248"/>
      <c r="Z152" s="248"/>
      <c r="AA152" s="248"/>
      <c r="AB152" s="248"/>
      <c r="AC152" s="248"/>
      <c r="AD152" s="248"/>
      <c r="AE152" s="249"/>
      <c r="AF152" s="249"/>
      <c r="AG152" s="249"/>
      <c r="AH152" s="249"/>
      <c r="AI152" s="249"/>
      <c r="AJ152" s="249"/>
      <c r="AK152" s="249"/>
      <c r="AL152" s="249"/>
      <c r="AM152" s="249"/>
      <c r="AN152" s="249"/>
      <c r="AO152" s="249"/>
      <c r="AP152" s="249"/>
    </row>
    <row r="153" spans="2:42" s="259" customFormat="1" x14ac:dyDescent="0.2">
      <c r="B153" s="210" t="str">
        <f>IF('Formulario PPGR1'!$F153="","",CONCATENATE('Formulario PPGR1'!$C153,".",'Formulario PPGR1'!$D153,".",'Formulario PPGR1'!$E153,".",#REF!))</f>
        <v/>
      </c>
      <c r="C153" s="210" t="str">
        <f>IF('Formulario PPGR1'!$F153="","",#REF!)</f>
        <v/>
      </c>
      <c r="D153" s="210" t="str">
        <f>IF('Formulario PPGR1'!$F153="","",#REF!)</f>
        <v/>
      </c>
      <c r="E153" s="210" t="str">
        <f>IF('Formulario PPGR1'!$F153="","",#REF!)</f>
        <v/>
      </c>
      <c r="F153" s="235"/>
      <c r="G153" s="236" t="e" cm="1">
        <f t="array" aca="1" ref="G153" ca="1">_xlfn.XLOOKUP($F153,LE_tbl[[#All],[Ls_LinesEstategica]],LE_tbl[[#All],[Le_code]],"",0)</f>
        <v>#NAME?</v>
      </c>
      <c r="H153" s="235"/>
      <c r="I153" s="236" t="e">
        <f ca="1">_xlfn.XLOOKUP($H153,Obj!$D$122:$D$134,Obj!$E$122:$E$134,"",0)</f>
        <v>#NAME?</v>
      </c>
      <c r="J153" s="235"/>
      <c r="K153" s="298"/>
      <c r="L153" s="235"/>
      <c r="M153" s="235"/>
      <c r="N153" s="299"/>
      <c r="O153" s="301"/>
      <c r="P153" s="237"/>
      <c r="Q153" s="237"/>
      <c r="R153" s="248"/>
      <c r="S153" s="248"/>
      <c r="T153" s="248"/>
      <c r="U153" s="248"/>
      <c r="V153" s="248"/>
      <c r="W153" s="248"/>
      <c r="X153" s="248"/>
      <c r="Y153" s="248"/>
      <c r="Z153" s="248"/>
      <c r="AA153" s="248"/>
      <c r="AB153" s="248"/>
      <c r="AC153" s="248"/>
      <c r="AD153" s="248"/>
      <c r="AE153" s="249"/>
      <c r="AF153" s="249"/>
      <c r="AG153" s="249"/>
      <c r="AH153" s="249"/>
      <c r="AI153" s="249"/>
      <c r="AJ153" s="249"/>
      <c r="AK153" s="249"/>
      <c r="AL153" s="249"/>
      <c r="AM153" s="249"/>
      <c r="AN153" s="249"/>
      <c r="AO153" s="249"/>
      <c r="AP153" s="249"/>
    </row>
    <row r="154" spans="2:42" s="259" customFormat="1" x14ac:dyDescent="0.2">
      <c r="B154" s="210" t="str">
        <f>IF('Formulario PPGR1'!$F154="","",CONCATENATE('Formulario PPGR1'!$C154,".",'Formulario PPGR1'!$D154,".",'Formulario PPGR1'!$E154,".",#REF!))</f>
        <v/>
      </c>
      <c r="C154" s="210" t="str">
        <f>IF('Formulario PPGR1'!$F154="","",#REF!)</f>
        <v/>
      </c>
      <c r="D154" s="210" t="str">
        <f>IF('Formulario PPGR1'!$F154="","",#REF!)</f>
        <v/>
      </c>
      <c r="E154" s="210" t="str">
        <f>IF('Formulario PPGR1'!$F154="","",#REF!)</f>
        <v/>
      </c>
      <c r="F154" s="235"/>
      <c r="G154" s="236" t="e" cm="1">
        <f t="array" aca="1" ref="G154" ca="1">_xlfn.XLOOKUP($F154,LE_tbl[[#All],[Ls_LinesEstategica]],LE_tbl[[#All],[Le_code]],"",0)</f>
        <v>#NAME?</v>
      </c>
      <c r="H154" s="235"/>
      <c r="I154" s="236" t="e">
        <f ca="1">_xlfn.XLOOKUP($H154,Obj!$D$122:$D$134,Obj!$E$122:$E$134,"",0)</f>
        <v>#NAME?</v>
      </c>
      <c r="J154" s="235"/>
      <c r="K154" s="298"/>
      <c r="L154" s="235"/>
      <c r="M154" s="235"/>
      <c r="N154" s="299"/>
      <c r="O154" s="301"/>
      <c r="P154" s="209"/>
      <c r="Q154" s="237"/>
      <c r="R154" s="248"/>
      <c r="S154" s="248"/>
      <c r="T154" s="248"/>
      <c r="U154" s="248"/>
      <c r="V154" s="248"/>
      <c r="W154" s="248"/>
      <c r="X154" s="248"/>
      <c r="Y154" s="248"/>
      <c r="Z154" s="248"/>
      <c r="AA154" s="248"/>
      <c r="AB154" s="248"/>
      <c r="AC154" s="248"/>
      <c r="AD154" s="248"/>
      <c r="AE154" s="249"/>
      <c r="AF154" s="249"/>
      <c r="AG154" s="249"/>
      <c r="AH154" s="249"/>
      <c r="AI154" s="249"/>
      <c r="AJ154" s="249"/>
      <c r="AK154" s="249"/>
      <c r="AL154" s="249"/>
      <c r="AM154" s="249"/>
      <c r="AN154" s="249"/>
      <c r="AO154" s="249"/>
      <c r="AP154" s="249"/>
    </row>
    <row r="155" spans="2:42" s="259" customFormat="1" x14ac:dyDescent="0.2">
      <c r="B155" s="210" t="str">
        <f>IF('Formulario PPGR1'!$F155="","",CONCATENATE('Formulario PPGR1'!$C155,".",'Formulario PPGR1'!$D155,".",'Formulario PPGR1'!$E155,".",#REF!))</f>
        <v/>
      </c>
      <c r="C155" s="210" t="str">
        <f>IF('Formulario PPGR1'!$F155="","",#REF!)</f>
        <v/>
      </c>
      <c r="D155" s="210" t="str">
        <f>IF('Formulario PPGR1'!$F155="","",#REF!)</f>
        <v/>
      </c>
      <c r="E155" s="210" t="str">
        <f>IF('Formulario PPGR1'!$F155="","",#REF!)</f>
        <v/>
      </c>
      <c r="F155" s="235"/>
      <c r="G155" s="236" t="e" cm="1">
        <f t="array" aca="1" ref="G155" ca="1">_xlfn.XLOOKUP($F155,LE_tbl[[#All],[Ls_LinesEstategica]],LE_tbl[[#All],[Le_code]],"",0)</f>
        <v>#NAME?</v>
      </c>
      <c r="H155" s="235"/>
      <c r="I155" s="236" t="e">
        <f ca="1">_xlfn.XLOOKUP($H155,Obj!$D$122:$D$134,Obj!$E$122:$E$134,"",0)</f>
        <v>#NAME?</v>
      </c>
      <c r="J155" s="235"/>
      <c r="K155" s="298"/>
      <c r="L155" s="238"/>
      <c r="M155" s="238"/>
      <c r="N155" s="314"/>
      <c r="O155" s="315"/>
      <c r="P155" s="209"/>
      <c r="Q155" s="237"/>
      <c r="R155" s="248"/>
      <c r="S155" s="248"/>
      <c r="T155" s="248"/>
      <c r="U155" s="248"/>
      <c r="V155" s="248"/>
      <c r="W155" s="248"/>
      <c r="X155" s="248"/>
      <c r="Y155" s="248"/>
      <c r="Z155" s="248"/>
      <c r="AA155" s="248"/>
      <c r="AB155" s="248"/>
      <c r="AC155" s="248"/>
      <c r="AD155" s="248"/>
      <c r="AE155" s="249"/>
      <c r="AF155" s="249"/>
      <c r="AG155" s="249"/>
      <c r="AH155" s="249"/>
      <c r="AI155" s="249"/>
      <c r="AJ155" s="249"/>
      <c r="AK155" s="249"/>
      <c r="AL155" s="249"/>
      <c r="AM155" s="249"/>
      <c r="AN155" s="249"/>
      <c r="AO155" s="249"/>
      <c r="AP155" s="249"/>
    </row>
    <row r="156" spans="2:42" s="259" customFormat="1" x14ac:dyDescent="0.2">
      <c r="B156" s="210" t="str">
        <f>IF('Formulario PPGR1'!$F156="","",CONCATENATE('Formulario PPGR1'!$C156,".",'Formulario PPGR1'!$D156,".",'Formulario PPGR1'!$E156,".",#REF!))</f>
        <v/>
      </c>
      <c r="C156" s="210" t="str">
        <f>IF('Formulario PPGR1'!$F156="","",#REF!)</f>
        <v/>
      </c>
      <c r="D156" s="210" t="str">
        <f>IF('Formulario PPGR1'!$F156="","",#REF!)</f>
        <v/>
      </c>
      <c r="E156" s="210" t="str">
        <f>IF('Formulario PPGR1'!$F156="","",#REF!)</f>
        <v/>
      </c>
      <c r="F156" s="235"/>
      <c r="G156" s="236" t="e" cm="1">
        <f t="array" aca="1" ref="G156" ca="1">_xlfn.XLOOKUP($F156,LE_tbl[[#All],[Ls_LinesEstategica]],LE_tbl[[#All],[Le_code]],"",0)</f>
        <v>#NAME?</v>
      </c>
      <c r="H156" s="235"/>
      <c r="I156" s="236" t="e">
        <f ca="1">_xlfn.XLOOKUP($H156,Obj!$D$122:$D$134,Obj!$E$122:$E$134,"",0)</f>
        <v>#NAME?</v>
      </c>
      <c r="J156" s="235"/>
      <c r="K156" s="316"/>
      <c r="L156" s="238"/>
      <c r="M156" s="238"/>
      <c r="N156" s="314"/>
      <c r="O156" s="317"/>
      <c r="P156" s="209"/>
      <c r="Q156" s="237"/>
      <c r="R156" s="248"/>
      <c r="S156" s="248"/>
      <c r="T156" s="248"/>
      <c r="U156" s="248"/>
      <c r="V156" s="248"/>
      <c r="W156" s="248"/>
      <c r="X156" s="248"/>
      <c r="Y156" s="248"/>
      <c r="Z156" s="248"/>
      <c r="AA156" s="248"/>
      <c r="AB156" s="248"/>
      <c r="AC156" s="248"/>
      <c r="AD156" s="248"/>
      <c r="AE156" s="249"/>
      <c r="AF156" s="249"/>
      <c r="AG156" s="249"/>
      <c r="AH156" s="249"/>
      <c r="AI156" s="249"/>
      <c r="AJ156" s="249"/>
      <c r="AK156" s="249"/>
      <c r="AL156" s="249"/>
      <c r="AM156" s="249"/>
      <c r="AN156" s="249"/>
      <c r="AO156" s="249"/>
      <c r="AP156" s="249"/>
    </row>
    <row r="157" spans="2:42" s="259" customFormat="1" x14ac:dyDescent="0.2">
      <c r="B157" s="210" t="str">
        <f>IF('Formulario PPGR1'!$F157="","",CONCATENATE('Formulario PPGR1'!$C157,".",'Formulario PPGR1'!$D157,".",'Formulario PPGR1'!$E157,".",#REF!))</f>
        <v/>
      </c>
      <c r="C157" s="210" t="str">
        <f>IF('Formulario PPGR1'!$F157="","",#REF!)</f>
        <v/>
      </c>
      <c r="D157" s="210" t="str">
        <f>IF('Formulario PPGR1'!$F157="","",#REF!)</f>
        <v/>
      </c>
      <c r="E157" s="210" t="str">
        <f>IF('Formulario PPGR1'!$F157="","",#REF!)</f>
        <v/>
      </c>
      <c r="F157" s="235"/>
      <c r="G157" s="236" t="e" cm="1">
        <f t="array" aca="1" ref="G157" ca="1">_xlfn.XLOOKUP($F157,LE_tbl[[#All],[Ls_LinesEstategica]],LE_tbl[[#All],[Le_code]],"",0)</f>
        <v>#NAME?</v>
      </c>
      <c r="H157" s="235"/>
      <c r="I157" s="236" t="e">
        <f ca="1">_xlfn.XLOOKUP($H157,Obj!$D$122:$D$134,Obj!$E$122:$E$134,"",0)</f>
        <v>#NAME?</v>
      </c>
      <c r="J157" s="235"/>
      <c r="K157" s="298"/>
      <c r="L157" s="235"/>
      <c r="M157" s="235"/>
      <c r="N157" s="301"/>
      <c r="O157" s="301"/>
      <c r="P157" s="237"/>
      <c r="Q157" s="237"/>
      <c r="R157" s="248"/>
      <c r="S157" s="248"/>
      <c r="T157" s="248"/>
      <c r="U157" s="248"/>
      <c r="V157" s="248"/>
      <c r="W157" s="248"/>
      <c r="X157" s="248"/>
      <c r="Y157" s="248"/>
      <c r="Z157" s="248"/>
      <c r="AA157" s="248"/>
      <c r="AB157" s="248"/>
      <c r="AC157" s="248"/>
      <c r="AD157" s="248"/>
      <c r="AE157" s="249"/>
      <c r="AF157" s="249"/>
      <c r="AG157" s="249"/>
      <c r="AH157" s="249"/>
      <c r="AI157" s="249"/>
      <c r="AJ157" s="249"/>
      <c r="AK157" s="249"/>
      <c r="AL157" s="249"/>
      <c r="AM157" s="249"/>
      <c r="AN157" s="249"/>
      <c r="AO157" s="249"/>
      <c r="AP157" s="249"/>
    </row>
    <row r="158" spans="2:42" s="259" customFormat="1" x14ac:dyDescent="0.2">
      <c r="B158" s="210" t="str">
        <f>IF('Formulario PPGR1'!$F158="","",CONCATENATE('Formulario PPGR1'!$C158,".",'Formulario PPGR1'!$D158,".",'Formulario PPGR1'!$E158,".",#REF!))</f>
        <v/>
      </c>
      <c r="C158" s="210" t="str">
        <f>IF('Formulario PPGR1'!$F158="","",#REF!)</f>
        <v/>
      </c>
      <c r="D158" s="210" t="str">
        <f>IF('Formulario PPGR1'!$F158="","",#REF!)</f>
        <v/>
      </c>
      <c r="E158" s="210" t="str">
        <f>IF('Formulario PPGR1'!$F158="","",#REF!)</f>
        <v/>
      </c>
      <c r="F158" s="235"/>
      <c r="G158" s="236" t="e" cm="1">
        <f t="array" aca="1" ref="G158" ca="1">_xlfn.XLOOKUP($F158,LE_tbl[[#All],[Ls_LinesEstategica]],LE_tbl[[#All],[Le_code]],"",0)</f>
        <v>#NAME?</v>
      </c>
      <c r="H158" s="235"/>
      <c r="I158" s="236" t="e">
        <f ca="1">_xlfn.XLOOKUP($H158,Obj!$D$122:$D$134,Obj!$E$122:$E$134,"",0)</f>
        <v>#NAME?</v>
      </c>
      <c r="J158" s="235"/>
      <c r="K158" s="298"/>
      <c r="L158" s="235"/>
      <c r="M158" s="235"/>
      <c r="N158" s="299"/>
      <c r="O158" s="301"/>
      <c r="P158" s="237"/>
      <c r="Q158" s="237"/>
      <c r="R158" s="248"/>
      <c r="S158" s="248"/>
      <c r="T158" s="248"/>
      <c r="U158" s="248"/>
      <c r="V158" s="248"/>
      <c r="W158" s="248"/>
      <c r="X158" s="248"/>
      <c r="Y158" s="248"/>
      <c r="Z158" s="248"/>
      <c r="AA158" s="248"/>
      <c r="AB158" s="248"/>
      <c r="AC158" s="248"/>
      <c r="AD158" s="248"/>
      <c r="AE158" s="249"/>
      <c r="AF158" s="249"/>
      <c r="AG158" s="249"/>
      <c r="AH158" s="249"/>
      <c r="AI158" s="249"/>
      <c r="AJ158" s="249"/>
      <c r="AK158" s="249"/>
      <c r="AL158" s="249"/>
      <c r="AM158" s="249"/>
      <c r="AN158" s="249"/>
      <c r="AO158" s="249"/>
      <c r="AP158" s="249"/>
    </row>
    <row r="159" spans="2:42" s="259" customFormat="1" x14ac:dyDescent="0.2">
      <c r="B159" s="210" t="str">
        <f>IF('Formulario PPGR1'!$F159="","",CONCATENATE('Formulario PPGR1'!$C159,".",'Formulario PPGR1'!$D159,".",'Formulario PPGR1'!$E159,".",#REF!))</f>
        <v/>
      </c>
      <c r="C159" s="210" t="str">
        <f>IF('Formulario PPGR1'!$F159="","",#REF!)</f>
        <v/>
      </c>
      <c r="D159" s="210" t="str">
        <f>IF('Formulario PPGR1'!$F159="","",#REF!)</f>
        <v/>
      </c>
      <c r="E159" s="210" t="str">
        <f>IF('Formulario PPGR1'!$F159="","",#REF!)</f>
        <v/>
      </c>
      <c r="F159" s="235"/>
      <c r="G159" s="236" t="e" cm="1">
        <f t="array" aca="1" ref="G159" ca="1">_xlfn.XLOOKUP($F159,LE_tbl[[#All],[Ls_LinesEstategica]],LE_tbl[[#All],[Le_code]],"",0)</f>
        <v>#NAME?</v>
      </c>
      <c r="H159" s="235"/>
      <c r="I159" s="236" t="e">
        <f ca="1">_xlfn.XLOOKUP($H159,Obj!$D$122:$D$134,Obj!$E$122:$E$134,"",0)</f>
        <v>#NAME?</v>
      </c>
      <c r="J159" s="235"/>
      <c r="K159" s="298"/>
      <c r="L159" s="235"/>
      <c r="M159" s="235"/>
      <c r="N159" s="299"/>
      <c r="O159" s="300"/>
      <c r="P159" s="209"/>
      <c r="Q159" s="237"/>
      <c r="R159" s="248"/>
      <c r="S159" s="248"/>
      <c r="T159" s="248"/>
      <c r="U159" s="248"/>
      <c r="V159" s="248"/>
      <c r="W159" s="248"/>
      <c r="X159" s="248"/>
      <c r="Y159" s="248"/>
      <c r="Z159" s="248"/>
      <c r="AA159" s="248"/>
      <c r="AB159" s="248"/>
      <c r="AC159" s="248"/>
      <c r="AD159" s="248"/>
      <c r="AE159" s="249"/>
      <c r="AF159" s="249"/>
      <c r="AG159" s="249"/>
      <c r="AH159" s="249"/>
      <c r="AI159" s="249"/>
      <c r="AJ159" s="249"/>
      <c r="AK159" s="249"/>
      <c r="AL159" s="249"/>
      <c r="AM159" s="249"/>
      <c r="AN159" s="249"/>
      <c r="AO159" s="249"/>
      <c r="AP159" s="249"/>
    </row>
    <row r="160" spans="2:42" s="259" customFormat="1" x14ac:dyDescent="0.2">
      <c r="B160" s="210" t="str">
        <f>IF('Formulario PPGR1'!$F160="","",CONCATENATE('Formulario PPGR1'!$C160,".",'Formulario PPGR1'!$D160,".",'Formulario PPGR1'!$E160,".",#REF!))</f>
        <v/>
      </c>
      <c r="C160" s="210" t="str">
        <f>IF('Formulario PPGR1'!$F160="","",#REF!)</f>
        <v/>
      </c>
      <c r="D160" s="210" t="str">
        <f>IF('Formulario PPGR1'!$F160="","",#REF!)</f>
        <v/>
      </c>
      <c r="E160" s="210" t="str">
        <f>IF('Formulario PPGR1'!$F160="","",#REF!)</f>
        <v/>
      </c>
      <c r="F160" s="235"/>
      <c r="G160" s="236" t="e" cm="1">
        <f t="array" aca="1" ref="G160" ca="1">_xlfn.XLOOKUP($F160,LE_tbl[[#All],[Ls_LinesEstategica]],LE_tbl[[#All],[Le_code]],"",0)</f>
        <v>#NAME?</v>
      </c>
      <c r="H160" s="235"/>
      <c r="I160" s="236" t="e">
        <f ca="1">_xlfn.XLOOKUP($H160,Obj!$D$122:$D$134,Obj!$E$122:$E$134,"",0)</f>
        <v>#NAME?</v>
      </c>
      <c r="J160" s="235"/>
      <c r="K160" s="298"/>
      <c r="L160" s="235"/>
      <c r="M160" s="235"/>
      <c r="N160" s="303"/>
      <c r="O160" s="300"/>
      <c r="P160" s="209"/>
      <c r="Q160" s="237"/>
      <c r="R160" s="248"/>
      <c r="S160" s="248"/>
      <c r="T160" s="248"/>
      <c r="U160" s="248"/>
      <c r="V160" s="248"/>
      <c r="W160" s="248"/>
      <c r="X160" s="248"/>
      <c r="Y160" s="248"/>
      <c r="Z160" s="248"/>
      <c r="AA160" s="248"/>
      <c r="AB160" s="248"/>
      <c r="AC160" s="248"/>
      <c r="AD160" s="248"/>
      <c r="AE160" s="249"/>
      <c r="AF160" s="249"/>
      <c r="AG160" s="249"/>
      <c r="AH160" s="249"/>
      <c r="AI160" s="249"/>
      <c r="AJ160" s="249"/>
      <c r="AK160" s="249"/>
      <c r="AL160" s="249"/>
      <c r="AM160" s="249"/>
      <c r="AN160" s="249"/>
      <c r="AO160" s="249"/>
      <c r="AP160" s="249"/>
    </row>
    <row r="161" spans="2:42" s="259" customFormat="1" x14ac:dyDescent="0.2">
      <c r="B161" s="210" t="str">
        <f>IF('Formulario PPGR1'!$F161="","",CONCATENATE('Formulario PPGR1'!$C161,".",'Formulario PPGR1'!$D161,".",'Formulario PPGR1'!$E161,".",#REF!))</f>
        <v/>
      </c>
      <c r="C161" s="210" t="str">
        <f>IF('Formulario PPGR1'!$F161="","",#REF!)</f>
        <v/>
      </c>
      <c r="D161" s="210" t="str">
        <f>IF('Formulario PPGR1'!$F161="","",#REF!)</f>
        <v/>
      </c>
      <c r="E161" s="210" t="str">
        <f>IF('Formulario PPGR1'!$F161="","",#REF!)</f>
        <v/>
      </c>
      <c r="F161" s="235"/>
      <c r="G161" s="236" t="e" cm="1">
        <f t="array" aca="1" ref="G161" ca="1">_xlfn.XLOOKUP($F161,LE_tbl[[#All],[Ls_LinesEstategica]],LE_tbl[[#All],[Le_code]],"",0)</f>
        <v>#NAME?</v>
      </c>
      <c r="H161" s="235"/>
      <c r="I161" s="236" t="e">
        <f ca="1">_xlfn.XLOOKUP($H161,Obj!$D$122:$D$134,Obj!$E$122:$E$134,"",0)</f>
        <v>#NAME?</v>
      </c>
      <c r="J161" s="235"/>
      <c r="K161" s="298"/>
      <c r="L161" s="235"/>
      <c r="M161" s="235"/>
      <c r="N161" s="299"/>
      <c r="O161" s="301"/>
      <c r="P161" s="209"/>
      <c r="Q161" s="237"/>
      <c r="R161" s="248"/>
      <c r="S161" s="248"/>
      <c r="T161" s="248"/>
      <c r="U161" s="248"/>
      <c r="V161" s="248"/>
      <c r="W161" s="248"/>
      <c r="X161" s="248"/>
      <c r="Y161" s="248"/>
      <c r="Z161" s="248"/>
      <c r="AA161" s="248"/>
      <c r="AB161" s="248"/>
      <c r="AC161" s="248"/>
      <c r="AD161" s="248"/>
      <c r="AE161" s="249"/>
      <c r="AF161" s="249"/>
      <c r="AG161" s="249"/>
      <c r="AH161" s="249"/>
      <c r="AI161" s="249"/>
      <c r="AJ161" s="249"/>
      <c r="AK161" s="249"/>
      <c r="AL161" s="249"/>
      <c r="AM161" s="249"/>
      <c r="AN161" s="249"/>
      <c r="AO161" s="249"/>
      <c r="AP161" s="249"/>
    </row>
    <row r="162" spans="2:42" s="259" customFormat="1" x14ac:dyDescent="0.2">
      <c r="B162" s="210" t="str">
        <f>IF('Formulario PPGR1'!$F162="","",CONCATENATE('Formulario PPGR1'!$C162,".",'Formulario PPGR1'!$D162,".",'Formulario PPGR1'!$E162,".",#REF!))</f>
        <v/>
      </c>
      <c r="C162" s="210" t="str">
        <f>IF('Formulario PPGR1'!$F162="","",#REF!)</f>
        <v/>
      </c>
      <c r="D162" s="210" t="str">
        <f>IF('Formulario PPGR1'!$F162="","",#REF!)</f>
        <v/>
      </c>
      <c r="E162" s="210" t="str">
        <f>IF('Formulario PPGR1'!$F162="","",#REF!)</f>
        <v/>
      </c>
      <c r="F162" s="235"/>
      <c r="G162" s="236" t="e" cm="1">
        <f t="array" aca="1" ref="G162" ca="1">_xlfn.XLOOKUP($F162,LE_tbl[[#All],[Ls_LinesEstategica]],LE_tbl[[#All],[Le_code]],"",0)</f>
        <v>#NAME?</v>
      </c>
      <c r="H162" s="235"/>
      <c r="I162" s="236" t="e">
        <f ca="1">_xlfn.XLOOKUP($H162,Obj!$D$122:$D$134,Obj!$E$122:$E$134,"",0)</f>
        <v>#NAME?</v>
      </c>
      <c r="J162" s="235"/>
      <c r="K162" s="235"/>
      <c r="L162" s="235"/>
      <c r="M162" s="235"/>
      <c r="N162" s="299"/>
      <c r="O162" s="301"/>
      <c r="P162" s="209"/>
      <c r="Q162" s="237"/>
      <c r="R162" s="248"/>
      <c r="S162" s="248"/>
      <c r="T162" s="248"/>
      <c r="U162" s="248"/>
      <c r="V162" s="248"/>
      <c r="W162" s="248"/>
      <c r="X162" s="248"/>
      <c r="Y162" s="248"/>
      <c r="Z162" s="248"/>
      <c r="AA162" s="248"/>
      <c r="AB162" s="248"/>
      <c r="AC162" s="248"/>
      <c r="AD162" s="248"/>
      <c r="AE162" s="249"/>
      <c r="AF162" s="249"/>
      <c r="AG162" s="249"/>
      <c r="AH162" s="249"/>
      <c r="AI162" s="249"/>
      <c r="AJ162" s="249"/>
      <c r="AK162" s="249"/>
      <c r="AL162" s="249"/>
      <c r="AM162" s="249"/>
      <c r="AN162" s="249"/>
      <c r="AO162" s="249"/>
      <c r="AP162" s="249"/>
    </row>
    <row r="163" spans="2:42" s="259" customFormat="1" x14ac:dyDescent="0.2">
      <c r="B163" s="210" t="str">
        <f>IF('Formulario PPGR1'!$F163="","",CONCATENATE('Formulario PPGR1'!$C163,".",'Formulario PPGR1'!$D163,".",'Formulario PPGR1'!$E163,".",#REF!))</f>
        <v/>
      </c>
      <c r="C163" s="210" t="str">
        <f>IF('Formulario PPGR1'!$F163="","",#REF!)</f>
        <v/>
      </c>
      <c r="D163" s="210" t="str">
        <f>IF('Formulario PPGR1'!$F163="","",#REF!)</f>
        <v/>
      </c>
      <c r="E163" s="210" t="str">
        <f>IF('Formulario PPGR1'!$F163="","",#REF!)</f>
        <v/>
      </c>
      <c r="F163" s="235"/>
      <c r="G163" s="236" t="e" cm="1">
        <f t="array" aca="1" ref="G163" ca="1">_xlfn.XLOOKUP($F163,LE_tbl[[#All],[Ls_LinesEstategica]],LE_tbl[[#All],[Le_code]],"",0)</f>
        <v>#NAME?</v>
      </c>
      <c r="H163" s="235"/>
      <c r="I163" s="236" t="e">
        <f ca="1">_xlfn.XLOOKUP($H163,Obj!$D$122:$D$134,Obj!$E$122:$E$134,"",0)</f>
        <v>#NAME?</v>
      </c>
      <c r="J163" s="235"/>
      <c r="K163" s="235"/>
      <c r="L163" s="235"/>
      <c r="M163" s="235"/>
      <c r="N163" s="318"/>
      <c r="O163" s="318"/>
      <c r="P163" s="209"/>
      <c r="Q163" s="237"/>
      <c r="R163" s="248"/>
      <c r="S163" s="248"/>
      <c r="T163" s="248"/>
      <c r="U163" s="248"/>
      <c r="V163" s="248"/>
      <c r="W163" s="248"/>
      <c r="X163" s="248"/>
      <c r="Y163" s="248"/>
      <c r="Z163" s="248"/>
      <c r="AA163" s="248"/>
      <c r="AB163" s="248"/>
      <c r="AC163" s="248"/>
      <c r="AD163" s="248"/>
      <c r="AE163" s="249"/>
      <c r="AF163" s="249"/>
      <c r="AG163" s="249"/>
      <c r="AH163" s="249"/>
      <c r="AI163" s="249"/>
      <c r="AJ163" s="249"/>
      <c r="AK163" s="249"/>
      <c r="AL163" s="249"/>
      <c r="AM163" s="249"/>
      <c r="AN163" s="249"/>
      <c r="AO163" s="249"/>
      <c r="AP163" s="249"/>
    </row>
    <row r="164" spans="2:42" s="259" customFormat="1" x14ac:dyDescent="0.2">
      <c r="B164" s="210" t="str">
        <f>IF('Formulario PPGR1'!$F164="","",CONCATENATE('Formulario PPGR1'!$C164,".",'Formulario PPGR1'!$D164,".",'Formulario PPGR1'!$E164,".",#REF!))</f>
        <v/>
      </c>
      <c r="C164" s="210" t="str">
        <f>IF('Formulario PPGR1'!$F164="","",#REF!)</f>
        <v/>
      </c>
      <c r="D164" s="210" t="str">
        <f>IF('Formulario PPGR1'!$F164="","",#REF!)</f>
        <v/>
      </c>
      <c r="E164" s="210" t="str">
        <f>IF('Formulario PPGR1'!$F164="","",#REF!)</f>
        <v/>
      </c>
      <c r="F164" s="235"/>
      <c r="G164" s="236" t="e" cm="1">
        <f t="array" aca="1" ref="G164" ca="1">_xlfn.XLOOKUP($F164,LE_tbl[[#All],[Ls_LinesEstategica]],LE_tbl[[#All],[Le_code]],"",0)</f>
        <v>#NAME?</v>
      </c>
      <c r="H164" s="235"/>
      <c r="I164" s="236" t="e">
        <f ca="1">_xlfn.XLOOKUP($H164,Obj!$D$122:$D$134,Obj!$E$122:$E$134,"",0)</f>
        <v>#NAME?</v>
      </c>
      <c r="J164" s="235"/>
      <c r="K164" s="298"/>
      <c r="L164" s="235"/>
      <c r="M164" s="235"/>
      <c r="N164" s="299"/>
      <c r="O164" s="301"/>
      <c r="P164" s="209"/>
      <c r="Q164" s="237"/>
      <c r="R164" s="248"/>
      <c r="S164" s="248"/>
      <c r="T164" s="248"/>
      <c r="U164" s="248"/>
      <c r="V164" s="248"/>
      <c r="W164" s="248"/>
      <c r="X164" s="248"/>
      <c r="Y164" s="248"/>
      <c r="Z164" s="248"/>
      <c r="AA164" s="248"/>
      <c r="AB164" s="248"/>
      <c r="AC164" s="248"/>
      <c r="AD164" s="248"/>
      <c r="AE164" s="249"/>
      <c r="AF164" s="249"/>
      <c r="AG164" s="249"/>
      <c r="AH164" s="249"/>
      <c r="AI164" s="249"/>
      <c r="AJ164" s="249"/>
      <c r="AK164" s="249"/>
      <c r="AL164" s="249"/>
      <c r="AM164" s="249"/>
      <c r="AN164" s="249"/>
      <c r="AO164" s="249"/>
      <c r="AP164" s="249"/>
    </row>
    <row r="165" spans="2:42" s="259" customFormat="1" x14ac:dyDescent="0.2">
      <c r="B165" s="210" t="str">
        <f>IF('Formulario PPGR1'!$F165="","",CONCATENATE('Formulario PPGR1'!$C165,".",'Formulario PPGR1'!$D165,".",'Formulario PPGR1'!$E165,".",#REF!))</f>
        <v/>
      </c>
      <c r="C165" s="210" t="str">
        <f>IF('Formulario PPGR1'!$F165="","",#REF!)</f>
        <v/>
      </c>
      <c r="D165" s="210" t="str">
        <f>IF('Formulario PPGR1'!$F165="","",#REF!)</f>
        <v/>
      </c>
      <c r="E165" s="210" t="str">
        <f>IF('Formulario PPGR1'!$F165="","",#REF!)</f>
        <v/>
      </c>
      <c r="F165" s="235"/>
      <c r="G165" s="236" t="e" cm="1">
        <f t="array" aca="1" ref="G165" ca="1">_xlfn.XLOOKUP($F165,LE_tbl[[#All],[Ls_LinesEstategica]],LE_tbl[[#All],[Le_code]],"",0)</f>
        <v>#NAME?</v>
      </c>
      <c r="H165" s="235"/>
      <c r="I165" s="236" t="e">
        <f ca="1">_xlfn.XLOOKUP($H165,Obj!$D$122:$D$134,Obj!$E$122:$E$134,"",0)</f>
        <v>#NAME?</v>
      </c>
      <c r="J165" s="235"/>
      <c r="K165" s="298"/>
      <c r="L165" s="235"/>
      <c r="M165" s="235"/>
      <c r="N165" s="299"/>
      <c r="O165" s="301"/>
      <c r="P165" s="209"/>
      <c r="Q165" s="237"/>
      <c r="R165" s="248"/>
      <c r="S165" s="248"/>
      <c r="T165" s="248"/>
      <c r="U165" s="248"/>
      <c r="V165" s="248"/>
      <c r="W165" s="248"/>
      <c r="X165" s="248"/>
      <c r="Y165" s="248"/>
      <c r="Z165" s="248"/>
      <c r="AA165" s="248"/>
      <c r="AB165" s="248"/>
      <c r="AC165" s="248"/>
      <c r="AD165" s="248"/>
      <c r="AE165" s="249"/>
      <c r="AF165" s="249"/>
      <c r="AG165" s="249"/>
      <c r="AH165" s="249"/>
      <c r="AI165" s="249"/>
      <c r="AJ165" s="249"/>
      <c r="AK165" s="249"/>
      <c r="AL165" s="249"/>
      <c r="AM165" s="249"/>
      <c r="AN165" s="249"/>
      <c r="AO165" s="249"/>
      <c r="AP165" s="249"/>
    </row>
    <row r="166" spans="2:42" s="259" customFormat="1" x14ac:dyDescent="0.2">
      <c r="B166" s="210" t="str">
        <f>IF('Formulario PPGR1'!$F166="","",CONCATENATE('Formulario PPGR1'!$C166,".",'Formulario PPGR1'!$D166,".",'Formulario PPGR1'!$E166,".",#REF!))</f>
        <v/>
      </c>
      <c r="C166" s="210" t="str">
        <f>IF('Formulario PPGR1'!$F166="","",#REF!)</f>
        <v/>
      </c>
      <c r="D166" s="210" t="str">
        <f>IF('Formulario PPGR1'!$F166="","",#REF!)</f>
        <v/>
      </c>
      <c r="E166" s="210" t="str">
        <f>IF('Formulario PPGR1'!$F166="","",#REF!)</f>
        <v/>
      </c>
      <c r="F166" s="235"/>
      <c r="G166" s="236" t="e" cm="1">
        <f t="array" aca="1" ref="G166" ca="1">_xlfn.XLOOKUP($F166,LE_tbl[[#All],[Ls_LinesEstategica]],LE_tbl[[#All],[Le_code]],"",0)</f>
        <v>#NAME?</v>
      </c>
      <c r="H166" s="235"/>
      <c r="I166" s="236" t="e">
        <f ca="1">_xlfn.XLOOKUP($H166,Obj!$D$122:$D$134,Obj!$E$122:$E$134,"",0)</f>
        <v>#NAME?</v>
      </c>
      <c r="J166" s="235"/>
      <c r="K166" s="298"/>
      <c r="L166" s="235"/>
      <c r="M166" s="235"/>
      <c r="N166" s="299"/>
      <c r="O166" s="301"/>
      <c r="P166" s="209"/>
      <c r="Q166" s="237"/>
      <c r="R166" s="248"/>
      <c r="S166" s="248"/>
      <c r="T166" s="248"/>
      <c r="U166" s="248"/>
      <c r="V166" s="248"/>
      <c r="W166" s="248"/>
      <c r="X166" s="248"/>
      <c r="Y166" s="248"/>
      <c r="Z166" s="248"/>
      <c r="AA166" s="248"/>
      <c r="AB166" s="248"/>
      <c r="AC166" s="248"/>
      <c r="AD166" s="248"/>
      <c r="AE166" s="249"/>
      <c r="AF166" s="249"/>
      <c r="AG166" s="249"/>
      <c r="AH166" s="249"/>
      <c r="AI166" s="249"/>
      <c r="AJ166" s="249"/>
      <c r="AK166" s="249"/>
      <c r="AL166" s="249"/>
      <c r="AM166" s="249"/>
      <c r="AN166" s="249"/>
      <c r="AO166" s="249"/>
      <c r="AP166" s="249"/>
    </row>
    <row r="167" spans="2:42" s="259" customFormat="1" x14ac:dyDescent="0.2">
      <c r="B167" s="210" t="str">
        <f>IF('Formulario PPGR1'!$F167="","",CONCATENATE('Formulario PPGR1'!$C167,".",'Formulario PPGR1'!$D167,".",'Formulario PPGR1'!$E167,".",#REF!))</f>
        <v/>
      </c>
      <c r="C167" s="210" t="str">
        <f>IF('Formulario PPGR1'!$F167="","",#REF!)</f>
        <v/>
      </c>
      <c r="D167" s="210" t="str">
        <f>IF('Formulario PPGR1'!$F167="","",#REF!)</f>
        <v/>
      </c>
      <c r="E167" s="210" t="str">
        <f>IF('Formulario PPGR1'!$F167="","",#REF!)</f>
        <v/>
      </c>
      <c r="F167" s="235"/>
      <c r="G167" s="236" t="e" cm="1">
        <f t="array" aca="1" ref="G167" ca="1">_xlfn.XLOOKUP($F167,LE_tbl[[#All],[Ls_LinesEstategica]],LE_tbl[[#All],[Le_code]],"",0)</f>
        <v>#NAME?</v>
      </c>
      <c r="H167" s="235"/>
      <c r="I167" s="236" t="e">
        <f ca="1">_xlfn.XLOOKUP($H167,Obj!$D$122:$D$134,Obj!$E$122:$E$134,"",0)</f>
        <v>#NAME?</v>
      </c>
      <c r="J167" s="235"/>
      <c r="K167" s="298"/>
      <c r="L167" s="235"/>
      <c r="M167" s="235"/>
      <c r="N167" s="301"/>
      <c r="O167" s="299"/>
      <c r="P167" s="237"/>
      <c r="Q167" s="237"/>
      <c r="R167" s="248"/>
      <c r="S167" s="248"/>
      <c r="T167" s="248"/>
      <c r="U167" s="248"/>
      <c r="V167" s="248"/>
      <c r="W167" s="248"/>
      <c r="X167" s="248"/>
      <c r="Y167" s="248"/>
      <c r="Z167" s="248"/>
      <c r="AA167" s="248"/>
      <c r="AB167" s="248"/>
      <c r="AC167" s="248"/>
      <c r="AD167" s="248"/>
      <c r="AE167" s="249"/>
      <c r="AF167" s="249"/>
      <c r="AG167" s="249"/>
      <c r="AH167" s="249"/>
      <c r="AI167" s="249"/>
      <c r="AJ167" s="249"/>
      <c r="AK167" s="249"/>
      <c r="AL167" s="249"/>
      <c r="AM167" s="249"/>
      <c r="AN167" s="249"/>
      <c r="AO167" s="249"/>
      <c r="AP167" s="249"/>
    </row>
    <row r="168" spans="2:42" s="259" customFormat="1" x14ac:dyDescent="0.2">
      <c r="B168" s="210" t="str">
        <f>IF('Formulario PPGR1'!$F168="","",CONCATENATE('Formulario PPGR1'!$C168,".",'Formulario PPGR1'!$D168,".",'Formulario PPGR1'!$E168,".",#REF!))</f>
        <v/>
      </c>
      <c r="C168" s="210" t="str">
        <f>IF('Formulario PPGR1'!$F168="","",#REF!)</f>
        <v/>
      </c>
      <c r="D168" s="210" t="str">
        <f>IF('Formulario PPGR1'!$F168="","",#REF!)</f>
        <v/>
      </c>
      <c r="E168" s="210" t="str">
        <f>IF('Formulario PPGR1'!$F168="","",#REF!)</f>
        <v/>
      </c>
      <c r="F168" s="264"/>
      <c r="G168" s="236" t="e" cm="1">
        <f t="array" aca="1" ref="G168" ca="1">_xlfn.XLOOKUP($F168,LE_tbl[[#All],[Ls_LinesEstategica]],LE_tbl[[#All],[Le_code]],"",0)</f>
        <v>#NAME?</v>
      </c>
      <c r="H168" s="264"/>
      <c r="I168" s="236" t="e">
        <f ca="1">_xlfn.XLOOKUP($H168,Obj!$D$122:$D$134,Obj!$E$122:$E$134,"",0)</f>
        <v>#NAME?</v>
      </c>
      <c r="J168" s="235"/>
      <c r="K168" s="293"/>
      <c r="L168" s="264"/>
      <c r="M168" s="264"/>
      <c r="N168" s="236"/>
      <c r="O168" s="295"/>
      <c r="P168" s="210"/>
      <c r="Q168" s="294"/>
      <c r="R168" s="248"/>
      <c r="S168" s="248"/>
      <c r="T168" s="248"/>
      <c r="U168" s="248"/>
      <c r="V168" s="248"/>
      <c r="W168" s="248"/>
      <c r="X168" s="248"/>
      <c r="Y168" s="248"/>
      <c r="Z168" s="248"/>
      <c r="AA168" s="248"/>
      <c r="AB168" s="248"/>
      <c r="AC168" s="248"/>
      <c r="AD168" s="248"/>
      <c r="AE168" s="249"/>
      <c r="AF168" s="249"/>
      <c r="AG168" s="249"/>
      <c r="AH168" s="249"/>
      <c r="AI168" s="249"/>
      <c r="AJ168" s="249"/>
      <c r="AK168" s="249"/>
      <c r="AL168" s="249"/>
      <c r="AM168" s="249"/>
      <c r="AN168" s="249"/>
      <c r="AO168" s="249"/>
      <c r="AP168" s="249"/>
    </row>
    <row r="169" spans="2:42" s="259" customFormat="1" x14ac:dyDescent="0.2">
      <c r="F169" s="260"/>
      <c r="G169" s="260"/>
      <c r="H169" s="260"/>
      <c r="I169" s="260"/>
      <c r="J169" s="260"/>
      <c r="K169" s="260"/>
      <c r="L169" s="260"/>
      <c r="M169" s="260"/>
      <c r="N169" s="261"/>
      <c r="O169" s="260"/>
      <c r="P169" s="248"/>
      <c r="Q169" s="248"/>
      <c r="R169" s="248"/>
      <c r="S169" s="248"/>
      <c r="T169" s="248"/>
      <c r="U169" s="248"/>
      <c r="V169" s="248"/>
      <c r="W169" s="248"/>
      <c r="X169" s="248"/>
      <c r="Y169" s="248"/>
      <c r="Z169" s="248"/>
      <c r="AA169" s="248"/>
      <c r="AB169" s="248"/>
      <c r="AC169" s="248"/>
      <c r="AD169" s="248"/>
      <c r="AE169" s="249"/>
      <c r="AF169" s="249"/>
      <c r="AG169" s="249"/>
      <c r="AH169" s="249"/>
      <c r="AI169" s="249"/>
      <c r="AJ169" s="249"/>
      <c r="AK169" s="249"/>
      <c r="AL169" s="249"/>
      <c r="AM169" s="249"/>
      <c r="AN169" s="249"/>
      <c r="AO169" s="249"/>
      <c r="AP169" s="249"/>
    </row>
    <row r="170" spans="2:42" s="259" customFormat="1" x14ac:dyDescent="0.2">
      <c r="F170" s="260"/>
      <c r="G170" s="260"/>
      <c r="H170" s="260"/>
      <c r="I170" s="260"/>
      <c r="J170" s="260"/>
      <c r="K170" s="260"/>
      <c r="L170" s="260"/>
      <c r="M170" s="260"/>
      <c r="N170" s="261"/>
      <c r="O170" s="260"/>
      <c r="P170" s="248"/>
      <c r="Q170" s="248"/>
      <c r="R170" s="248"/>
      <c r="S170" s="248"/>
      <c r="T170" s="248"/>
      <c r="U170" s="248"/>
      <c r="V170" s="248"/>
      <c r="W170" s="248"/>
      <c r="X170" s="248"/>
      <c r="Y170" s="248"/>
      <c r="Z170" s="248"/>
      <c r="AA170" s="248"/>
      <c r="AB170" s="248"/>
      <c r="AC170" s="248"/>
      <c r="AD170" s="248"/>
      <c r="AE170" s="249"/>
      <c r="AF170" s="249"/>
      <c r="AG170" s="249"/>
      <c r="AH170" s="249"/>
      <c r="AI170" s="249"/>
      <c r="AJ170" s="249"/>
      <c r="AK170" s="249"/>
      <c r="AL170" s="249"/>
      <c r="AM170" s="249"/>
      <c r="AN170" s="249"/>
      <c r="AO170" s="249"/>
      <c r="AP170" s="249"/>
    </row>
  </sheetData>
  <mergeCells count="4">
    <mergeCell ref="M2:O2"/>
    <mergeCell ref="M5:O5"/>
    <mergeCell ref="M4:O4"/>
    <mergeCell ref="M3:O3"/>
  </mergeCells>
  <dataValidations count="8">
    <dataValidation type="list" allowBlank="1" showInputMessage="1" showErrorMessage="1" sqref="M3:N3" xr:uid="{00000000-0002-0000-0100-000000000000}">
      <formula1>ls_Regiones</formula1>
    </dataValidation>
    <dataValidation type="list" allowBlank="1" showInputMessage="1" showErrorMessage="1" sqref="M4:N4" xr:uid="{00000000-0002-0000-0100-000001000000}">
      <formula1>INDIRECT($Q$3)</formula1>
    </dataValidation>
    <dataValidation type="list" allowBlank="1" showInputMessage="1" showErrorMessage="1" sqref="M5:N5" xr:uid="{00000000-0002-0000-0100-000002000000}">
      <formula1>INDIRECT($Q$4)</formula1>
    </dataValidation>
    <dataValidation type="list" allowBlank="1" showInputMessage="1" showErrorMessage="1" sqref="M2:N2" xr:uid="{00000000-0002-0000-0100-000003000000}">
      <formula1>Periodo_POA</formula1>
    </dataValidation>
    <dataValidation type="list" allowBlank="1" showInputMessage="1" showErrorMessage="1" sqref="K165:K166" xr:uid="{00000000-0002-0000-0100-000004000000}">
      <formula1>Productos</formula1>
    </dataValidation>
    <dataValidation type="list" allowBlank="1" showInputMessage="1" showErrorMessage="1" sqref="H9:H168" xr:uid="{00000000-0002-0000-0100-000005000000}">
      <formula1>INDIRECT($G9)</formula1>
    </dataValidation>
    <dataValidation type="list" allowBlank="1" showInputMessage="1" showErrorMessage="1" sqref="J9:J168" xr:uid="{00000000-0002-0000-0100-000006000000}">
      <formula1>INDIRECT($I9)</formula1>
    </dataValidation>
    <dataValidation type="list" allowBlank="1" showInputMessage="1" showErrorMessage="1" sqref="F9:F168" xr:uid="{00000000-0002-0000-0100-000007000000}">
      <formula1>Ls_LinesEstategica</formula1>
    </dataValidation>
  </dataValidations>
  <pageMargins left="0.734251969" right="0.15748031496063" top="0.616141732" bottom="0.49803149600000002" header="0.511811023622047" footer="0.31496062992126"/>
  <pageSetup paperSize="5" scale="58" orientation="landscape" r:id="rId1"/>
  <colBreaks count="1" manualBreakCount="1">
    <brk id="17" max="77" man="1"/>
  </colBreaks>
  <ignoredErrors>
    <ignoredError sqref="A63:E63 P63 R63:IV63 A67:E68 R67:IV68 P67:P68" unlockedFormula="1"/>
    <ignoredError sqref="P96" listDataValidation="1"/>
    <ignoredError sqref="I169:I170" emptyCellReference="1"/>
  </ignoredErrors>
  <drawing r:id="rId2"/>
  <legacyDrawing r:id="rId3"/>
  <controls>
    <mc:AlternateContent xmlns:mc="http://schemas.openxmlformats.org/markup-compatibility/2006">
      <mc:Choice Requires="x14">
        <control shapeId="2055" r:id="rId4" name="CommandButton1">
          <controlPr defaultSize="0" autoLine="0" r:id="rId5">
            <anchor moveWithCells="1">
              <from>
                <xdr:col>5</xdr:col>
                <xdr:colOff>266700</xdr:colOff>
                <xdr:row>5</xdr:row>
                <xdr:rowOff>57150</xdr:rowOff>
              </from>
              <to>
                <xdr:col>5</xdr:col>
                <xdr:colOff>1647825</xdr:colOff>
                <xdr:row>7</xdr:row>
                <xdr:rowOff>9525</xdr:rowOff>
              </to>
            </anchor>
          </controlPr>
        </control>
      </mc:Choice>
      <mc:Fallback>
        <control shapeId="2055" r:id="rId4" name="CommandButton1"/>
      </mc:Fallback>
    </mc:AlternateContent>
  </controls>
  <tableParts count="1">
    <tablePart r:id="rId6"/>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2:BB268"/>
  <sheetViews>
    <sheetView showGridLines="0" view="pageBreakPreview" topLeftCell="H1" zoomScale="90" zoomScaleNormal="90" zoomScaleSheetLayoutView="90" workbookViewId="0">
      <selection activeCell="I9" sqref="I9"/>
    </sheetView>
  </sheetViews>
  <sheetFormatPr baseColWidth="10" defaultColWidth="9.140625" defaultRowHeight="12.75" x14ac:dyDescent="0.2"/>
  <cols>
    <col min="1" max="1" width="5.42578125" style="245" customWidth="1"/>
    <col min="2" max="6" width="5.42578125" style="245" hidden="1" customWidth="1"/>
    <col min="7" max="7" width="39" style="245" customWidth="1"/>
    <col min="8" max="8" width="8.42578125" style="246" customWidth="1"/>
    <col min="9" max="9" width="42" style="273" customWidth="1"/>
    <col min="10" max="21" width="4.140625" style="262" customWidth="1"/>
    <col min="22" max="22" width="7.7109375" style="263" customWidth="1"/>
    <col min="23" max="23" width="12" style="263" customWidth="1"/>
    <col min="24" max="24" width="12.7109375" style="263" customWidth="1"/>
    <col min="25" max="25" width="10.42578125" style="276" customWidth="1"/>
    <col min="26" max="26" width="21.7109375" style="687" bestFit="1" customWidth="1"/>
    <col min="27" max="53" width="9.140625" style="259" customWidth="1"/>
    <col min="54" max="16384" width="9.140625" style="245"/>
  </cols>
  <sheetData>
    <row r="2" spans="2:54" x14ac:dyDescent="0.2">
      <c r="H2" s="121" t="str">
        <f>'Formulario PPGR1'!G2</f>
        <v>Servicio Nacional de Salud</v>
      </c>
    </row>
    <row r="3" spans="2:54" x14ac:dyDescent="0.2">
      <c r="H3" s="121" t="str">
        <f>'Formulario PPGR1'!G3</f>
        <v>Dirección de Planificación y Desarrollo</v>
      </c>
      <c r="Z3" s="688" t="str">
        <f>IF('Formulario PPGR1'!$M$3="SNS - Dirección Central","ls_Departamento","Ls_DepartamentosSRS")</f>
        <v>ls_Departamento</v>
      </c>
    </row>
    <row r="4" spans="2:54" x14ac:dyDescent="0.2">
      <c r="H4" s="121" t="str">
        <f>+'Formulario PPGR1'!G4</f>
        <v xml:space="preserve">Plan Operativo Anual </v>
      </c>
    </row>
    <row r="5" spans="2:54" x14ac:dyDescent="0.2">
      <c r="H5" s="121" t="s">
        <v>223</v>
      </c>
    </row>
    <row r="6" spans="2:54" x14ac:dyDescent="0.2">
      <c r="H6" s="121" t="s">
        <v>1</v>
      </c>
      <c r="J6" s="261"/>
      <c r="K6" s="261"/>
      <c r="L6" s="261"/>
      <c r="M6" s="261"/>
      <c r="N6" s="261"/>
      <c r="O6" s="261"/>
      <c r="P6" s="261"/>
      <c r="Q6" s="261"/>
      <c r="R6" s="261"/>
      <c r="S6" s="261"/>
      <c r="T6" s="261"/>
      <c r="U6" s="261"/>
      <c r="V6" s="260"/>
      <c r="W6" s="265"/>
    </row>
    <row r="8" spans="2:54" s="267" customFormat="1" ht="21" customHeight="1" x14ac:dyDescent="0.25">
      <c r="B8" s="202" t="s">
        <v>94</v>
      </c>
      <c r="C8" s="203" t="s">
        <v>95</v>
      </c>
      <c r="D8" s="203" t="s">
        <v>96</v>
      </c>
      <c r="E8" s="203" t="s">
        <v>97</v>
      </c>
      <c r="F8" s="204" t="s">
        <v>224</v>
      </c>
      <c r="G8" s="149" t="s">
        <v>225</v>
      </c>
      <c r="H8" s="189" t="s">
        <v>226</v>
      </c>
      <c r="I8" s="149" t="s">
        <v>227</v>
      </c>
      <c r="J8" s="149" t="s">
        <v>228</v>
      </c>
      <c r="K8" s="149" t="s">
        <v>229</v>
      </c>
      <c r="L8" s="149" t="s">
        <v>230</v>
      </c>
      <c r="M8" s="149" t="s">
        <v>231</v>
      </c>
      <c r="N8" s="149" t="s">
        <v>232</v>
      </c>
      <c r="O8" s="149" t="s">
        <v>233</v>
      </c>
      <c r="P8" s="149" t="s">
        <v>234</v>
      </c>
      <c r="Q8" s="149" t="s">
        <v>235</v>
      </c>
      <c r="R8" s="149" t="s">
        <v>236</v>
      </c>
      <c r="S8" s="149" t="s">
        <v>237</v>
      </c>
      <c r="T8" s="149" t="s">
        <v>238</v>
      </c>
      <c r="U8" s="149" t="s">
        <v>239</v>
      </c>
      <c r="V8" s="149" t="s">
        <v>240</v>
      </c>
      <c r="W8" s="149" t="s">
        <v>241</v>
      </c>
      <c r="X8" s="149" t="s">
        <v>242</v>
      </c>
      <c r="Y8" s="671" t="s">
        <v>243</v>
      </c>
      <c r="Z8" s="689" t="s">
        <v>244</v>
      </c>
      <c r="AA8" s="266"/>
      <c r="AB8" s="266"/>
      <c r="AC8" s="266"/>
      <c r="AD8" s="266"/>
      <c r="AE8" s="266"/>
      <c r="AF8" s="266"/>
      <c r="AG8" s="266"/>
      <c r="AH8" s="266"/>
      <c r="AI8" s="266"/>
      <c r="AJ8" s="266"/>
      <c r="AK8" s="266"/>
      <c r="AL8" s="266"/>
      <c r="AM8" s="266"/>
      <c r="AN8" s="266"/>
      <c r="AO8" s="266"/>
      <c r="AP8" s="266"/>
      <c r="AQ8" s="266"/>
      <c r="AR8" s="266"/>
      <c r="AS8" s="266"/>
      <c r="AT8" s="266"/>
      <c r="AU8" s="266"/>
      <c r="AV8" s="266"/>
      <c r="AW8" s="266"/>
      <c r="AX8" s="266"/>
      <c r="AY8" s="266"/>
      <c r="AZ8" s="266"/>
      <c r="BA8" s="266"/>
      <c r="BB8" s="266"/>
    </row>
    <row r="9" spans="2:54" s="267" customFormat="1" ht="39" customHeight="1" x14ac:dyDescent="0.25">
      <c r="B9" s="672" t="e">
        <f>IF('Formulario PPGR2'!$G9="","",CONCATENATE('Formulario PPGR2'!$C9,".",'Formulario PPGR2'!$D9,".",'Formulario PPGR2'!$E9,".",'Formulario PPGR2'!$F9))</f>
        <v>#REF!</v>
      </c>
      <c r="C9" s="672"/>
      <c r="D9" s="672" t="e">
        <f>IF('Formulario PPGR2'!$G9="","",'Formulario PPGR1'!#REF!)</f>
        <v>#REF!</v>
      </c>
      <c r="E9" s="672" t="e">
        <f>IF('Formulario PPGR2'!$G9="","",'Formulario PPGR1'!#REF!)</f>
        <v>#REF!</v>
      </c>
      <c r="F9" s="672" t="e">
        <f>IF('Formulario PPGR2'!$G9="","",'Formulario PPGR1'!#REF!)</f>
        <v>#REF!</v>
      </c>
      <c r="G9" s="235" t="s">
        <v>113</v>
      </c>
      <c r="H9" s="300" t="s">
        <v>245</v>
      </c>
      <c r="I9" s="235" t="s">
        <v>246</v>
      </c>
      <c r="J9" s="673"/>
      <c r="K9" s="673"/>
      <c r="L9" s="673"/>
      <c r="M9" s="673">
        <v>1</v>
      </c>
      <c r="N9" s="673"/>
      <c r="O9" s="673"/>
      <c r="P9" s="673"/>
      <c r="Q9" s="673"/>
      <c r="R9" s="673"/>
      <c r="S9" s="673"/>
      <c r="T9" s="673"/>
      <c r="U9" s="673"/>
      <c r="V9" s="674">
        <f>SUM('Formulario PPGR2'!$J9:$U9)</f>
        <v>1</v>
      </c>
      <c r="W9" s="264" t="s">
        <v>247</v>
      </c>
      <c r="X9" s="264" t="s">
        <v>248</v>
      </c>
      <c r="Y9" s="691"/>
      <c r="Z9" s="672" t="s">
        <v>114</v>
      </c>
      <c r="AA9" s="266"/>
      <c r="AB9" s="266"/>
      <c r="AC9" s="266"/>
      <c r="AD9" s="266"/>
      <c r="AE9" s="266"/>
      <c r="AF9" s="266"/>
      <c r="AG9" s="266"/>
      <c r="AH9" s="266"/>
      <c r="AI9" s="266"/>
      <c r="AJ9" s="266"/>
      <c r="AK9" s="266"/>
      <c r="AL9" s="266"/>
      <c r="AM9" s="266"/>
      <c r="AN9" s="266"/>
      <c r="AO9" s="266"/>
      <c r="AP9" s="266"/>
      <c r="AQ9" s="266"/>
      <c r="AR9" s="266"/>
      <c r="AS9" s="266"/>
      <c r="AT9" s="266"/>
      <c r="AU9" s="266"/>
      <c r="AV9" s="266"/>
      <c r="AW9" s="266"/>
      <c r="AX9" s="266"/>
      <c r="AY9" s="266"/>
      <c r="AZ9" s="266"/>
      <c r="BA9" s="266"/>
      <c r="BB9" s="266"/>
    </row>
    <row r="10" spans="2:54" s="267" customFormat="1" ht="39" customHeight="1" x14ac:dyDescent="0.25">
      <c r="B10" s="672" t="e">
        <f>IF('Formulario PPGR2'!$G10="","",CONCATENATE('Formulario PPGR2'!$C10,".",'Formulario PPGR2'!$D10,".",'Formulario PPGR2'!$E10,".",'Formulario PPGR2'!$F10))</f>
        <v>#REF!</v>
      </c>
      <c r="C10" s="672"/>
      <c r="D10" s="672" t="e">
        <f>IF('Formulario PPGR2'!$G10="","",'Formulario PPGR1'!#REF!)</f>
        <v>#REF!</v>
      </c>
      <c r="E10" s="672" t="e">
        <f>IF('Formulario PPGR2'!$G10="","",'Formulario PPGR1'!#REF!)</f>
        <v>#REF!</v>
      </c>
      <c r="F10" s="672" t="e">
        <f>IF('Formulario PPGR2'!$G10="","",'Formulario PPGR1'!#REF!)</f>
        <v>#REF!</v>
      </c>
      <c r="G10" s="235" t="s">
        <v>113</v>
      </c>
      <c r="H10" s="300" t="s">
        <v>249</v>
      </c>
      <c r="I10" s="672" t="s">
        <v>250</v>
      </c>
      <c r="J10" s="673"/>
      <c r="K10" s="673"/>
      <c r="L10" s="673"/>
      <c r="M10" s="673"/>
      <c r="N10" s="673"/>
      <c r="O10" s="673"/>
      <c r="P10" s="673"/>
      <c r="Q10" s="673"/>
      <c r="R10" s="673"/>
      <c r="S10" s="673">
        <v>1</v>
      </c>
      <c r="T10" s="673"/>
      <c r="U10" s="673"/>
      <c r="V10" s="674">
        <f>SUM('Formulario PPGR2'!$J10:$U10)</f>
        <v>1</v>
      </c>
      <c r="W10" s="675" t="s">
        <v>251</v>
      </c>
      <c r="X10" s="675"/>
      <c r="Y10" s="672" t="s">
        <v>252</v>
      </c>
      <c r="Z10" s="672" t="s">
        <v>114</v>
      </c>
      <c r="AA10" s="266"/>
      <c r="AB10" s="266"/>
      <c r="AC10" s="266"/>
      <c r="AD10" s="266"/>
      <c r="AE10" s="266"/>
      <c r="AF10" s="266"/>
      <c r="AG10" s="266"/>
      <c r="AH10" s="266"/>
      <c r="AI10" s="266"/>
      <c r="AJ10" s="266"/>
      <c r="AK10" s="266"/>
      <c r="AL10" s="266"/>
      <c r="AM10" s="266"/>
      <c r="AN10" s="266"/>
      <c r="AO10" s="266"/>
      <c r="AP10" s="266"/>
      <c r="AQ10" s="266"/>
      <c r="AR10" s="266"/>
      <c r="AS10" s="266"/>
      <c r="AT10" s="266"/>
      <c r="AU10" s="266"/>
      <c r="AV10" s="266"/>
      <c r="AW10" s="266"/>
      <c r="AX10" s="266"/>
      <c r="AY10" s="266"/>
      <c r="AZ10" s="266"/>
      <c r="BA10" s="266"/>
      <c r="BB10" s="266"/>
    </row>
    <row r="11" spans="2:54" s="267" customFormat="1" ht="39" customHeight="1" x14ac:dyDescent="0.25">
      <c r="B11" s="672" t="e">
        <f>IF('Formulario PPGR2'!$G11="","",CONCATENATE('Formulario PPGR2'!$C11,".",'Formulario PPGR2'!$D11,".",'Formulario PPGR2'!$E11,".",'Formulario PPGR2'!$F11))</f>
        <v>#REF!</v>
      </c>
      <c r="C11" s="672"/>
      <c r="D11" s="672" t="e">
        <f>IF('Formulario PPGR2'!$G11="","",'Formulario PPGR1'!#REF!)</f>
        <v>#REF!</v>
      </c>
      <c r="E11" s="672" t="e">
        <f>IF('Formulario PPGR2'!$G11="","",'Formulario PPGR1'!#REF!)</f>
        <v>#REF!</v>
      </c>
      <c r="F11" s="672" t="e">
        <f>IF('Formulario PPGR2'!$G11="","",'Formulario PPGR1'!#REF!)</f>
        <v>#REF!</v>
      </c>
      <c r="G11" s="235" t="s">
        <v>113</v>
      </c>
      <c r="H11" s="300" t="s">
        <v>253</v>
      </c>
      <c r="I11" s="672" t="s">
        <v>254</v>
      </c>
      <c r="J11" s="673">
        <v>1</v>
      </c>
      <c r="K11" s="673">
        <v>1</v>
      </c>
      <c r="L11" s="673">
        <v>1</v>
      </c>
      <c r="M11" s="673"/>
      <c r="N11" s="673"/>
      <c r="O11" s="673"/>
      <c r="P11" s="673"/>
      <c r="Q11" s="673"/>
      <c r="R11" s="673"/>
      <c r="S11" s="673"/>
      <c r="T11" s="673"/>
      <c r="U11" s="673"/>
      <c r="V11" s="674">
        <f>SUM('Formulario PPGR2'!$J11:$U11)</f>
        <v>3</v>
      </c>
      <c r="W11" s="675" t="s">
        <v>255</v>
      </c>
      <c r="X11" s="675" t="s">
        <v>251</v>
      </c>
      <c r="Y11" s="672" t="s">
        <v>256</v>
      </c>
      <c r="Z11" s="672" t="s">
        <v>114</v>
      </c>
      <c r="AA11" s="266"/>
      <c r="AB11" s="266"/>
      <c r="AC11" s="266"/>
      <c r="AD11" s="266"/>
      <c r="AE11" s="266"/>
      <c r="AF11" s="266"/>
      <c r="AG11" s="266"/>
      <c r="AH11" s="266"/>
      <c r="AI11" s="266"/>
      <c r="AJ11" s="266"/>
      <c r="AK11" s="266"/>
      <c r="AL11" s="266"/>
      <c r="AM11" s="266"/>
      <c r="AN11" s="266"/>
      <c r="AO11" s="266"/>
      <c r="AP11" s="266"/>
      <c r="AQ11" s="266"/>
      <c r="AR11" s="266"/>
      <c r="AS11" s="266"/>
      <c r="AT11" s="266"/>
      <c r="AU11" s="266"/>
      <c r="AV11" s="266"/>
      <c r="AW11" s="266"/>
      <c r="AX11" s="266"/>
      <c r="AY11" s="266"/>
      <c r="AZ11" s="266"/>
      <c r="BA11" s="266"/>
      <c r="BB11" s="266"/>
    </row>
    <row r="12" spans="2:54" s="267" customFormat="1" ht="39" customHeight="1" x14ac:dyDescent="0.25">
      <c r="B12" s="672" t="e">
        <f>IF('Formulario PPGR2'!$G12="","",CONCATENATE('Formulario PPGR2'!$C12,".",'Formulario PPGR2'!$D12,".",'Formulario PPGR2'!$E12,".",'Formulario PPGR2'!$F12))</f>
        <v>#REF!</v>
      </c>
      <c r="C12" s="672"/>
      <c r="D12" s="672" t="e">
        <f>IF('Formulario PPGR2'!$G12="","",'Formulario PPGR1'!#REF!)</f>
        <v>#REF!</v>
      </c>
      <c r="E12" s="672" t="e">
        <f>IF('Formulario PPGR2'!$G12="","",'Formulario PPGR1'!#REF!)</f>
        <v>#REF!</v>
      </c>
      <c r="F12" s="672" t="e">
        <f>IF('Formulario PPGR2'!$G12="","",'Formulario PPGR1'!#REF!)</f>
        <v>#REF!</v>
      </c>
      <c r="G12" s="235" t="s">
        <v>113</v>
      </c>
      <c r="H12" s="300" t="s">
        <v>257</v>
      </c>
      <c r="I12" s="672" t="s">
        <v>258</v>
      </c>
      <c r="J12" s="673"/>
      <c r="K12" s="673"/>
      <c r="L12" s="673"/>
      <c r="M12" s="673">
        <v>1</v>
      </c>
      <c r="N12" s="673"/>
      <c r="O12" s="673"/>
      <c r="P12" s="673">
        <v>1</v>
      </c>
      <c r="Q12" s="673"/>
      <c r="R12" s="673"/>
      <c r="S12" s="673">
        <v>1</v>
      </c>
      <c r="T12" s="673"/>
      <c r="U12" s="673">
        <v>1</v>
      </c>
      <c r="V12" s="674">
        <f>SUM('Formulario PPGR2'!$J12:$U12)</f>
        <v>4</v>
      </c>
      <c r="W12" s="675" t="s">
        <v>259</v>
      </c>
      <c r="X12" s="675" t="s">
        <v>251</v>
      </c>
      <c r="Y12" s="672" t="s">
        <v>256</v>
      </c>
      <c r="Z12" s="672" t="s">
        <v>114</v>
      </c>
      <c r="AA12" s="266"/>
      <c r="AB12" s="266"/>
      <c r="AC12" s="266"/>
      <c r="AD12" s="266"/>
      <c r="AE12" s="266"/>
      <c r="AF12" s="266"/>
      <c r="AG12" s="266"/>
      <c r="AH12" s="266"/>
      <c r="AI12" s="266"/>
      <c r="AJ12" s="266"/>
      <c r="AK12" s="266"/>
      <c r="AL12" s="266"/>
      <c r="AM12" s="266"/>
      <c r="AN12" s="266"/>
      <c r="AO12" s="266"/>
      <c r="AP12" s="266"/>
      <c r="AQ12" s="266"/>
      <c r="AR12" s="266"/>
      <c r="AS12" s="266"/>
      <c r="AT12" s="266"/>
      <c r="AU12" s="266"/>
      <c r="AV12" s="266"/>
      <c r="AW12" s="266"/>
      <c r="AX12" s="266"/>
      <c r="AY12" s="266"/>
      <c r="AZ12" s="266"/>
      <c r="BA12" s="266"/>
      <c r="BB12" s="266"/>
    </row>
    <row r="13" spans="2:54" s="267" customFormat="1" ht="39" customHeight="1" x14ac:dyDescent="0.25">
      <c r="B13" s="672" t="e">
        <f>IF('Formulario PPGR2'!$G13="","",CONCATENATE('Formulario PPGR2'!$C13,".",'Formulario PPGR2'!$D13,".",'Formulario PPGR2'!$E13,".",'Formulario PPGR2'!$F13))</f>
        <v>#REF!</v>
      </c>
      <c r="C13" s="672"/>
      <c r="D13" s="672" t="e">
        <f>IF('Formulario PPGR2'!$G13="","",'Formulario PPGR1'!#REF!)</f>
        <v>#REF!</v>
      </c>
      <c r="E13" s="672" t="e">
        <f>IF('Formulario PPGR2'!$G13="","",'Formulario PPGR1'!#REF!)</f>
        <v>#REF!</v>
      </c>
      <c r="F13" s="672" t="e">
        <f>IF('Formulario PPGR2'!$G13="","",'Formulario PPGR1'!#REF!)</f>
        <v>#REF!</v>
      </c>
      <c r="G13" s="672" t="s">
        <v>115</v>
      </c>
      <c r="H13" s="673" t="s">
        <v>260</v>
      </c>
      <c r="I13" s="672" t="s">
        <v>261</v>
      </c>
      <c r="J13" s="673"/>
      <c r="K13" s="673">
        <v>1</v>
      </c>
      <c r="L13" s="673"/>
      <c r="M13" s="673"/>
      <c r="N13" s="673">
        <v>1</v>
      </c>
      <c r="O13" s="673"/>
      <c r="P13" s="673"/>
      <c r="Q13" s="673">
        <v>1</v>
      </c>
      <c r="R13" s="673"/>
      <c r="S13" s="673"/>
      <c r="T13" s="673">
        <v>1</v>
      </c>
      <c r="U13" s="673"/>
      <c r="V13" s="674">
        <f>SUM('Formulario PPGR2'!$J13:$U13)</f>
        <v>4</v>
      </c>
      <c r="W13" s="675" t="s">
        <v>247</v>
      </c>
      <c r="X13" s="675" t="s">
        <v>262</v>
      </c>
      <c r="Y13" s="672"/>
      <c r="Z13" s="672" t="s">
        <v>114</v>
      </c>
      <c r="AA13" s="266"/>
      <c r="AB13" s="266"/>
      <c r="AC13" s="266"/>
      <c r="AD13" s="266"/>
      <c r="AE13" s="266"/>
      <c r="AF13" s="266"/>
      <c r="AG13" s="266"/>
      <c r="AH13" s="266"/>
      <c r="AI13" s="266"/>
      <c r="AJ13" s="266"/>
      <c r="AK13" s="266"/>
      <c r="AL13" s="266"/>
      <c r="AM13" s="266"/>
      <c r="AN13" s="266"/>
      <c r="AO13" s="266"/>
      <c r="AP13" s="266"/>
      <c r="AQ13" s="266"/>
      <c r="AR13" s="266"/>
      <c r="AS13" s="266"/>
      <c r="AT13" s="266"/>
      <c r="AU13" s="266"/>
      <c r="AV13" s="266"/>
      <c r="AW13" s="266"/>
      <c r="AX13" s="266"/>
      <c r="AY13" s="266"/>
      <c r="AZ13" s="266"/>
      <c r="BA13" s="266"/>
      <c r="BB13" s="266"/>
    </row>
    <row r="14" spans="2:54" s="267" customFormat="1" ht="39" customHeight="1" x14ac:dyDescent="0.25">
      <c r="B14" s="672" t="e">
        <f>IF('Formulario PPGR2'!$G14="","",CONCATENATE('Formulario PPGR2'!$C14,".",'Formulario PPGR2'!$D14,".",'Formulario PPGR2'!$E14,".",'Formulario PPGR2'!$F14))</f>
        <v>#REF!</v>
      </c>
      <c r="C14" s="672"/>
      <c r="D14" s="672" t="e">
        <f>IF('Formulario PPGR2'!$G14="","",'Formulario PPGR1'!#REF!)</f>
        <v>#REF!</v>
      </c>
      <c r="E14" s="672" t="e">
        <f>IF('Formulario PPGR2'!$G14="","",'Formulario PPGR1'!#REF!)</f>
        <v>#REF!</v>
      </c>
      <c r="F14" s="672" t="e">
        <f>IF('Formulario PPGR2'!$G14="","",'Formulario PPGR1'!#REF!)</f>
        <v>#REF!</v>
      </c>
      <c r="G14" s="672" t="s">
        <v>115</v>
      </c>
      <c r="H14" s="673" t="s">
        <v>263</v>
      </c>
      <c r="I14" s="672" t="s">
        <v>264</v>
      </c>
      <c r="J14" s="673"/>
      <c r="K14" s="673">
        <v>1</v>
      </c>
      <c r="L14" s="673"/>
      <c r="M14" s="673"/>
      <c r="N14" s="673">
        <v>1</v>
      </c>
      <c r="O14" s="673"/>
      <c r="P14" s="673"/>
      <c r="Q14" s="673">
        <v>1</v>
      </c>
      <c r="R14" s="673"/>
      <c r="S14" s="673"/>
      <c r="T14" s="673">
        <v>1</v>
      </c>
      <c r="U14" s="673"/>
      <c r="V14" s="674">
        <f>SUM('Formulario PPGR2'!$J14:$U14)</f>
        <v>4</v>
      </c>
      <c r="W14" s="675" t="s">
        <v>247</v>
      </c>
      <c r="X14" s="675" t="s">
        <v>262</v>
      </c>
      <c r="Y14" s="672"/>
      <c r="Z14" s="672" t="s">
        <v>114</v>
      </c>
      <c r="AA14" s="266"/>
      <c r="AB14" s="266"/>
      <c r="AC14" s="266"/>
      <c r="AD14" s="266"/>
      <c r="AE14" s="266"/>
      <c r="AF14" s="266"/>
      <c r="AG14" s="266"/>
      <c r="AH14" s="266"/>
      <c r="AI14" s="266"/>
      <c r="AJ14" s="266"/>
      <c r="AK14" s="266"/>
      <c r="AL14" s="266"/>
      <c r="AM14" s="266"/>
      <c r="AN14" s="266"/>
      <c r="AO14" s="266"/>
      <c r="AP14" s="266"/>
      <c r="AQ14" s="266"/>
      <c r="AR14" s="266"/>
      <c r="AS14" s="266"/>
      <c r="AT14" s="266"/>
      <c r="AU14" s="266"/>
      <c r="AV14" s="266"/>
      <c r="AW14" s="266"/>
      <c r="AX14" s="266"/>
      <c r="AY14" s="266"/>
      <c r="AZ14" s="266"/>
      <c r="BA14" s="266"/>
      <c r="BB14" s="266"/>
    </row>
    <row r="15" spans="2:54" s="267" customFormat="1" ht="45.75" customHeight="1" x14ac:dyDescent="0.25">
      <c r="B15" s="672" t="e">
        <f>IF('Formulario PPGR2'!$G15="","",CONCATENATE('Formulario PPGR2'!$C15,".",'Formulario PPGR2'!$D15,".",'Formulario PPGR2'!$E15,".",'Formulario PPGR2'!$F15))</f>
        <v>#REF!</v>
      </c>
      <c r="C15" s="672"/>
      <c r="D15" s="672" t="e">
        <f>IF('Formulario PPGR2'!$G15="","",'Formulario PPGR1'!#REF!)</f>
        <v>#REF!</v>
      </c>
      <c r="E15" s="672" t="e">
        <f>IF('Formulario PPGR2'!$G15="","",'Formulario PPGR1'!#REF!)</f>
        <v>#REF!</v>
      </c>
      <c r="F15" s="672" t="e">
        <f>IF('Formulario PPGR2'!$G15="","",'Formulario PPGR1'!#REF!)</f>
        <v>#REF!</v>
      </c>
      <c r="G15" s="672" t="s">
        <v>115</v>
      </c>
      <c r="H15" s="673" t="s">
        <v>265</v>
      </c>
      <c r="I15" s="672" t="s">
        <v>266</v>
      </c>
      <c r="J15" s="673"/>
      <c r="K15" s="673"/>
      <c r="L15" s="673">
        <v>1</v>
      </c>
      <c r="M15" s="673"/>
      <c r="N15" s="673"/>
      <c r="O15" s="673">
        <v>1</v>
      </c>
      <c r="P15" s="673"/>
      <c r="Q15" s="673"/>
      <c r="R15" s="673">
        <v>1</v>
      </c>
      <c r="S15" s="673"/>
      <c r="T15" s="673"/>
      <c r="U15" s="673">
        <v>1</v>
      </c>
      <c r="V15" s="674">
        <f>SUM('Formulario PPGR2'!$J15:$U15)</f>
        <v>4</v>
      </c>
      <c r="W15" s="675" t="s">
        <v>247</v>
      </c>
      <c r="X15" s="675" t="s">
        <v>259</v>
      </c>
      <c r="Y15" s="235" t="s">
        <v>2534</v>
      </c>
      <c r="Z15" s="672" t="s">
        <v>114</v>
      </c>
      <c r="AA15" s="266"/>
      <c r="AB15" s="266"/>
      <c r="AC15" s="266"/>
      <c r="AD15" s="266"/>
      <c r="AE15" s="266"/>
      <c r="AF15" s="266"/>
      <c r="AG15" s="266"/>
      <c r="AH15" s="266"/>
      <c r="AI15" s="266"/>
      <c r="AJ15" s="266"/>
      <c r="AK15" s="266"/>
      <c r="AL15" s="266"/>
      <c r="AM15" s="266"/>
      <c r="AN15" s="266"/>
      <c r="AO15" s="266"/>
      <c r="AP15" s="266"/>
      <c r="AQ15" s="266"/>
      <c r="AR15" s="266"/>
      <c r="AS15" s="266"/>
      <c r="AT15" s="266"/>
      <c r="AU15" s="266"/>
      <c r="AV15" s="266"/>
      <c r="AW15" s="266"/>
      <c r="AX15" s="266"/>
      <c r="AY15" s="266"/>
      <c r="AZ15" s="266"/>
      <c r="BA15" s="266"/>
      <c r="BB15" s="266"/>
    </row>
    <row r="16" spans="2:54" s="267" customFormat="1" ht="38.25" x14ac:dyDescent="0.25">
      <c r="B16" s="672" t="e">
        <f>IF('Formulario PPGR2'!$G16="","",CONCATENATE('Formulario PPGR2'!$C16,".",'Formulario PPGR2'!$D16,".",'Formulario PPGR2'!$E16,".",'Formulario PPGR2'!$F16))</f>
        <v>#REF!</v>
      </c>
      <c r="C16" s="672"/>
      <c r="D16" s="672" t="e">
        <f>IF('Formulario PPGR2'!$G16="","",'Formulario PPGR1'!#REF!)</f>
        <v>#REF!</v>
      </c>
      <c r="E16" s="672" t="e">
        <f>IF('Formulario PPGR2'!$G16="","",'Formulario PPGR1'!#REF!)</f>
        <v>#REF!</v>
      </c>
      <c r="F16" s="672" t="e">
        <f>IF('Formulario PPGR2'!$G16="","",'Formulario PPGR1'!#REF!)</f>
        <v>#REF!</v>
      </c>
      <c r="G16" s="672" t="s">
        <v>115</v>
      </c>
      <c r="H16" s="673" t="s">
        <v>267</v>
      </c>
      <c r="I16" s="672" t="s">
        <v>268</v>
      </c>
      <c r="J16" s="673"/>
      <c r="K16" s="673"/>
      <c r="L16" s="673">
        <v>1</v>
      </c>
      <c r="M16" s="673"/>
      <c r="N16" s="673"/>
      <c r="O16" s="673"/>
      <c r="P16" s="673"/>
      <c r="Q16" s="673"/>
      <c r="R16" s="673"/>
      <c r="S16" s="673"/>
      <c r="T16" s="673"/>
      <c r="U16" s="673"/>
      <c r="V16" s="674">
        <f>SUM('Formulario PPGR2'!$J16:$U16)</f>
        <v>1</v>
      </c>
      <c r="W16" s="675" t="s">
        <v>259</v>
      </c>
      <c r="X16" s="675"/>
      <c r="Y16" s="672"/>
      <c r="Z16" s="672" t="s">
        <v>114</v>
      </c>
      <c r="AA16" s="266"/>
      <c r="AB16" s="266"/>
      <c r="AC16" s="266"/>
      <c r="AD16" s="266"/>
      <c r="AE16" s="266"/>
      <c r="AF16" s="266"/>
      <c r="AG16" s="266"/>
      <c r="AH16" s="266"/>
      <c r="AI16" s="266"/>
      <c r="AJ16" s="266"/>
      <c r="AK16" s="266"/>
      <c r="AL16" s="266"/>
      <c r="AM16" s="266"/>
      <c r="AN16" s="266"/>
      <c r="AO16" s="266"/>
      <c r="AP16" s="266"/>
      <c r="AQ16" s="266"/>
      <c r="AR16" s="266"/>
      <c r="AS16" s="266"/>
      <c r="AT16" s="266"/>
      <c r="AU16" s="266"/>
      <c r="AV16" s="266"/>
      <c r="AW16" s="266"/>
      <c r="AX16" s="266"/>
      <c r="AY16" s="266"/>
      <c r="AZ16" s="266"/>
      <c r="BA16" s="266"/>
      <c r="BB16" s="266"/>
    </row>
    <row r="17" spans="2:54" s="267" customFormat="1" ht="38.25" x14ac:dyDescent="0.25">
      <c r="B17" s="672" t="e">
        <f>IF('Formulario PPGR2'!$G17="","",CONCATENATE('Formulario PPGR2'!$C17,".",'Formulario PPGR2'!$D17,".",'Formulario PPGR2'!$E17,".",'Formulario PPGR2'!$F17))</f>
        <v>#REF!</v>
      </c>
      <c r="C17" s="672"/>
      <c r="D17" s="672" t="e">
        <f>IF('Formulario PPGR2'!$G17="","",'Formulario PPGR1'!#REF!)</f>
        <v>#REF!</v>
      </c>
      <c r="E17" s="672" t="e">
        <f>IF('Formulario PPGR2'!$G17="","",'Formulario PPGR1'!#REF!)</f>
        <v>#REF!</v>
      </c>
      <c r="F17" s="672" t="e">
        <f>IF('Formulario PPGR2'!$G17="","",'Formulario PPGR1'!#REF!)</f>
        <v>#REF!</v>
      </c>
      <c r="G17" s="672" t="s">
        <v>115</v>
      </c>
      <c r="H17" s="673" t="s">
        <v>269</v>
      </c>
      <c r="I17" s="672" t="s">
        <v>270</v>
      </c>
      <c r="J17" s="673">
        <v>1</v>
      </c>
      <c r="K17" s="673"/>
      <c r="L17" s="673"/>
      <c r="M17" s="673">
        <v>1</v>
      </c>
      <c r="N17" s="673"/>
      <c r="O17" s="673"/>
      <c r="P17" s="673">
        <v>1</v>
      </c>
      <c r="Q17" s="673"/>
      <c r="R17" s="673"/>
      <c r="S17" s="673">
        <v>1</v>
      </c>
      <c r="T17" s="673"/>
      <c r="U17" s="673"/>
      <c r="V17" s="674">
        <f>SUM('Formulario PPGR2'!$J17:$U17)</f>
        <v>4</v>
      </c>
      <c r="W17" s="675" t="s">
        <v>247</v>
      </c>
      <c r="X17" s="675" t="s">
        <v>248</v>
      </c>
      <c r="Y17" s="672"/>
      <c r="Z17" s="672" t="s">
        <v>114</v>
      </c>
      <c r="AA17" s="266"/>
      <c r="AB17" s="266"/>
      <c r="AC17" s="266"/>
      <c r="AD17" s="266"/>
      <c r="AE17" s="266"/>
      <c r="AF17" s="266"/>
      <c r="AG17" s="266"/>
      <c r="AH17" s="266"/>
      <c r="AI17" s="266"/>
      <c r="AJ17" s="266"/>
      <c r="AK17" s="266"/>
      <c r="AL17" s="266"/>
      <c r="AM17" s="266"/>
      <c r="AN17" s="266"/>
      <c r="AO17" s="266"/>
      <c r="AP17" s="266"/>
      <c r="AQ17" s="266"/>
      <c r="AR17" s="266"/>
      <c r="AS17" s="266"/>
      <c r="AT17" s="266"/>
      <c r="AU17" s="266"/>
      <c r="AV17" s="266"/>
      <c r="AW17" s="266"/>
      <c r="AX17" s="266"/>
      <c r="AY17" s="266"/>
      <c r="AZ17" s="266"/>
      <c r="BA17" s="266"/>
      <c r="BB17" s="266"/>
    </row>
    <row r="18" spans="2:54" s="267" customFormat="1" ht="38.25" x14ac:dyDescent="0.25">
      <c r="B18" s="672" t="e">
        <f>IF('Formulario PPGR2'!$G18="","",CONCATENATE('Formulario PPGR2'!$C18,".",'Formulario PPGR2'!$D18,".",'Formulario PPGR2'!$E18,".",'Formulario PPGR2'!$F18))</f>
        <v>#REF!</v>
      </c>
      <c r="C18" s="672"/>
      <c r="D18" s="672" t="e">
        <f>IF('Formulario PPGR2'!$G18="","",'Formulario PPGR1'!#REF!)</f>
        <v>#REF!</v>
      </c>
      <c r="E18" s="672" t="e">
        <f>IF('Formulario PPGR2'!$G18="","",'Formulario PPGR1'!#REF!)</f>
        <v>#REF!</v>
      </c>
      <c r="F18" s="672" t="e">
        <f>IF('Formulario PPGR2'!$G18="","",'Formulario PPGR1'!#REF!)</f>
        <v>#REF!</v>
      </c>
      <c r="G18" s="672" t="s">
        <v>115</v>
      </c>
      <c r="H18" s="673" t="s">
        <v>271</v>
      </c>
      <c r="I18" s="672" t="s">
        <v>272</v>
      </c>
      <c r="J18" s="673"/>
      <c r="K18" s="673"/>
      <c r="L18" s="673">
        <v>1</v>
      </c>
      <c r="M18" s="673"/>
      <c r="N18" s="673"/>
      <c r="O18" s="673">
        <v>1</v>
      </c>
      <c r="P18" s="673"/>
      <c r="Q18" s="673"/>
      <c r="R18" s="673">
        <v>1</v>
      </c>
      <c r="S18" s="673"/>
      <c r="T18" s="673"/>
      <c r="U18" s="673">
        <v>1</v>
      </c>
      <c r="V18" s="674">
        <f>SUM('Formulario PPGR2'!$J18:$U18)</f>
        <v>4</v>
      </c>
      <c r="W18" s="675" t="s">
        <v>255</v>
      </c>
      <c r="X18" s="675"/>
      <c r="Y18" s="672"/>
      <c r="Z18" s="672" t="s">
        <v>114</v>
      </c>
      <c r="AA18" s="266"/>
      <c r="AB18" s="266"/>
      <c r="AC18" s="266"/>
      <c r="AD18" s="266"/>
      <c r="AE18" s="266"/>
      <c r="AF18" s="266"/>
      <c r="AG18" s="266"/>
      <c r="AH18" s="266"/>
      <c r="AI18" s="266"/>
      <c r="AJ18" s="266"/>
      <c r="AK18" s="266"/>
      <c r="AL18" s="266"/>
      <c r="AM18" s="266"/>
      <c r="AN18" s="266"/>
      <c r="AO18" s="266"/>
      <c r="AP18" s="266"/>
      <c r="AQ18" s="266"/>
      <c r="AR18" s="266"/>
      <c r="AS18" s="266"/>
      <c r="AT18" s="266"/>
      <c r="AU18" s="266"/>
      <c r="AV18" s="266"/>
      <c r="AW18" s="266"/>
      <c r="AX18" s="266"/>
      <c r="AY18" s="266"/>
      <c r="AZ18" s="266"/>
      <c r="BA18" s="266"/>
      <c r="BB18" s="266"/>
    </row>
    <row r="19" spans="2:54" s="267" customFormat="1" ht="54.75" customHeight="1" x14ac:dyDescent="0.25">
      <c r="B19" s="672" t="e">
        <f>IF('Formulario PPGR2'!$G19="","",CONCATENATE('Formulario PPGR2'!$C19,".",'Formulario PPGR2'!$D19,".",'Formulario PPGR2'!$E19,".",'Formulario PPGR2'!$F19))</f>
        <v>#REF!</v>
      </c>
      <c r="C19" s="672"/>
      <c r="D19" s="672" t="e">
        <f>IF('Formulario PPGR2'!$G19="","",'Formulario PPGR1'!#REF!)</f>
        <v>#REF!</v>
      </c>
      <c r="E19" s="672" t="e">
        <f>IF('Formulario PPGR2'!$G19="","",'Formulario PPGR1'!#REF!)</f>
        <v>#REF!</v>
      </c>
      <c r="F19" s="672" t="e">
        <f>IF('Formulario PPGR2'!$G19="","",'Formulario PPGR1'!#REF!)</f>
        <v>#REF!</v>
      </c>
      <c r="G19" s="672" t="s">
        <v>115</v>
      </c>
      <c r="H19" s="673" t="s">
        <v>273</v>
      </c>
      <c r="I19" s="672" t="s">
        <v>274</v>
      </c>
      <c r="J19" s="673"/>
      <c r="K19" s="673"/>
      <c r="L19" s="673">
        <v>1</v>
      </c>
      <c r="M19" s="673"/>
      <c r="N19" s="673"/>
      <c r="O19" s="673">
        <v>1</v>
      </c>
      <c r="P19" s="673"/>
      <c r="Q19" s="673"/>
      <c r="R19" s="673">
        <v>1</v>
      </c>
      <c r="S19" s="673"/>
      <c r="T19" s="673"/>
      <c r="U19" s="673">
        <v>1</v>
      </c>
      <c r="V19" s="674">
        <f>SUM('Formulario PPGR2'!$J19:$U19)</f>
        <v>4</v>
      </c>
      <c r="W19" s="675" t="s">
        <v>259</v>
      </c>
      <c r="X19" s="675"/>
      <c r="Y19" s="672"/>
      <c r="Z19" s="672" t="s">
        <v>114</v>
      </c>
      <c r="AA19" s="266"/>
      <c r="AB19" s="266"/>
      <c r="AC19" s="266"/>
      <c r="AD19" s="266"/>
      <c r="AE19" s="266"/>
      <c r="AF19" s="266"/>
      <c r="AG19" s="266"/>
      <c r="AH19" s="266"/>
      <c r="AI19" s="266"/>
      <c r="AJ19" s="266"/>
      <c r="AK19" s="266"/>
      <c r="AL19" s="266"/>
      <c r="AM19" s="266"/>
      <c r="AN19" s="266"/>
      <c r="AO19" s="266"/>
      <c r="AP19" s="266"/>
      <c r="AQ19" s="266"/>
      <c r="AR19" s="266"/>
      <c r="AS19" s="266"/>
      <c r="AT19" s="266"/>
      <c r="AU19" s="266"/>
      <c r="AV19" s="266"/>
      <c r="AW19" s="266"/>
      <c r="AX19" s="266"/>
      <c r="AY19" s="266"/>
      <c r="AZ19" s="266"/>
      <c r="BA19" s="266"/>
      <c r="BB19" s="266"/>
    </row>
    <row r="20" spans="2:54" s="267" customFormat="1" ht="54.75" customHeight="1" x14ac:dyDescent="0.25">
      <c r="B20" s="672" t="e">
        <f>IF('Formulario PPGR2'!$G20="","",CONCATENATE('Formulario PPGR2'!$C20,".",'Formulario PPGR2'!$D20,".",'Formulario PPGR2'!$E20,".",'Formulario PPGR2'!$F20))</f>
        <v>#REF!</v>
      </c>
      <c r="C20" s="672"/>
      <c r="D20" s="672" t="e">
        <f>IF('Formulario PPGR2'!$G20="","",'Formulario PPGR1'!#REF!)</f>
        <v>#REF!</v>
      </c>
      <c r="E20" s="672" t="e">
        <f>IF('Formulario PPGR2'!$G20="","",'Formulario PPGR1'!#REF!)</f>
        <v>#REF!</v>
      </c>
      <c r="F20" s="672" t="e">
        <f>IF('Formulario PPGR2'!$G20="","",'Formulario PPGR1'!#REF!)</f>
        <v>#REF!</v>
      </c>
      <c r="G20" s="672" t="s">
        <v>115</v>
      </c>
      <c r="H20" s="673" t="s">
        <v>275</v>
      </c>
      <c r="I20" s="672" t="s">
        <v>276</v>
      </c>
      <c r="J20" s="673"/>
      <c r="K20" s="673"/>
      <c r="L20" s="673">
        <v>1</v>
      </c>
      <c r="M20" s="673"/>
      <c r="N20" s="673"/>
      <c r="O20" s="673">
        <v>1</v>
      </c>
      <c r="P20" s="673"/>
      <c r="Q20" s="673"/>
      <c r="R20" s="673">
        <v>1</v>
      </c>
      <c r="S20" s="673"/>
      <c r="T20" s="673"/>
      <c r="U20" s="673">
        <v>1</v>
      </c>
      <c r="V20" s="674">
        <f>SUM('Formulario PPGR2'!$J20:$U20)</f>
        <v>4</v>
      </c>
      <c r="W20" s="675" t="s">
        <v>259</v>
      </c>
      <c r="X20" s="675"/>
      <c r="Y20" s="672" t="s">
        <v>277</v>
      </c>
      <c r="Z20" s="672" t="s">
        <v>114</v>
      </c>
      <c r="AA20" s="266"/>
      <c r="AB20" s="266"/>
      <c r="AC20" s="266"/>
      <c r="AD20" s="266"/>
      <c r="AE20" s="266"/>
      <c r="AF20" s="266"/>
      <c r="AG20" s="266"/>
      <c r="AH20" s="266"/>
      <c r="AI20" s="266"/>
      <c r="AJ20" s="266"/>
      <c r="AK20" s="266"/>
      <c r="AL20" s="266"/>
      <c r="AM20" s="266"/>
      <c r="AN20" s="266"/>
      <c r="AO20" s="266"/>
      <c r="AP20" s="266"/>
      <c r="AQ20" s="266"/>
      <c r="AR20" s="266"/>
      <c r="AS20" s="266"/>
      <c r="AT20" s="266"/>
      <c r="AU20" s="266"/>
      <c r="AV20" s="266"/>
      <c r="AW20" s="266"/>
      <c r="AX20" s="266"/>
      <c r="AY20" s="266"/>
      <c r="AZ20" s="266"/>
      <c r="BA20" s="266"/>
      <c r="BB20" s="266"/>
    </row>
    <row r="21" spans="2:54" s="267" customFormat="1" ht="54.75" customHeight="1" x14ac:dyDescent="0.25">
      <c r="B21" s="672" t="e">
        <f>IF('Formulario PPGR2'!$G21="","",CONCATENATE('Formulario PPGR2'!$C21,".",'Formulario PPGR2'!$D21,".",'Formulario PPGR2'!$E21,".",'Formulario PPGR2'!$F21))</f>
        <v>#REF!</v>
      </c>
      <c r="C21" s="672"/>
      <c r="D21" s="672" t="e">
        <f>IF('Formulario PPGR2'!$G21="","",'Formulario PPGR1'!#REF!)</f>
        <v>#REF!</v>
      </c>
      <c r="E21" s="672" t="e">
        <f>IF('Formulario PPGR2'!$G21="","",'Formulario PPGR1'!#REF!)</f>
        <v>#REF!</v>
      </c>
      <c r="F21" s="672" t="e">
        <f>IF('Formulario PPGR2'!$G21="","",'Formulario PPGR1'!#REF!)</f>
        <v>#REF!</v>
      </c>
      <c r="G21" s="672" t="s">
        <v>115</v>
      </c>
      <c r="H21" s="673" t="s">
        <v>278</v>
      </c>
      <c r="I21" s="672" t="s">
        <v>279</v>
      </c>
      <c r="J21" s="673"/>
      <c r="K21" s="673"/>
      <c r="L21" s="673">
        <v>1</v>
      </c>
      <c r="M21" s="673"/>
      <c r="N21" s="673"/>
      <c r="O21" s="673">
        <v>1</v>
      </c>
      <c r="P21" s="673"/>
      <c r="Q21" s="673"/>
      <c r="R21" s="673">
        <v>1</v>
      </c>
      <c r="S21" s="673"/>
      <c r="T21" s="673"/>
      <c r="U21" s="673">
        <v>1</v>
      </c>
      <c r="V21" s="674">
        <f>SUM('Formulario PPGR2'!$J21:$U21)</f>
        <v>4</v>
      </c>
      <c r="W21" s="675" t="s">
        <v>259</v>
      </c>
      <c r="X21" s="675"/>
      <c r="Y21" s="672" t="s">
        <v>277</v>
      </c>
      <c r="Z21" s="672" t="s">
        <v>114</v>
      </c>
      <c r="AA21" s="266"/>
      <c r="AB21" s="266"/>
      <c r="AC21" s="266"/>
      <c r="AD21" s="266"/>
      <c r="AE21" s="266"/>
      <c r="AF21" s="266"/>
      <c r="AG21" s="266"/>
      <c r="AH21" s="266"/>
      <c r="AI21" s="266"/>
      <c r="AJ21" s="266"/>
      <c r="AK21" s="266"/>
      <c r="AL21" s="266"/>
      <c r="AM21" s="266"/>
      <c r="AN21" s="266"/>
      <c r="AO21" s="266"/>
      <c r="AP21" s="266"/>
      <c r="AQ21" s="266"/>
      <c r="AR21" s="266"/>
      <c r="AS21" s="266"/>
      <c r="AT21" s="266"/>
      <c r="AU21" s="266"/>
      <c r="AV21" s="266"/>
      <c r="AW21" s="266"/>
      <c r="AX21" s="266"/>
      <c r="AY21" s="266"/>
      <c r="AZ21" s="266"/>
      <c r="BA21" s="266"/>
      <c r="BB21" s="266"/>
    </row>
    <row r="22" spans="2:54" s="697" customFormat="1" ht="54.75" customHeight="1" x14ac:dyDescent="0.25">
      <c r="B22" s="692" t="e">
        <f>IF('Formulario PPGR2'!$G22="","",CONCATENATE('Formulario PPGR2'!$C22,".",'Formulario PPGR2'!$D22,".",'Formulario PPGR2'!$E22,".",'Formulario PPGR2'!$F22))</f>
        <v>#REF!</v>
      </c>
      <c r="C22" s="692"/>
      <c r="D22" s="692" t="e">
        <f>IF('Formulario PPGR2'!$G22="","",'Formulario PPGR1'!#REF!)</f>
        <v>#REF!</v>
      </c>
      <c r="E22" s="692" t="e">
        <f>IF('Formulario PPGR2'!$G22="","",'Formulario PPGR1'!#REF!)</f>
        <v>#REF!</v>
      </c>
      <c r="F22" s="692" t="e">
        <f>IF('Formulario PPGR2'!$G22="","",'Formulario PPGR1'!#REF!)</f>
        <v>#REF!</v>
      </c>
      <c r="G22" s="692" t="s">
        <v>116</v>
      </c>
      <c r="H22" s="693" t="s">
        <v>280</v>
      </c>
      <c r="I22" s="692" t="s">
        <v>281</v>
      </c>
      <c r="J22" s="693"/>
      <c r="K22" s="693"/>
      <c r="L22" s="693">
        <v>1</v>
      </c>
      <c r="M22" s="693"/>
      <c r="N22" s="693"/>
      <c r="O22" s="693">
        <v>1</v>
      </c>
      <c r="P22" s="693"/>
      <c r="Q22" s="693"/>
      <c r="R22" s="693">
        <v>1</v>
      </c>
      <c r="S22" s="693"/>
      <c r="T22" s="693"/>
      <c r="U22" s="693">
        <v>1</v>
      </c>
      <c r="V22" s="694">
        <f>SUM('Formulario PPGR2'!$J22:$U22)</f>
        <v>4</v>
      </c>
      <c r="W22" s="695" t="s">
        <v>259</v>
      </c>
      <c r="X22" s="695"/>
      <c r="Y22" s="692"/>
      <c r="Z22" s="692" t="s">
        <v>114</v>
      </c>
      <c r="AA22" s="696"/>
      <c r="AB22" s="696"/>
      <c r="AC22" s="696"/>
      <c r="AD22" s="696"/>
      <c r="AE22" s="696"/>
      <c r="AF22" s="696"/>
      <c r="AG22" s="696"/>
      <c r="AH22" s="696"/>
      <c r="AI22" s="696"/>
      <c r="AJ22" s="696"/>
      <c r="AK22" s="696"/>
      <c r="AL22" s="696"/>
      <c r="AM22" s="696"/>
      <c r="AN22" s="696"/>
      <c r="AO22" s="696"/>
      <c r="AP22" s="696"/>
      <c r="AQ22" s="696"/>
      <c r="AR22" s="696"/>
      <c r="AS22" s="696"/>
      <c r="AT22" s="696"/>
      <c r="AU22" s="696"/>
      <c r="AV22" s="696"/>
      <c r="AW22" s="696"/>
      <c r="AX22" s="696"/>
      <c r="AY22" s="696"/>
      <c r="AZ22" s="696"/>
      <c r="BA22" s="696"/>
      <c r="BB22" s="696"/>
    </row>
    <row r="23" spans="2:54" s="697" customFormat="1" ht="54.75" customHeight="1" x14ac:dyDescent="0.25">
      <c r="B23" s="692" t="e">
        <f>IF('Formulario PPGR2'!$G23="","",CONCATENATE('Formulario PPGR2'!$C23,".",'Formulario PPGR2'!$D23,".",'Formulario PPGR2'!$E23,".",'Formulario PPGR2'!$F23))</f>
        <v>#REF!</v>
      </c>
      <c r="C23" s="692"/>
      <c r="D23" s="692" t="e">
        <f>IF('Formulario PPGR2'!$G23="","",'Formulario PPGR1'!#REF!)</f>
        <v>#REF!</v>
      </c>
      <c r="E23" s="692" t="e">
        <f>IF('Formulario PPGR2'!$G23="","",'Formulario PPGR1'!#REF!)</f>
        <v>#REF!</v>
      </c>
      <c r="F23" s="692" t="e">
        <f>IF('Formulario PPGR2'!$G23="","",'Formulario PPGR1'!#REF!)</f>
        <v>#REF!</v>
      </c>
      <c r="G23" s="692" t="s">
        <v>118</v>
      </c>
      <c r="H23" s="693" t="s">
        <v>282</v>
      </c>
      <c r="I23" s="692" t="s">
        <v>283</v>
      </c>
      <c r="J23" s="693"/>
      <c r="K23" s="693"/>
      <c r="L23" s="693"/>
      <c r="M23" s="693">
        <v>1</v>
      </c>
      <c r="N23" s="693"/>
      <c r="O23" s="693"/>
      <c r="P23" s="693">
        <v>1</v>
      </c>
      <c r="Q23" s="693"/>
      <c r="R23" s="693"/>
      <c r="S23" s="693">
        <v>1</v>
      </c>
      <c r="T23" s="693"/>
      <c r="U23" s="693"/>
      <c r="V23" s="694">
        <f>SUM('Formulario PPGR2'!$J23:$U23)</f>
        <v>3</v>
      </c>
      <c r="W23" s="695" t="s">
        <v>255</v>
      </c>
      <c r="X23" s="698"/>
      <c r="Y23" s="699"/>
      <c r="Z23" s="692" t="s">
        <v>119</v>
      </c>
      <c r="AA23" s="696"/>
      <c r="AB23" s="696"/>
      <c r="AC23" s="696"/>
      <c r="AD23" s="696"/>
      <c r="AE23" s="696"/>
      <c r="AF23" s="696"/>
      <c r="AG23" s="696"/>
      <c r="AH23" s="696"/>
      <c r="AI23" s="696"/>
      <c r="AJ23" s="696"/>
      <c r="AK23" s="696"/>
      <c r="AL23" s="696"/>
      <c r="AM23" s="696"/>
      <c r="AN23" s="696"/>
      <c r="AO23" s="696"/>
      <c r="AP23" s="696"/>
      <c r="AQ23" s="696"/>
      <c r="AR23" s="696"/>
      <c r="AS23" s="696"/>
      <c r="AT23" s="696"/>
      <c r="AU23" s="696"/>
      <c r="AV23" s="696"/>
      <c r="AW23" s="696"/>
      <c r="AX23" s="696"/>
      <c r="AY23" s="696"/>
      <c r="AZ23" s="696"/>
      <c r="BA23" s="696"/>
      <c r="BB23" s="696"/>
    </row>
    <row r="24" spans="2:54" s="267" customFormat="1" ht="54.75" customHeight="1" x14ac:dyDescent="0.25">
      <c r="B24" s="672" t="e">
        <f>IF('Formulario PPGR2'!$G24="","",CONCATENATE('Formulario PPGR2'!$C24,".",'Formulario PPGR2'!$D24,".",'Formulario PPGR2'!$E24,".",'Formulario PPGR2'!$F24))</f>
        <v>#REF!</v>
      </c>
      <c r="C24" s="672"/>
      <c r="D24" s="672" t="e">
        <f>IF('Formulario PPGR2'!$G24="","",'Formulario PPGR1'!#REF!)</f>
        <v>#REF!</v>
      </c>
      <c r="E24" s="672" t="e">
        <f>IF('Formulario PPGR2'!$G24="","",'Formulario PPGR1'!#REF!)</f>
        <v>#REF!</v>
      </c>
      <c r="F24" s="672" t="e">
        <f>IF('Formulario PPGR2'!$G24="","",'Formulario PPGR1'!#REF!)</f>
        <v>#REF!</v>
      </c>
      <c r="G24" s="672" t="s">
        <v>118</v>
      </c>
      <c r="H24" s="673" t="s">
        <v>284</v>
      </c>
      <c r="I24" s="672" t="s">
        <v>285</v>
      </c>
      <c r="J24" s="673"/>
      <c r="K24" s="673"/>
      <c r="L24" s="673"/>
      <c r="M24" s="673"/>
      <c r="N24" s="673">
        <v>1</v>
      </c>
      <c r="O24" s="673"/>
      <c r="P24" s="673"/>
      <c r="Q24" s="673">
        <v>1</v>
      </c>
      <c r="R24" s="673"/>
      <c r="S24" s="673"/>
      <c r="T24" s="673"/>
      <c r="U24" s="673">
        <v>1</v>
      </c>
      <c r="V24" s="674">
        <f>SUM('Formulario PPGR2'!$J24:$U24)</f>
        <v>3</v>
      </c>
      <c r="W24" s="675" t="s">
        <v>259</v>
      </c>
      <c r="X24" s="675"/>
      <c r="Y24" s="672"/>
      <c r="Z24" s="672" t="s">
        <v>119</v>
      </c>
      <c r="AA24" s="266"/>
      <c r="AB24" s="266"/>
      <c r="AC24" s="266"/>
      <c r="AD24" s="266"/>
      <c r="AE24" s="266"/>
      <c r="AF24" s="266"/>
      <c r="AG24" s="266"/>
      <c r="AH24" s="266"/>
      <c r="AI24" s="266"/>
      <c r="AJ24" s="266"/>
      <c r="AK24" s="266"/>
      <c r="AL24" s="266"/>
      <c r="AM24" s="266"/>
      <c r="AN24" s="266"/>
      <c r="AO24" s="266"/>
      <c r="AP24" s="266"/>
      <c r="AQ24" s="266"/>
      <c r="AR24" s="266"/>
      <c r="AS24" s="266"/>
      <c r="AT24" s="266"/>
      <c r="AU24" s="266"/>
      <c r="AV24" s="266"/>
      <c r="AW24" s="266"/>
      <c r="AX24" s="266"/>
      <c r="AY24" s="266"/>
      <c r="AZ24" s="266"/>
      <c r="BA24" s="266"/>
      <c r="BB24" s="266"/>
    </row>
    <row r="25" spans="2:54" s="267" customFormat="1" ht="54.75" customHeight="1" x14ac:dyDescent="0.25">
      <c r="B25" s="672" t="e">
        <f>IF('Formulario PPGR2'!$G25="","",CONCATENATE('Formulario PPGR2'!$C25,".",'Formulario PPGR2'!$D25,".",'Formulario PPGR2'!$E25,".",'Formulario PPGR2'!$F25))</f>
        <v>#REF!</v>
      </c>
      <c r="C25" s="672"/>
      <c r="D25" s="672" t="e">
        <f>IF('Formulario PPGR2'!$G25="","",'Formulario PPGR1'!#REF!)</f>
        <v>#REF!</v>
      </c>
      <c r="E25" s="672" t="e">
        <f>IF('Formulario PPGR2'!$G25="","",'Formulario PPGR1'!#REF!)</f>
        <v>#REF!</v>
      </c>
      <c r="F25" s="672" t="e">
        <f>IF('Formulario PPGR2'!$G25="","",'Formulario PPGR1'!#REF!)</f>
        <v>#REF!</v>
      </c>
      <c r="G25" s="672" t="s">
        <v>118</v>
      </c>
      <c r="H25" s="673" t="s">
        <v>286</v>
      </c>
      <c r="I25" s="672" t="s">
        <v>287</v>
      </c>
      <c r="J25" s="673">
        <v>1</v>
      </c>
      <c r="K25" s="673">
        <v>1</v>
      </c>
      <c r="L25" s="673">
        <v>1</v>
      </c>
      <c r="M25" s="673">
        <v>1</v>
      </c>
      <c r="N25" s="673">
        <v>1</v>
      </c>
      <c r="O25" s="673">
        <v>1</v>
      </c>
      <c r="P25" s="673">
        <v>1</v>
      </c>
      <c r="Q25" s="673">
        <v>1</v>
      </c>
      <c r="R25" s="673">
        <v>1</v>
      </c>
      <c r="S25" s="673">
        <v>1</v>
      </c>
      <c r="T25" s="673">
        <v>1</v>
      </c>
      <c r="U25" s="673">
        <v>1</v>
      </c>
      <c r="V25" s="674">
        <f>SUM('Formulario PPGR2'!$J25:$U25)</f>
        <v>12</v>
      </c>
      <c r="W25" s="675" t="s">
        <v>259</v>
      </c>
      <c r="X25" s="675"/>
      <c r="Y25" s="672"/>
      <c r="Z25" s="672" t="s">
        <v>119</v>
      </c>
      <c r="AA25" s="266"/>
      <c r="AB25" s="266"/>
      <c r="AC25" s="266"/>
      <c r="AD25" s="266"/>
      <c r="AE25" s="266"/>
      <c r="AF25" s="266"/>
      <c r="AG25" s="266"/>
      <c r="AH25" s="266"/>
      <c r="AI25" s="266"/>
      <c r="AJ25" s="266"/>
      <c r="AK25" s="266"/>
      <c r="AL25" s="266"/>
      <c r="AM25" s="266"/>
      <c r="AN25" s="266"/>
      <c r="AO25" s="266"/>
      <c r="AP25" s="266"/>
      <c r="AQ25" s="266"/>
      <c r="AR25" s="266"/>
      <c r="AS25" s="266"/>
      <c r="AT25" s="266"/>
      <c r="AU25" s="266"/>
      <c r="AV25" s="266"/>
      <c r="AW25" s="266"/>
      <c r="AX25" s="266"/>
      <c r="AY25" s="266"/>
      <c r="AZ25" s="266"/>
      <c r="BA25" s="266"/>
      <c r="BB25" s="266"/>
    </row>
    <row r="26" spans="2:54" s="267" customFormat="1" ht="54.75" customHeight="1" x14ac:dyDescent="0.25">
      <c r="B26" s="672" t="e">
        <f>IF('Formulario PPGR2'!$G26="","",CONCATENATE('Formulario PPGR2'!$C26,".",'Formulario PPGR2'!$D26,".",'Formulario PPGR2'!$E26,".",'Formulario PPGR2'!$F26))</f>
        <v>#REF!</v>
      </c>
      <c r="C26" s="672"/>
      <c r="D26" s="672" t="e">
        <f>IF('Formulario PPGR2'!$G26="","",'Formulario PPGR1'!#REF!)</f>
        <v>#REF!</v>
      </c>
      <c r="E26" s="672" t="e">
        <f>IF('Formulario PPGR2'!$G26="","",'Formulario PPGR1'!#REF!)</f>
        <v>#REF!</v>
      </c>
      <c r="F26" s="672" t="e">
        <f>IF('Formulario PPGR2'!$G26="","",'Formulario PPGR1'!#REF!)</f>
        <v>#REF!</v>
      </c>
      <c r="G26" s="672" t="s">
        <v>118</v>
      </c>
      <c r="H26" s="673" t="s">
        <v>288</v>
      </c>
      <c r="I26" s="672" t="s">
        <v>289</v>
      </c>
      <c r="J26" s="673"/>
      <c r="K26" s="673"/>
      <c r="L26" s="673"/>
      <c r="M26" s="673"/>
      <c r="N26" s="673"/>
      <c r="O26" s="673">
        <v>1</v>
      </c>
      <c r="P26" s="673"/>
      <c r="Q26" s="673"/>
      <c r="R26" s="673"/>
      <c r="S26" s="673"/>
      <c r="T26" s="673"/>
      <c r="U26" s="673">
        <v>1</v>
      </c>
      <c r="V26" s="674">
        <f>SUM('Formulario PPGR2'!$J26:$U26)</f>
        <v>2</v>
      </c>
      <c r="W26" s="675" t="s">
        <v>255</v>
      </c>
      <c r="X26" s="675" t="s">
        <v>290</v>
      </c>
      <c r="Y26" s="672"/>
      <c r="Z26" s="672" t="s">
        <v>119</v>
      </c>
      <c r="AA26" s="266"/>
      <c r="AB26" s="266"/>
      <c r="AC26" s="266"/>
      <c r="AD26" s="266"/>
      <c r="AE26" s="266"/>
      <c r="AF26" s="266"/>
      <c r="AG26" s="266"/>
      <c r="AH26" s="266"/>
      <c r="AI26" s="266"/>
      <c r="AJ26" s="266"/>
      <c r="AK26" s="266"/>
      <c r="AL26" s="266"/>
      <c r="AM26" s="266"/>
      <c r="AN26" s="266"/>
      <c r="AO26" s="266"/>
      <c r="AP26" s="266"/>
      <c r="AQ26" s="266"/>
      <c r="AR26" s="266"/>
      <c r="AS26" s="266"/>
      <c r="AT26" s="266"/>
      <c r="AU26" s="266"/>
      <c r="AV26" s="266"/>
      <c r="AW26" s="266"/>
      <c r="AX26" s="266"/>
      <c r="AY26" s="266"/>
      <c r="AZ26" s="266"/>
      <c r="BA26" s="266"/>
      <c r="BB26" s="266"/>
    </row>
    <row r="27" spans="2:54" s="267" customFormat="1" ht="54.75" customHeight="1" x14ac:dyDescent="0.25">
      <c r="B27" s="672" t="e">
        <f>IF('Formulario PPGR2'!$G27="","",CONCATENATE('Formulario PPGR2'!$C27,".",'Formulario PPGR2'!$D27,".",'Formulario PPGR2'!$E27,".",'Formulario PPGR2'!$F27))</f>
        <v>#REF!</v>
      </c>
      <c r="C27" s="672"/>
      <c r="D27" s="672" t="e">
        <f>IF('Formulario PPGR2'!$G27="","",'Formulario PPGR1'!#REF!)</f>
        <v>#REF!</v>
      </c>
      <c r="E27" s="672" t="e">
        <f>IF('Formulario PPGR2'!$G27="","",'Formulario PPGR1'!#REF!)</f>
        <v>#REF!</v>
      </c>
      <c r="F27" s="672" t="e">
        <f>IF('Formulario PPGR2'!$G27="","",'Formulario PPGR1'!#REF!)</f>
        <v>#REF!</v>
      </c>
      <c r="G27" s="672" t="s">
        <v>118</v>
      </c>
      <c r="H27" s="673" t="s">
        <v>291</v>
      </c>
      <c r="I27" s="672" t="s">
        <v>292</v>
      </c>
      <c r="J27" s="673"/>
      <c r="K27" s="673"/>
      <c r="L27" s="673"/>
      <c r="M27" s="673"/>
      <c r="N27" s="673"/>
      <c r="O27" s="673"/>
      <c r="P27" s="673">
        <v>1</v>
      </c>
      <c r="Q27" s="673"/>
      <c r="R27" s="673"/>
      <c r="S27" s="673"/>
      <c r="T27" s="673"/>
      <c r="U27" s="673">
        <v>1</v>
      </c>
      <c r="V27" s="674">
        <f>SUM('Formulario PPGR2'!$J27:$U27)</f>
        <v>2</v>
      </c>
      <c r="W27" s="675" t="s">
        <v>259</v>
      </c>
      <c r="X27" s="675" t="s">
        <v>290</v>
      </c>
      <c r="Y27" s="672"/>
      <c r="Z27" s="672" t="s">
        <v>119</v>
      </c>
      <c r="AA27" s="266"/>
      <c r="AB27" s="266"/>
      <c r="AC27" s="266"/>
      <c r="AD27" s="266"/>
      <c r="AE27" s="266"/>
      <c r="AF27" s="266"/>
      <c r="AG27" s="266"/>
      <c r="AH27" s="266"/>
      <c r="AI27" s="266"/>
      <c r="AJ27" s="266"/>
      <c r="AK27" s="266"/>
      <c r="AL27" s="266"/>
      <c r="AM27" s="266"/>
      <c r="AN27" s="266"/>
      <c r="AO27" s="266"/>
      <c r="AP27" s="266"/>
      <c r="AQ27" s="266"/>
      <c r="AR27" s="266"/>
      <c r="AS27" s="266"/>
      <c r="AT27" s="266"/>
      <c r="AU27" s="266"/>
      <c r="AV27" s="266"/>
      <c r="AW27" s="266"/>
      <c r="AX27" s="266"/>
      <c r="AY27" s="266"/>
      <c r="AZ27" s="266"/>
      <c r="BA27" s="266"/>
      <c r="BB27" s="266"/>
    </row>
    <row r="28" spans="2:54" s="267" customFormat="1" ht="45" customHeight="1" x14ac:dyDescent="0.25">
      <c r="B28" s="672" t="e">
        <f>IF('Formulario PPGR2'!$G28="","",CONCATENATE('Formulario PPGR2'!$C28,".",'Formulario PPGR2'!$D28,".",'Formulario PPGR2'!$E28,".",'Formulario PPGR2'!$F28))</f>
        <v>#REF!</v>
      </c>
      <c r="C28" s="672"/>
      <c r="D28" s="672" t="e">
        <f>IF('Formulario PPGR2'!$G28="","",'Formulario PPGR1'!#REF!)</f>
        <v>#REF!</v>
      </c>
      <c r="E28" s="672" t="e">
        <f>IF('Formulario PPGR2'!$G28="","",'Formulario PPGR1'!#REF!)</f>
        <v>#REF!</v>
      </c>
      <c r="F28" s="672" t="e">
        <f>IF('Formulario PPGR2'!$G28="","",'Formulario PPGR1'!#REF!)</f>
        <v>#REF!</v>
      </c>
      <c r="G28" s="672" t="s">
        <v>118</v>
      </c>
      <c r="H28" s="673" t="s">
        <v>293</v>
      </c>
      <c r="I28" s="672" t="s">
        <v>294</v>
      </c>
      <c r="J28" s="673"/>
      <c r="K28" s="673"/>
      <c r="L28" s="673"/>
      <c r="M28" s="673"/>
      <c r="N28" s="673"/>
      <c r="O28" s="673"/>
      <c r="P28" s="673">
        <v>1</v>
      </c>
      <c r="Q28" s="673"/>
      <c r="R28" s="673"/>
      <c r="S28" s="673"/>
      <c r="T28" s="673"/>
      <c r="U28" s="673"/>
      <c r="V28" s="674">
        <f>SUM('Formulario PPGR2'!$J28:$U28)</f>
        <v>1</v>
      </c>
      <c r="W28" s="675" t="s">
        <v>251</v>
      </c>
      <c r="X28" s="675"/>
      <c r="Y28" s="672" t="s">
        <v>295</v>
      </c>
      <c r="Z28" s="672" t="s">
        <v>119</v>
      </c>
      <c r="AA28" s="266"/>
      <c r="AB28" s="266"/>
      <c r="AC28" s="266"/>
      <c r="AD28" s="266"/>
      <c r="AE28" s="266"/>
      <c r="AF28" s="266"/>
      <c r="AG28" s="266"/>
      <c r="AH28" s="266"/>
      <c r="AI28" s="266"/>
      <c r="AJ28" s="266"/>
      <c r="AK28" s="266"/>
      <c r="AL28" s="266"/>
      <c r="AM28" s="266"/>
      <c r="AN28" s="266"/>
      <c r="AO28" s="266"/>
      <c r="AP28" s="266"/>
      <c r="AQ28" s="266"/>
      <c r="AR28" s="266"/>
      <c r="AS28" s="266"/>
      <c r="AT28" s="266"/>
      <c r="AU28" s="266"/>
      <c r="AV28" s="266"/>
      <c r="AW28" s="266"/>
      <c r="AX28" s="266"/>
      <c r="AY28" s="266"/>
      <c r="AZ28" s="266"/>
      <c r="BA28" s="266"/>
      <c r="BB28" s="266"/>
    </row>
    <row r="29" spans="2:54" s="267" customFormat="1" ht="45" customHeight="1" x14ac:dyDescent="0.25">
      <c r="B29" s="672" t="e">
        <f>IF('Formulario PPGR2'!$G29="","",CONCATENATE('Formulario PPGR2'!$C29,".",'Formulario PPGR2'!$D29,".",'Formulario PPGR2'!$E29,".",'Formulario PPGR2'!$F29))</f>
        <v>#REF!</v>
      </c>
      <c r="C29" s="672"/>
      <c r="D29" s="672" t="e">
        <f>IF('Formulario PPGR2'!$G29="","",'Formulario PPGR1'!#REF!)</f>
        <v>#REF!</v>
      </c>
      <c r="E29" s="672" t="e">
        <f>IF('Formulario PPGR2'!$G29="","",'Formulario PPGR1'!#REF!)</f>
        <v>#REF!</v>
      </c>
      <c r="F29" s="672" t="e">
        <f>IF('Formulario PPGR2'!$G29="","",'Formulario PPGR1'!#REF!)</f>
        <v>#REF!</v>
      </c>
      <c r="G29" s="672" t="s">
        <v>118</v>
      </c>
      <c r="H29" s="673" t="s">
        <v>296</v>
      </c>
      <c r="I29" s="700" t="s">
        <v>297</v>
      </c>
      <c r="J29" s="673"/>
      <c r="K29" s="673"/>
      <c r="L29" s="673"/>
      <c r="M29" s="673">
        <v>1</v>
      </c>
      <c r="N29" s="673"/>
      <c r="O29" s="673"/>
      <c r="P29" s="673">
        <v>1</v>
      </c>
      <c r="Q29" s="673"/>
      <c r="R29" s="673">
        <v>1</v>
      </c>
      <c r="S29" s="673"/>
      <c r="T29" s="673"/>
      <c r="U29" s="673">
        <v>1</v>
      </c>
      <c r="V29" s="674">
        <f>SUM('Formulario PPGR2'!$J29:$U29)</f>
        <v>4</v>
      </c>
      <c r="W29" s="675" t="s">
        <v>259</v>
      </c>
      <c r="X29" s="675"/>
      <c r="Y29" s="672"/>
      <c r="Z29" s="672" t="s">
        <v>119</v>
      </c>
      <c r="AA29" s="266"/>
      <c r="AB29" s="266"/>
      <c r="AC29" s="266"/>
      <c r="AD29" s="266"/>
      <c r="AE29" s="266"/>
      <c r="AF29" s="266"/>
      <c r="AG29" s="266"/>
      <c r="AH29" s="266"/>
      <c r="AI29" s="266"/>
      <c r="AJ29" s="266"/>
      <c r="AK29" s="266"/>
      <c r="AL29" s="266"/>
      <c r="AM29" s="266"/>
      <c r="AN29" s="266"/>
      <c r="AO29" s="266"/>
      <c r="AP29" s="266"/>
      <c r="AQ29" s="266"/>
      <c r="AR29" s="266"/>
      <c r="AS29" s="266"/>
      <c r="AT29" s="266"/>
      <c r="AU29" s="266"/>
      <c r="AV29" s="266"/>
      <c r="AW29" s="266"/>
      <c r="AX29" s="266"/>
      <c r="AY29" s="266"/>
      <c r="AZ29" s="266"/>
      <c r="BA29" s="266"/>
      <c r="BB29" s="266"/>
    </row>
    <row r="30" spans="2:54" s="267" customFormat="1" ht="45" customHeight="1" x14ac:dyDescent="0.25">
      <c r="B30" s="672" t="e">
        <f>IF('Formulario PPGR2'!$G30="","",CONCATENATE('Formulario PPGR2'!$C30,".",'Formulario PPGR2'!$D30,".",'Formulario PPGR2'!$E30,".",'Formulario PPGR2'!$F30))</f>
        <v>#REF!</v>
      </c>
      <c r="C30" s="672"/>
      <c r="D30" s="672" t="e">
        <f>IF('Formulario PPGR2'!$G30="","",'Formulario PPGR1'!#REF!)</f>
        <v>#REF!</v>
      </c>
      <c r="E30" s="672" t="e">
        <f>IF('Formulario PPGR2'!$G30="","",'Formulario PPGR1'!#REF!)</f>
        <v>#REF!</v>
      </c>
      <c r="F30" s="672" t="e">
        <f>IF('Formulario PPGR2'!$G30="","",'Formulario PPGR1'!#REF!)</f>
        <v>#REF!</v>
      </c>
      <c r="G30" s="672" t="s">
        <v>120</v>
      </c>
      <c r="H30" s="673" t="s">
        <v>298</v>
      </c>
      <c r="I30" s="672" t="s">
        <v>299</v>
      </c>
      <c r="J30" s="686"/>
      <c r="K30" s="686"/>
      <c r="L30" s="686"/>
      <c r="M30" s="686"/>
      <c r="N30" s="686"/>
      <c r="O30" s="686"/>
      <c r="P30" s="673">
        <v>1</v>
      </c>
      <c r="Q30" s="686"/>
      <c r="R30" s="686"/>
      <c r="S30" s="686"/>
      <c r="T30" s="686"/>
      <c r="U30" s="686"/>
      <c r="V30" s="674">
        <f>SUM('Formulario PPGR2'!$J30:$U30)</f>
        <v>1</v>
      </c>
      <c r="W30" s="675" t="s">
        <v>247</v>
      </c>
      <c r="X30" s="675" t="s">
        <v>248</v>
      </c>
      <c r="Y30" s="672"/>
      <c r="Z30" s="672" t="s">
        <v>300</v>
      </c>
      <c r="AA30" s="266"/>
      <c r="AB30" s="266"/>
      <c r="AC30" s="266"/>
      <c r="AD30" s="266"/>
      <c r="AE30" s="266"/>
      <c r="AF30" s="266"/>
      <c r="AG30" s="266"/>
      <c r="AH30" s="266"/>
      <c r="AI30" s="266"/>
      <c r="AJ30" s="266"/>
      <c r="AK30" s="266"/>
      <c r="AL30" s="266"/>
      <c r="AM30" s="266"/>
      <c r="AN30" s="266"/>
      <c r="AO30" s="266"/>
      <c r="AP30" s="266"/>
      <c r="AQ30" s="266"/>
      <c r="AR30" s="266"/>
      <c r="AS30" s="266"/>
      <c r="AT30" s="266"/>
      <c r="AU30" s="266"/>
      <c r="AV30" s="266"/>
      <c r="AW30" s="266"/>
      <c r="AX30" s="266"/>
      <c r="AY30" s="266"/>
      <c r="AZ30" s="266"/>
      <c r="BA30" s="266"/>
      <c r="BB30" s="266"/>
    </row>
    <row r="31" spans="2:54" s="267" customFormat="1" ht="45" customHeight="1" x14ac:dyDescent="0.25">
      <c r="B31" s="672" t="e">
        <f>IF('Formulario PPGR2'!$G31="","",CONCATENATE('Formulario PPGR2'!$C31,".",'Formulario PPGR2'!$D31,".",'Formulario PPGR2'!$E31,".",'Formulario PPGR2'!$F31))</f>
        <v>#REF!</v>
      </c>
      <c r="C31" s="672"/>
      <c r="D31" s="672" t="e">
        <f>IF('Formulario PPGR2'!$G31="","",'Formulario PPGR1'!#REF!)</f>
        <v>#REF!</v>
      </c>
      <c r="E31" s="672" t="e">
        <f>IF('Formulario PPGR2'!$G31="","",'Formulario PPGR1'!#REF!)</f>
        <v>#REF!</v>
      </c>
      <c r="F31" s="672" t="e">
        <f>IF('Formulario PPGR2'!$G31="","",'Formulario PPGR1'!#REF!)</f>
        <v>#REF!</v>
      </c>
      <c r="G31" s="672" t="s">
        <v>120</v>
      </c>
      <c r="H31" s="673" t="s">
        <v>301</v>
      </c>
      <c r="I31" s="235" t="s">
        <v>2535</v>
      </c>
      <c r="J31" s="686"/>
      <c r="K31" s="686"/>
      <c r="L31" s="686"/>
      <c r="M31" s="686"/>
      <c r="N31" s="686"/>
      <c r="O31" s="686"/>
      <c r="P31" s="673">
        <v>1</v>
      </c>
      <c r="Q31" s="686"/>
      <c r="R31" s="686"/>
      <c r="S31" s="686"/>
      <c r="T31" s="686"/>
      <c r="U31" s="673">
        <v>1</v>
      </c>
      <c r="V31" s="674">
        <f>SUM('Formulario PPGR2'!$J31:$U31)</f>
        <v>2</v>
      </c>
      <c r="W31" s="675" t="s">
        <v>247</v>
      </c>
      <c r="X31" s="675" t="s">
        <v>248</v>
      </c>
      <c r="Y31" s="672"/>
      <c r="Z31" s="672" t="s">
        <v>300</v>
      </c>
      <c r="AA31" s="266"/>
      <c r="AB31" s="266"/>
      <c r="AC31" s="266"/>
      <c r="AD31" s="266"/>
      <c r="AE31" s="266"/>
      <c r="AF31" s="266"/>
      <c r="AG31" s="266"/>
      <c r="AH31" s="266"/>
      <c r="AI31" s="266"/>
      <c r="AJ31" s="266"/>
      <c r="AK31" s="266"/>
      <c r="AL31" s="266"/>
      <c r="AM31" s="266"/>
      <c r="AN31" s="266"/>
      <c r="AO31" s="266"/>
      <c r="AP31" s="266"/>
      <c r="AQ31" s="266"/>
      <c r="AR31" s="266"/>
      <c r="AS31" s="266"/>
      <c r="AT31" s="266"/>
      <c r="AU31" s="266"/>
      <c r="AV31" s="266"/>
      <c r="AW31" s="266"/>
      <c r="AX31" s="266"/>
      <c r="AY31" s="266"/>
      <c r="AZ31" s="266"/>
      <c r="BA31" s="266"/>
      <c r="BB31" s="266"/>
    </row>
    <row r="32" spans="2:54" s="267" customFormat="1" ht="45" customHeight="1" x14ac:dyDescent="0.25">
      <c r="B32" s="672" t="e">
        <f>IF('Formulario PPGR2'!$G32="","",CONCATENATE('Formulario PPGR2'!$C32,".",'Formulario PPGR2'!$D32,".",'Formulario PPGR2'!$E32,".",'Formulario PPGR2'!$F32))</f>
        <v>#REF!</v>
      </c>
      <c r="C32" s="672"/>
      <c r="D32" s="672" t="e">
        <f>IF('Formulario PPGR2'!$G32="","",'Formulario PPGR1'!#REF!)</f>
        <v>#REF!</v>
      </c>
      <c r="E32" s="672" t="e">
        <f>IF('Formulario PPGR2'!$G32="","",'Formulario PPGR1'!#REF!)</f>
        <v>#REF!</v>
      </c>
      <c r="F32" s="672" t="e">
        <f>IF('Formulario PPGR2'!$G32="","",'Formulario PPGR1'!#REF!)</f>
        <v>#REF!</v>
      </c>
      <c r="G32" s="672" t="s">
        <v>120</v>
      </c>
      <c r="H32" s="673" t="s">
        <v>302</v>
      </c>
      <c r="I32" s="672" t="s">
        <v>303</v>
      </c>
      <c r="J32" s="673"/>
      <c r="K32" s="673"/>
      <c r="L32" s="673">
        <v>1</v>
      </c>
      <c r="M32" s="673"/>
      <c r="N32" s="673"/>
      <c r="O32" s="673">
        <v>1</v>
      </c>
      <c r="P32" s="673"/>
      <c r="Q32" s="673"/>
      <c r="R32" s="673">
        <v>1</v>
      </c>
      <c r="S32" s="673"/>
      <c r="T32" s="673"/>
      <c r="U32" s="673"/>
      <c r="V32" s="674">
        <f>SUM('Formulario PPGR2'!$J32:$U32)</f>
        <v>3</v>
      </c>
      <c r="W32" s="675" t="s">
        <v>255</v>
      </c>
      <c r="X32" s="675" t="s">
        <v>251</v>
      </c>
      <c r="Y32" s="672" t="s">
        <v>304</v>
      </c>
      <c r="Z32" s="672" t="s">
        <v>300</v>
      </c>
      <c r="AA32" s="266"/>
      <c r="AB32" s="266"/>
      <c r="AC32" s="266"/>
      <c r="AD32" s="266"/>
      <c r="AE32" s="266"/>
      <c r="AF32" s="266"/>
      <c r="AG32" s="266"/>
      <c r="AH32" s="266"/>
      <c r="AI32" s="266"/>
      <c r="AJ32" s="266"/>
      <c r="AK32" s="266"/>
      <c r="AL32" s="266"/>
      <c r="AM32" s="266"/>
      <c r="AN32" s="266"/>
      <c r="AO32" s="266"/>
      <c r="AP32" s="266"/>
      <c r="AQ32" s="266"/>
      <c r="AR32" s="266"/>
      <c r="AS32" s="266"/>
      <c r="AT32" s="266"/>
      <c r="AU32" s="266"/>
      <c r="AV32" s="266"/>
      <c r="AW32" s="266"/>
      <c r="AX32" s="266"/>
      <c r="AY32" s="266"/>
      <c r="AZ32" s="266"/>
      <c r="BA32" s="266"/>
      <c r="BB32" s="266"/>
    </row>
    <row r="33" spans="2:54" s="267" customFormat="1" ht="45" customHeight="1" x14ac:dyDescent="0.25">
      <c r="B33" s="672" t="e">
        <f>IF('Formulario PPGR2'!$G33="","",CONCATENATE('Formulario PPGR2'!$C33,".",'Formulario PPGR2'!$D33,".",'Formulario PPGR2'!$E33,".",'Formulario PPGR2'!$F33))</f>
        <v>#REF!</v>
      </c>
      <c r="C33" s="672"/>
      <c r="D33" s="672" t="e">
        <f>IF('Formulario PPGR2'!$G33="","",'Formulario PPGR1'!#REF!)</f>
        <v>#REF!</v>
      </c>
      <c r="E33" s="672" t="e">
        <f>IF('Formulario PPGR2'!$G33="","",'Formulario PPGR1'!#REF!)</f>
        <v>#REF!</v>
      </c>
      <c r="F33" s="672" t="e">
        <f>IF('Formulario PPGR2'!$G33="","",'Formulario PPGR1'!#REF!)</f>
        <v>#REF!</v>
      </c>
      <c r="G33" s="672" t="s">
        <v>120</v>
      </c>
      <c r="H33" s="673" t="s">
        <v>305</v>
      </c>
      <c r="I33" s="672" t="s">
        <v>306</v>
      </c>
      <c r="J33" s="673"/>
      <c r="K33" s="673"/>
      <c r="L33" s="673"/>
      <c r="M33" s="673"/>
      <c r="N33" s="673"/>
      <c r="O33" s="673"/>
      <c r="P33" s="673">
        <v>1</v>
      </c>
      <c r="Q33" s="673"/>
      <c r="R33" s="673"/>
      <c r="S33" s="673"/>
      <c r="T33" s="673">
        <v>1</v>
      </c>
      <c r="U33" s="673"/>
      <c r="V33" s="674">
        <f>SUM('Formulario PPGR2'!$J33:$U33)</f>
        <v>2</v>
      </c>
      <c r="W33" s="675" t="s">
        <v>255</v>
      </c>
      <c r="X33" s="675"/>
      <c r="Y33" s="672"/>
      <c r="Z33" s="672" t="s">
        <v>300</v>
      </c>
      <c r="AA33" s="266"/>
      <c r="AB33" s="266"/>
      <c r="AC33" s="266"/>
      <c r="AD33" s="266"/>
      <c r="AE33" s="266"/>
      <c r="AF33" s="266"/>
      <c r="AG33" s="266"/>
      <c r="AH33" s="266"/>
      <c r="AI33" s="266"/>
      <c r="AJ33" s="266"/>
      <c r="AK33" s="266"/>
      <c r="AL33" s="266"/>
      <c r="AM33" s="266"/>
      <c r="AN33" s="266"/>
      <c r="AO33" s="266"/>
      <c r="AP33" s="266"/>
      <c r="AQ33" s="266"/>
      <c r="AR33" s="266"/>
      <c r="AS33" s="266"/>
      <c r="AT33" s="266"/>
      <c r="AU33" s="266"/>
      <c r="AV33" s="266"/>
      <c r="AW33" s="266"/>
      <c r="AX33" s="266"/>
      <c r="AY33" s="266"/>
      <c r="AZ33" s="266"/>
      <c r="BA33" s="266"/>
      <c r="BB33" s="266"/>
    </row>
    <row r="34" spans="2:54" s="267" customFormat="1" ht="41.25" customHeight="1" x14ac:dyDescent="0.25">
      <c r="B34" s="672" t="e">
        <f>IF('Formulario PPGR2'!$G34="","",CONCATENATE('Formulario PPGR2'!$C34,".",'Formulario PPGR2'!$D34,".",'Formulario PPGR2'!$E34,".",'Formulario PPGR2'!$F34))</f>
        <v>#REF!</v>
      </c>
      <c r="C34" s="672"/>
      <c r="D34" s="672" t="e">
        <f>IF('Formulario PPGR2'!$G34="","",'Formulario PPGR1'!#REF!)</f>
        <v>#REF!</v>
      </c>
      <c r="E34" s="672" t="e">
        <f>IF('Formulario PPGR2'!$G34="","",'Formulario PPGR1'!#REF!)</f>
        <v>#REF!</v>
      </c>
      <c r="F34" s="672" t="e">
        <f>IF('Formulario PPGR2'!$G34="","",'Formulario PPGR1'!#REF!)</f>
        <v>#REF!</v>
      </c>
      <c r="G34" s="672" t="s">
        <v>120</v>
      </c>
      <c r="H34" s="673" t="s">
        <v>307</v>
      </c>
      <c r="I34" s="672" t="s">
        <v>308</v>
      </c>
      <c r="J34" s="673"/>
      <c r="K34" s="673"/>
      <c r="L34" s="673"/>
      <c r="M34" s="673"/>
      <c r="N34" s="673"/>
      <c r="O34" s="673">
        <v>1</v>
      </c>
      <c r="P34" s="673"/>
      <c r="Q34" s="673"/>
      <c r="R34" s="673"/>
      <c r="S34" s="673">
        <v>1</v>
      </c>
      <c r="T34" s="673"/>
      <c r="U34" s="673"/>
      <c r="V34" s="674">
        <f>SUM('Formulario PPGR2'!$J34:$U34)</f>
        <v>2</v>
      </c>
      <c r="W34" s="675" t="s">
        <v>251</v>
      </c>
      <c r="X34" s="675"/>
      <c r="Y34" s="672" t="s">
        <v>304</v>
      </c>
      <c r="Z34" s="672" t="s">
        <v>300</v>
      </c>
      <c r="AA34" s="266"/>
      <c r="AB34" s="266"/>
      <c r="AC34" s="266"/>
      <c r="AD34" s="266"/>
      <c r="AE34" s="266"/>
      <c r="AF34" s="266"/>
      <c r="AG34" s="266"/>
      <c r="AH34" s="266"/>
      <c r="AI34" s="266"/>
      <c r="AJ34" s="266"/>
      <c r="AK34" s="266"/>
      <c r="AL34" s="266"/>
      <c r="AM34" s="266"/>
      <c r="AN34" s="266"/>
      <c r="AO34" s="266"/>
      <c r="AP34" s="266"/>
      <c r="AQ34" s="266"/>
      <c r="AR34" s="266"/>
      <c r="AS34" s="266"/>
      <c r="AT34" s="266"/>
      <c r="AU34" s="266"/>
      <c r="AV34" s="266"/>
      <c r="AW34" s="266"/>
      <c r="AX34" s="266"/>
      <c r="AY34" s="266"/>
      <c r="AZ34" s="266"/>
      <c r="BA34" s="266"/>
      <c r="BB34" s="266"/>
    </row>
    <row r="35" spans="2:54" s="267" customFormat="1" ht="41.25" customHeight="1" x14ac:dyDescent="0.25">
      <c r="B35" s="672" t="e">
        <f>IF('Formulario PPGR2'!$G35="","",CONCATENATE('Formulario PPGR2'!$C35,".",'Formulario PPGR2'!$D35,".",'Formulario PPGR2'!$E35,".",'Formulario PPGR2'!$F35))</f>
        <v>#REF!</v>
      </c>
      <c r="C35" s="672"/>
      <c r="D35" s="672" t="e">
        <f>IF('Formulario PPGR2'!$G35="","",'Formulario PPGR1'!#REF!)</f>
        <v>#REF!</v>
      </c>
      <c r="E35" s="672" t="e">
        <f>IF('Formulario PPGR2'!$G35="","",'Formulario PPGR1'!#REF!)</f>
        <v>#REF!</v>
      </c>
      <c r="F35" s="672" t="e">
        <f>IF('Formulario PPGR2'!$G35="","",'Formulario PPGR1'!#REF!)</f>
        <v>#REF!</v>
      </c>
      <c r="G35" s="672" t="s">
        <v>120</v>
      </c>
      <c r="H35" s="673" t="s">
        <v>309</v>
      </c>
      <c r="I35" s="672" t="s">
        <v>310</v>
      </c>
      <c r="J35" s="673"/>
      <c r="K35" s="673"/>
      <c r="L35" s="673">
        <v>1</v>
      </c>
      <c r="M35" s="673"/>
      <c r="N35" s="673"/>
      <c r="O35" s="673">
        <v>1</v>
      </c>
      <c r="P35" s="673"/>
      <c r="Q35" s="673"/>
      <c r="R35" s="673">
        <v>1</v>
      </c>
      <c r="S35" s="673"/>
      <c r="T35" s="673"/>
      <c r="U35" s="673">
        <v>1</v>
      </c>
      <c r="V35" s="674">
        <f>SUM('Formulario PPGR2'!$J35:$U35)</f>
        <v>4</v>
      </c>
      <c r="W35" s="675" t="s">
        <v>255</v>
      </c>
      <c r="X35" s="675"/>
      <c r="Y35" s="672"/>
      <c r="Z35" s="672" t="s">
        <v>300</v>
      </c>
      <c r="AA35" s="266"/>
      <c r="AB35" s="266"/>
      <c r="AC35" s="266"/>
      <c r="AD35" s="266"/>
      <c r="AE35" s="266"/>
      <c r="AF35" s="266"/>
      <c r="AG35" s="266"/>
      <c r="AH35" s="266"/>
      <c r="AI35" s="266"/>
      <c r="AJ35" s="266"/>
      <c r="AK35" s="266"/>
      <c r="AL35" s="266"/>
      <c r="AM35" s="266"/>
      <c r="AN35" s="266"/>
      <c r="AO35" s="266"/>
      <c r="AP35" s="266"/>
      <c r="AQ35" s="266"/>
      <c r="AR35" s="266"/>
      <c r="AS35" s="266"/>
      <c r="AT35" s="266"/>
      <c r="AU35" s="266"/>
      <c r="AV35" s="266"/>
      <c r="AW35" s="266"/>
      <c r="AX35" s="266"/>
      <c r="AY35" s="266"/>
      <c r="AZ35" s="266"/>
      <c r="BA35" s="266"/>
      <c r="BB35" s="266"/>
    </row>
    <row r="36" spans="2:54" s="267" customFormat="1" ht="41.25" customHeight="1" x14ac:dyDescent="0.25">
      <c r="B36" s="672" t="e">
        <f>IF('Formulario PPGR2'!$G36="","",CONCATENATE('Formulario PPGR2'!$C36,".",'Formulario PPGR2'!$D36,".",'Formulario PPGR2'!$E36,".",'Formulario PPGR2'!$F36))</f>
        <v>#REF!</v>
      </c>
      <c r="C36" s="672"/>
      <c r="D36" s="672" t="e">
        <f>IF('Formulario PPGR2'!$G36="","",'Formulario PPGR1'!#REF!)</f>
        <v>#REF!</v>
      </c>
      <c r="E36" s="672" t="e">
        <f>IF('Formulario PPGR2'!$G36="","",'Formulario PPGR1'!#REF!)</f>
        <v>#REF!</v>
      </c>
      <c r="F36" s="672" t="e">
        <f>IF('Formulario PPGR2'!$G36="","",'Formulario PPGR1'!#REF!)</f>
        <v>#REF!</v>
      </c>
      <c r="G36" s="672" t="s">
        <v>120</v>
      </c>
      <c r="H36" s="673" t="s">
        <v>311</v>
      </c>
      <c r="I36" s="672" t="s">
        <v>312</v>
      </c>
      <c r="J36" s="673"/>
      <c r="K36" s="673">
        <v>1</v>
      </c>
      <c r="L36" s="673"/>
      <c r="M36" s="673"/>
      <c r="N36" s="673"/>
      <c r="O36" s="673"/>
      <c r="P36" s="673"/>
      <c r="Q36" s="673"/>
      <c r="R36" s="673"/>
      <c r="S36" s="673">
        <v>1</v>
      </c>
      <c r="T36" s="673"/>
      <c r="U36" s="673"/>
      <c r="V36" s="674">
        <f>SUM('Formulario PPGR2'!$J36:$U36)</f>
        <v>2</v>
      </c>
      <c r="W36" s="675" t="s">
        <v>290</v>
      </c>
      <c r="X36" s="675" t="s">
        <v>247</v>
      </c>
      <c r="Y36" s="672" t="s">
        <v>255</v>
      </c>
      <c r="Z36" s="672" t="s">
        <v>300</v>
      </c>
      <c r="AA36" s="266"/>
      <c r="AB36" s="266"/>
      <c r="AC36" s="266"/>
      <c r="AD36" s="266"/>
      <c r="AE36" s="266"/>
      <c r="AF36" s="266"/>
      <c r="AG36" s="266"/>
      <c r="AH36" s="266"/>
      <c r="AI36" s="266"/>
      <c r="AJ36" s="266"/>
      <c r="AK36" s="266"/>
      <c r="AL36" s="266"/>
      <c r="AM36" s="266"/>
      <c r="AN36" s="266"/>
      <c r="AO36" s="266"/>
      <c r="AP36" s="266"/>
      <c r="AQ36" s="266"/>
      <c r="AR36" s="266"/>
      <c r="AS36" s="266"/>
      <c r="AT36" s="266"/>
      <c r="AU36" s="266"/>
      <c r="AV36" s="266"/>
      <c r="AW36" s="266"/>
      <c r="AX36" s="266"/>
      <c r="AY36" s="266"/>
      <c r="AZ36" s="266"/>
      <c r="BA36" s="266"/>
      <c r="BB36" s="266"/>
    </row>
    <row r="37" spans="2:54" s="267" customFormat="1" ht="41.25" customHeight="1" x14ac:dyDescent="0.25">
      <c r="B37" s="672" t="e">
        <f>IF('Formulario PPGR2'!$G37="","",CONCATENATE('Formulario PPGR2'!$C37,".",'Formulario PPGR2'!$D37,".",'Formulario PPGR2'!$E37,".",'Formulario PPGR2'!$F37))</f>
        <v>#REF!</v>
      </c>
      <c r="C37" s="672"/>
      <c r="D37" s="672" t="e">
        <f>IF('Formulario PPGR2'!$G37="","",'Formulario PPGR1'!#REF!)</f>
        <v>#REF!</v>
      </c>
      <c r="E37" s="672" t="e">
        <f>IF('Formulario PPGR2'!$G37="","",'Formulario PPGR1'!#REF!)</f>
        <v>#REF!</v>
      </c>
      <c r="F37" s="672" t="e">
        <f>IF('Formulario PPGR2'!$G37="","",'Formulario PPGR1'!#REF!)</f>
        <v>#REF!</v>
      </c>
      <c r="G37" s="672" t="s">
        <v>120</v>
      </c>
      <c r="H37" s="673" t="s">
        <v>313</v>
      </c>
      <c r="I37" s="672" t="s">
        <v>314</v>
      </c>
      <c r="J37" s="673"/>
      <c r="K37" s="673"/>
      <c r="L37" s="673">
        <v>1</v>
      </c>
      <c r="M37" s="673"/>
      <c r="N37" s="673"/>
      <c r="O37" s="673"/>
      <c r="P37" s="673"/>
      <c r="Q37" s="673"/>
      <c r="R37" s="673"/>
      <c r="S37" s="673"/>
      <c r="T37" s="673"/>
      <c r="U37" s="673"/>
      <c r="V37" s="674">
        <f>SUM('Formulario PPGR2'!$J37:$U37)</f>
        <v>1</v>
      </c>
      <c r="W37" s="675" t="s">
        <v>259</v>
      </c>
      <c r="X37" s="675" t="s">
        <v>251</v>
      </c>
      <c r="Y37" s="672" t="s">
        <v>315</v>
      </c>
      <c r="Z37" s="672" t="s">
        <v>300</v>
      </c>
      <c r="AA37" s="266"/>
      <c r="AB37" s="266"/>
      <c r="AC37" s="266"/>
      <c r="AD37" s="266"/>
      <c r="AE37" s="266"/>
      <c r="AF37" s="266"/>
      <c r="AG37" s="266"/>
      <c r="AH37" s="266"/>
      <c r="AI37" s="266"/>
      <c r="AJ37" s="266"/>
      <c r="AK37" s="266"/>
      <c r="AL37" s="266"/>
      <c r="AM37" s="266"/>
      <c r="AN37" s="266"/>
      <c r="AO37" s="266"/>
      <c r="AP37" s="266"/>
      <c r="AQ37" s="266"/>
      <c r="AR37" s="266"/>
      <c r="AS37" s="266"/>
      <c r="AT37" s="266"/>
      <c r="AU37" s="266"/>
      <c r="AV37" s="266"/>
      <c r="AW37" s="266"/>
      <c r="AX37" s="266"/>
      <c r="AY37" s="266"/>
      <c r="AZ37" s="266"/>
      <c r="BA37" s="266"/>
      <c r="BB37" s="266"/>
    </row>
    <row r="38" spans="2:54" s="267" customFormat="1" ht="41.25" customHeight="1" x14ac:dyDescent="0.25">
      <c r="B38" s="672" t="e">
        <f>IF('Formulario PPGR2'!$G38="","",CONCATENATE('Formulario PPGR2'!$C38,".",'Formulario PPGR2'!$D38,".",'Formulario PPGR2'!$E38,".",'Formulario PPGR2'!$F38))</f>
        <v>#REF!</v>
      </c>
      <c r="C38" s="672"/>
      <c r="D38" s="672" t="e">
        <f>IF('Formulario PPGR2'!$G38="","",'Formulario PPGR1'!#REF!)</f>
        <v>#REF!</v>
      </c>
      <c r="E38" s="672" t="e">
        <f>IF('Formulario PPGR2'!$G38="","",'Formulario PPGR1'!#REF!)</f>
        <v>#REF!</v>
      </c>
      <c r="F38" s="672" t="e">
        <f>IF('Formulario PPGR2'!$G38="","",'Formulario PPGR1'!#REF!)</f>
        <v>#REF!</v>
      </c>
      <c r="G38" s="672" t="s">
        <v>120</v>
      </c>
      <c r="H38" s="673" t="s">
        <v>316</v>
      </c>
      <c r="I38" s="672" t="s">
        <v>317</v>
      </c>
      <c r="J38" s="673"/>
      <c r="K38" s="673"/>
      <c r="L38" s="673"/>
      <c r="M38" s="673"/>
      <c r="N38" s="673"/>
      <c r="O38" s="673"/>
      <c r="P38" s="673"/>
      <c r="Q38" s="673"/>
      <c r="R38" s="673"/>
      <c r="S38" s="673">
        <v>1</v>
      </c>
      <c r="T38" s="673"/>
      <c r="U38" s="673"/>
      <c r="V38" s="674">
        <f>SUM('Formulario PPGR2'!$J38:$U38)</f>
        <v>1</v>
      </c>
      <c r="W38" s="675" t="s">
        <v>259</v>
      </c>
      <c r="X38" s="675"/>
      <c r="Y38" s="672"/>
      <c r="Z38" s="672" t="s">
        <v>300</v>
      </c>
      <c r="AA38" s="266"/>
      <c r="AB38" s="266"/>
      <c r="AC38" s="266"/>
      <c r="AD38" s="266"/>
      <c r="AE38" s="266"/>
      <c r="AF38" s="266"/>
      <c r="AG38" s="266"/>
      <c r="AH38" s="266"/>
      <c r="AI38" s="266"/>
      <c r="AJ38" s="266"/>
      <c r="AK38" s="266"/>
      <c r="AL38" s="266"/>
      <c r="AM38" s="266"/>
      <c r="AN38" s="266"/>
      <c r="AO38" s="266"/>
      <c r="AP38" s="266"/>
      <c r="AQ38" s="266"/>
      <c r="AR38" s="266"/>
      <c r="AS38" s="266"/>
      <c r="AT38" s="266"/>
      <c r="AU38" s="266"/>
      <c r="AV38" s="266"/>
      <c r="AW38" s="266"/>
      <c r="AX38" s="266"/>
      <c r="AY38" s="266"/>
      <c r="AZ38" s="266"/>
      <c r="BA38" s="266"/>
      <c r="BB38" s="266"/>
    </row>
    <row r="39" spans="2:54" s="267" customFormat="1" ht="41.25" customHeight="1" x14ac:dyDescent="0.25">
      <c r="B39" s="672" t="e">
        <f>IF('Formulario PPGR2'!$G39="","",CONCATENATE('Formulario PPGR2'!$C39,".",'Formulario PPGR2'!$D39,".",'Formulario PPGR2'!$E39,".",'Formulario PPGR2'!$F39))</f>
        <v>#REF!</v>
      </c>
      <c r="C39" s="672"/>
      <c r="D39" s="672" t="e">
        <f>IF('Formulario PPGR2'!$G39="","",'Formulario PPGR1'!#REF!)</f>
        <v>#REF!</v>
      </c>
      <c r="E39" s="672" t="e">
        <f>IF('Formulario PPGR2'!$G39="","",'Formulario PPGR1'!#REF!)</f>
        <v>#REF!</v>
      </c>
      <c r="F39" s="672" t="e">
        <f>IF('Formulario PPGR2'!$G39="","",'Formulario PPGR1'!#REF!)</f>
        <v>#REF!</v>
      </c>
      <c r="G39" s="672" t="s">
        <v>120</v>
      </c>
      <c r="H39" s="673" t="s">
        <v>318</v>
      </c>
      <c r="I39" s="672" t="s">
        <v>319</v>
      </c>
      <c r="J39" s="673"/>
      <c r="K39" s="673"/>
      <c r="L39" s="673"/>
      <c r="M39" s="673"/>
      <c r="N39" s="673"/>
      <c r="O39" s="673"/>
      <c r="P39" s="673"/>
      <c r="Q39" s="673"/>
      <c r="R39" s="673"/>
      <c r="S39" s="673"/>
      <c r="T39" s="673"/>
      <c r="U39" s="673">
        <v>1</v>
      </c>
      <c r="V39" s="674">
        <f>SUM('Formulario PPGR2'!$J39:$U39)</f>
        <v>1</v>
      </c>
      <c r="W39" s="675" t="s">
        <v>247</v>
      </c>
      <c r="X39" s="675" t="s">
        <v>248</v>
      </c>
      <c r="Y39" s="672"/>
      <c r="Z39" s="672" t="s">
        <v>300</v>
      </c>
      <c r="AA39" s="266"/>
      <c r="AB39" s="266"/>
      <c r="AC39" s="266"/>
      <c r="AD39" s="266"/>
      <c r="AE39" s="266"/>
      <c r="AF39" s="266"/>
      <c r="AG39" s="266"/>
      <c r="AH39" s="266"/>
      <c r="AI39" s="266"/>
      <c r="AJ39" s="266"/>
      <c r="AK39" s="266"/>
      <c r="AL39" s="266"/>
      <c r="AM39" s="266"/>
      <c r="AN39" s="266"/>
      <c r="AO39" s="266"/>
      <c r="AP39" s="266"/>
      <c r="AQ39" s="266"/>
      <c r="AR39" s="266"/>
      <c r="AS39" s="266"/>
      <c r="AT39" s="266"/>
      <c r="AU39" s="266"/>
      <c r="AV39" s="266"/>
      <c r="AW39" s="266"/>
      <c r="AX39" s="266"/>
      <c r="AY39" s="266"/>
      <c r="AZ39" s="266"/>
      <c r="BA39" s="266"/>
      <c r="BB39" s="266"/>
    </row>
    <row r="40" spans="2:54" s="267" customFormat="1" ht="41.25" customHeight="1" x14ac:dyDescent="0.25">
      <c r="B40" s="672" t="e">
        <f>IF('Formulario PPGR2'!$G40="","",CONCATENATE('Formulario PPGR2'!$C40,".",'Formulario PPGR2'!$D40,".",'Formulario PPGR2'!$E40,".",'Formulario PPGR2'!$F40))</f>
        <v>#REF!</v>
      </c>
      <c r="C40" s="672"/>
      <c r="D40" s="672" t="e">
        <f>IF('Formulario PPGR2'!$G40="","",'Formulario PPGR1'!#REF!)</f>
        <v>#REF!</v>
      </c>
      <c r="E40" s="672" t="e">
        <f>IF('Formulario PPGR2'!$G40="","",'Formulario PPGR1'!#REF!)</f>
        <v>#REF!</v>
      </c>
      <c r="F40" s="672" t="e">
        <f>IF('Formulario PPGR2'!$G40="","",'Formulario PPGR1'!#REF!)</f>
        <v>#REF!</v>
      </c>
      <c r="G40" s="672" t="s">
        <v>120</v>
      </c>
      <c r="H40" s="673" t="s">
        <v>320</v>
      </c>
      <c r="I40" s="672" t="s">
        <v>321</v>
      </c>
      <c r="J40" s="673"/>
      <c r="K40" s="673"/>
      <c r="L40" s="673">
        <v>1</v>
      </c>
      <c r="M40" s="673"/>
      <c r="N40" s="673"/>
      <c r="O40" s="673"/>
      <c r="P40" s="673"/>
      <c r="Q40" s="673"/>
      <c r="R40" s="673"/>
      <c r="S40" s="673"/>
      <c r="T40" s="673"/>
      <c r="U40" s="673"/>
      <c r="V40" s="674">
        <f>SUM('Formulario PPGR2'!$J40:$U40)</f>
        <v>1</v>
      </c>
      <c r="W40" s="675" t="s">
        <v>247</v>
      </c>
      <c r="X40" s="675" t="s">
        <v>248</v>
      </c>
      <c r="Y40" s="672"/>
      <c r="Z40" s="672" t="s">
        <v>300</v>
      </c>
      <c r="AA40" s="266"/>
      <c r="AB40" s="266"/>
      <c r="AC40" s="266"/>
      <c r="AD40" s="266"/>
      <c r="AE40" s="266"/>
      <c r="AF40" s="266"/>
      <c r="AG40" s="266"/>
      <c r="AH40" s="266"/>
      <c r="AI40" s="266"/>
      <c r="AJ40" s="266"/>
      <c r="AK40" s="266"/>
      <c r="AL40" s="266"/>
      <c r="AM40" s="266"/>
      <c r="AN40" s="266"/>
      <c r="AO40" s="266"/>
      <c r="AP40" s="266"/>
      <c r="AQ40" s="266"/>
      <c r="AR40" s="266"/>
      <c r="AS40" s="266"/>
      <c r="AT40" s="266"/>
      <c r="AU40" s="266"/>
      <c r="AV40" s="266"/>
      <c r="AW40" s="266"/>
      <c r="AX40" s="266"/>
      <c r="AY40" s="266"/>
      <c r="AZ40" s="266"/>
      <c r="BA40" s="266"/>
      <c r="BB40" s="266"/>
    </row>
    <row r="41" spans="2:54" s="267" customFormat="1" ht="41.25" customHeight="1" x14ac:dyDescent="0.25">
      <c r="B41" s="672" t="e">
        <f>IF('Formulario PPGR2'!$G41="","",CONCATENATE('Formulario PPGR2'!$C41,".",'Formulario PPGR2'!$D41,".",'Formulario PPGR2'!$E41,".",'Formulario PPGR2'!$F41))</f>
        <v>#REF!</v>
      </c>
      <c r="C41" s="672"/>
      <c r="D41" s="672" t="e">
        <f>IF('Formulario PPGR2'!$G41="","",'Formulario PPGR1'!#REF!)</f>
        <v>#REF!</v>
      </c>
      <c r="E41" s="672" t="e">
        <f>IF('Formulario PPGR2'!$G41="","",'Formulario PPGR1'!#REF!)</f>
        <v>#REF!</v>
      </c>
      <c r="F41" s="672" t="e">
        <f>IF('Formulario PPGR2'!$G41="","",'Formulario PPGR1'!#REF!)</f>
        <v>#REF!</v>
      </c>
      <c r="G41" s="672" t="s">
        <v>120</v>
      </c>
      <c r="H41" s="673" t="s">
        <v>322</v>
      </c>
      <c r="I41" s="672" t="s">
        <v>323</v>
      </c>
      <c r="J41" s="673"/>
      <c r="K41" s="673"/>
      <c r="L41" s="673"/>
      <c r="M41" s="673"/>
      <c r="N41" s="673">
        <v>1</v>
      </c>
      <c r="O41" s="673"/>
      <c r="P41" s="673"/>
      <c r="Q41" s="673"/>
      <c r="R41" s="673"/>
      <c r="S41" s="673"/>
      <c r="T41" s="673"/>
      <c r="U41" s="673"/>
      <c r="V41" s="674">
        <f>SUM('Formulario PPGR2'!$J41:$U41)</f>
        <v>1</v>
      </c>
      <c r="W41" s="675" t="s">
        <v>247</v>
      </c>
      <c r="X41" s="675" t="s">
        <v>248</v>
      </c>
      <c r="Y41" s="672"/>
      <c r="Z41" s="672" t="s">
        <v>300</v>
      </c>
      <c r="AA41" s="266"/>
      <c r="AB41" s="266"/>
      <c r="AC41" s="266"/>
      <c r="AD41" s="266"/>
      <c r="AE41" s="266"/>
      <c r="AF41" s="266"/>
      <c r="AG41" s="266"/>
      <c r="AH41" s="266"/>
      <c r="AI41" s="266"/>
      <c r="AJ41" s="266"/>
      <c r="AK41" s="266"/>
      <c r="AL41" s="266"/>
      <c r="AM41" s="266"/>
      <c r="AN41" s="266"/>
      <c r="AO41" s="266"/>
      <c r="AP41" s="266"/>
      <c r="AQ41" s="266"/>
      <c r="AR41" s="266"/>
      <c r="AS41" s="266"/>
      <c r="AT41" s="266"/>
      <c r="AU41" s="266"/>
      <c r="AV41" s="266"/>
      <c r="AW41" s="266"/>
      <c r="AX41" s="266"/>
      <c r="AY41" s="266"/>
      <c r="AZ41" s="266"/>
      <c r="BA41" s="266"/>
      <c r="BB41" s="266"/>
    </row>
    <row r="42" spans="2:54" s="267" customFormat="1" ht="39.75" customHeight="1" x14ac:dyDescent="0.25">
      <c r="B42" s="672" t="e">
        <f>IF('Formulario PPGR2'!$G42="","",CONCATENATE('Formulario PPGR2'!$C42,".",'Formulario PPGR2'!$D42,".",'Formulario PPGR2'!$E42,".",'Formulario PPGR2'!$F42))</f>
        <v>#REF!</v>
      </c>
      <c r="C42" s="672"/>
      <c r="D42" s="672" t="e">
        <f>IF('Formulario PPGR2'!$G42="","",'Formulario PPGR1'!#REF!)</f>
        <v>#REF!</v>
      </c>
      <c r="E42" s="672" t="e">
        <f>IF('Formulario PPGR2'!$G42="","",'Formulario PPGR1'!#REF!)</f>
        <v>#REF!</v>
      </c>
      <c r="F42" s="672" t="e">
        <f>IF('Formulario PPGR2'!$G42="","",'Formulario PPGR1'!#REF!)</f>
        <v>#REF!</v>
      </c>
      <c r="G42" s="672" t="s">
        <v>120</v>
      </c>
      <c r="H42" s="673" t="s">
        <v>324</v>
      </c>
      <c r="I42" s="672" t="s">
        <v>325</v>
      </c>
      <c r="J42" s="673"/>
      <c r="K42" s="673"/>
      <c r="L42" s="673"/>
      <c r="M42" s="673"/>
      <c r="N42" s="673">
        <v>1</v>
      </c>
      <c r="O42" s="673"/>
      <c r="P42" s="673"/>
      <c r="Q42" s="673"/>
      <c r="R42" s="673"/>
      <c r="S42" s="673"/>
      <c r="T42" s="673"/>
      <c r="U42" s="673"/>
      <c r="V42" s="674">
        <f>SUM('Formulario PPGR2'!$J42:$U42)</f>
        <v>1</v>
      </c>
      <c r="W42" s="675" t="s">
        <v>247</v>
      </c>
      <c r="X42" s="675" t="s">
        <v>248</v>
      </c>
      <c r="Y42" s="672"/>
      <c r="Z42" s="672" t="s">
        <v>300</v>
      </c>
      <c r="AA42" s="266"/>
      <c r="AB42" s="266"/>
      <c r="AC42" s="266"/>
      <c r="AD42" s="266"/>
      <c r="AE42" s="266"/>
      <c r="AF42" s="266"/>
      <c r="AG42" s="266"/>
      <c r="AH42" s="266"/>
      <c r="AI42" s="266"/>
      <c r="AJ42" s="266"/>
      <c r="AK42" s="266"/>
      <c r="AL42" s="266"/>
      <c r="AM42" s="266"/>
      <c r="AN42" s="266"/>
      <c r="AO42" s="266"/>
      <c r="AP42" s="266"/>
      <c r="AQ42" s="266"/>
      <c r="AR42" s="266"/>
      <c r="AS42" s="266"/>
      <c r="AT42" s="266"/>
      <c r="AU42" s="266"/>
      <c r="AV42" s="266"/>
      <c r="AW42" s="266"/>
      <c r="AX42" s="266"/>
      <c r="AY42" s="266"/>
      <c r="AZ42" s="266"/>
      <c r="BA42" s="266"/>
      <c r="BB42" s="266"/>
    </row>
    <row r="43" spans="2:54" s="267" customFormat="1" ht="39.75" customHeight="1" x14ac:dyDescent="0.25">
      <c r="B43" s="672" t="e">
        <f>IF('Formulario PPGR2'!$G43="","",CONCATENATE('Formulario PPGR2'!$C43,".",'Formulario PPGR2'!$D43,".",'Formulario PPGR2'!$E43,".",'Formulario PPGR2'!$F43))</f>
        <v>#REF!</v>
      </c>
      <c r="C43" s="672"/>
      <c r="D43" s="672" t="e">
        <f>IF('Formulario PPGR2'!$G43="","",'Formulario PPGR1'!#REF!)</f>
        <v>#REF!</v>
      </c>
      <c r="E43" s="672" t="e">
        <f>IF('Formulario PPGR2'!$G43="","",'Formulario PPGR1'!#REF!)</f>
        <v>#REF!</v>
      </c>
      <c r="F43" s="672" t="e">
        <f>IF('Formulario PPGR2'!$G43="","",'Formulario PPGR1'!#REF!)</f>
        <v>#REF!</v>
      </c>
      <c r="G43" s="672" t="s">
        <v>121</v>
      </c>
      <c r="H43" s="673" t="s">
        <v>326</v>
      </c>
      <c r="I43" s="672" t="s">
        <v>327</v>
      </c>
      <c r="J43" s="673"/>
      <c r="K43" s="673"/>
      <c r="L43" s="673"/>
      <c r="M43" s="673"/>
      <c r="N43" s="673">
        <v>1</v>
      </c>
      <c r="O43" s="673"/>
      <c r="P43" s="673"/>
      <c r="Q43" s="673"/>
      <c r="R43" s="673"/>
      <c r="S43" s="673"/>
      <c r="T43" s="673">
        <v>1</v>
      </c>
      <c r="U43" s="673"/>
      <c r="V43" s="674">
        <f>SUM('Formulario PPGR2'!$J43:$U43)</f>
        <v>2</v>
      </c>
      <c r="W43" s="675" t="s">
        <v>247</v>
      </c>
      <c r="X43" s="675" t="s">
        <v>262</v>
      </c>
      <c r="Y43" s="672"/>
      <c r="Z43" s="672" t="s">
        <v>114</v>
      </c>
      <c r="AA43" s="266"/>
      <c r="AB43" s="266"/>
      <c r="AC43" s="266"/>
      <c r="AD43" s="266"/>
      <c r="AE43" s="266"/>
      <c r="AF43" s="266"/>
      <c r="AG43" s="266"/>
      <c r="AH43" s="266"/>
      <c r="AI43" s="266"/>
      <c r="AJ43" s="266"/>
      <c r="AK43" s="266"/>
      <c r="AL43" s="266"/>
      <c r="AM43" s="266"/>
      <c r="AN43" s="266"/>
      <c r="AO43" s="266"/>
      <c r="AP43" s="266"/>
      <c r="AQ43" s="266"/>
      <c r="AR43" s="266"/>
      <c r="AS43" s="266"/>
      <c r="AT43" s="266"/>
      <c r="AU43" s="266"/>
      <c r="AV43" s="266"/>
      <c r="AW43" s="266"/>
      <c r="AX43" s="266"/>
      <c r="AY43" s="266"/>
      <c r="AZ43" s="266"/>
      <c r="BA43" s="266"/>
      <c r="BB43" s="266"/>
    </row>
    <row r="44" spans="2:54" s="267" customFormat="1" ht="39.75" customHeight="1" x14ac:dyDescent="0.25">
      <c r="B44" s="672" t="e">
        <f>IF('Formulario PPGR2'!$G44="","",CONCATENATE('Formulario PPGR2'!$C44,".",'Formulario PPGR2'!$D44,".",'Formulario PPGR2'!$E44,".",'Formulario PPGR2'!$F44))</f>
        <v>#REF!</v>
      </c>
      <c r="C44" s="672"/>
      <c r="D44" s="672" t="e">
        <f>IF('Formulario PPGR2'!$G44="","",'Formulario PPGR1'!#REF!)</f>
        <v>#REF!</v>
      </c>
      <c r="E44" s="672" t="e">
        <f>IF('Formulario PPGR2'!$G44="","",'Formulario PPGR1'!#REF!)</f>
        <v>#REF!</v>
      </c>
      <c r="F44" s="672" t="e">
        <f>IF('Formulario PPGR2'!$G44="","",'Formulario PPGR1'!#REF!)</f>
        <v>#REF!</v>
      </c>
      <c r="G44" s="672" t="s">
        <v>121</v>
      </c>
      <c r="H44" s="673" t="s">
        <v>328</v>
      </c>
      <c r="I44" s="672" t="s">
        <v>329</v>
      </c>
      <c r="J44" s="673"/>
      <c r="K44" s="673"/>
      <c r="L44" s="673"/>
      <c r="M44" s="673"/>
      <c r="N44" s="673"/>
      <c r="O44" s="673">
        <v>1</v>
      </c>
      <c r="P44" s="673"/>
      <c r="Q44" s="673"/>
      <c r="R44" s="673"/>
      <c r="S44" s="673"/>
      <c r="T44" s="673"/>
      <c r="U44" s="673">
        <v>1</v>
      </c>
      <c r="V44" s="674">
        <f>SUM('Formulario PPGR2'!$J44:$U44)</f>
        <v>2</v>
      </c>
      <c r="W44" s="675" t="s">
        <v>259</v>
      </c>
      <c r="X44" s="675"/>
      <c r="Y44" s="672"/>
      <c r="Z44" s="672" t="s">
        <v>114</v>
      </c>
      <c r="AA44" s="266"/>
      <c r="AB44" s="266"/>
      <c r="AC44" s="266"/>
      <c r="AD44" s="266"/>
      <c r="AE44" s="266"/>
      <c r="AF44" s="266"/>
      <c r="AG44" s="266"/>
      <c r="AH44" s="266"/>
      <c r="AI44" s="266"/>
      <c r="AJ44" s="266"/>
      <c r="AK44" s="266"/>
      <c r="AL44" s="266"/>
      <c r="AM44" s="266"/>
      <c r="AN44" s="266"/>
      <c r="AO44" s="266"/>
      <c r="AP44" s="266"/>
      <c r="AQ44" s="266"/>
      <c r="AR44" s="266"/>
      <c r="AS44" s="266"/>
      <c r="AT44" s="266"/>
      <c r="AU44" s="266"/>
      <c r="AV44" s="266"/>
      <c r="AW44" s="266"/>
      <c r="AX44" s="266"/>
      <c r="AY44" s="266"/>
      <c r="AZ44" s="266"/>
      <c r="BA44" s="266"/>
      <c r="BB44" s="266"/>
    </row>
    <row r="45" spans="2:54" s="267" customFormat="1" ht="39.75" customHeight="1" x14ac:dyDescent="0.25">
      <c r="B45" s="672" t="e">
        <f>IF('Formulario PPGR2'!$G45="","",CONCATENATE('Formulario PPGR2'!$C45,".",'Formulario PPGR2'!$D45,".",'Formulario PPGR2'!$E45,".",'Formulario PPGR2'!$F45))</f>
        <v>#REF!</v>
      </c>
      <c r="C45" s="672"/>
      <c r="D45" s="672" t="e">
        <f>IF('Formulario PPGR2'!$G45="","",'Formulario PPGR1'!#REF!)</f>
        <v>#REF!</v>
      </c>
      <c r="E45" s="672" t="e">
        <f>IF('Formulario PPGR2'!$G45="","",'Formulario PPGR1'!#REF!)</f>
        <v>#REF!</v>
      </c>
      <c r="F45" s="672" t="e">
        <f>IF('Formulario PPGR2'!$G45="","",'Formulario PPGR1'!#REF!)</f>
        <v>#REF!</v>
      </c>
      <c r="G45" s="672" t="s">
        <v>121</v>
      </c>
      <c r="H45" s="673" t="s">
        <v>330</v>
      </c>
      <c r="I45" s="672" t="s">
        <v>331</v>
      </c>
      <c r="J45" s="673"/>
      <c r="K45" s="673"/>
      <c r="L45" s="673">
        <v>1</v>
      </c>
      <c r="M45" s="673"/>
      <c r="N45" s="673"/>
      <c r="O45" s="673">
        <v>1</v>
      </c>
      <c r="P45" s="673"/>
      <c r="Q45" s="673"/>
      <c r="R45" s="673">
        <v>1</v>
      </c>
      <c r="S45" s="673"/>
      <c r="T45" s="673"/>
      <c r="U45" s="673">
        <v>1</v>
      </c>
      <c r="V45" s="674">
        <f>SUM('Formulario PPGR2'!$J45:$U45)</f>
        <v>4</v>
      </c>
      <c r="W45" s="675" t="s">
        <v>255</v>
      </c>
      <c r="X45" s="675" t="s">
        <v>247</v>
      </c>
      <c r="Y45" s="672"/>
      <c r="Z45" s="672" t="s">
        <v>114</v>
      </c>
      <c r="AA45" s="266"/>
      <c r="AB45" s="266"/>
      <c r="AC45" s="266"/>
      <c r="AD45" s="266"/>
      <c r="AE45" s="266"/>
      <c r="AF45" s="266"/>
      <c r="AG45" s="266"/>
      <c r="AH45" s="266"/>
      <c r="AI45" s="266"/>
      <c r="AJ45" s="266"/>
      <c r="AK45" s="266"/>
      <c r="AL45" s="266"/>
      <c r="AM45" s="266"/>
      <c r="AN45" s="266"/>
      <c r="AO45" s="266"/>
      <c r="AP45" s="266"/>
      <c r="AQ45" s="266"/>
      <c r="AR45" s="266"/>
      <c r="AS45" s="266"/>
      <c r="AT45" s="266"/>
      <c r="AU45" s="266"/>
      <c r="AV45" s="266"/>
      <c r="AW45" s="266"/>
      <c r="AX45" s="266"/>
      <c r="AY45" s="266"/>
      <c r="AZ45" s="266"/>
      <c r="BA45" s="266"/>
      <c r="BB45" s="266"/>
    </row>
    <row r="46" spans="2:54" s="267" customFormat="1" ht="45.75" customHeight="1" x14ac:dyDescent="0.25">
      <c r="B46" s="672" t="e">
        <f>IF('Formulario PPGR2'!$G46="","",CONCATENATE('Formulario PPGR2'!$C46,".",'Formulario PPGR2'!$D46,".",'Formulario PPGR2'!$E46,".",'Formulario PPGR2'!$F46))</f>
        <v>#REF!</v>
      </c>
      <c r="C46" s="672"/>
      <c r="D46" s="672" t="e">
        <f>IF('Formulario PPGR2'!$G46="","",'Formulario PPGR1'!#REF!)</f>
        <v>#REF!</v>
      </c>
      <c r="E46" s="672" t="e">
        <f>IF('Formulario PPGR2'!$G46="","",'Formulario PPGR1'!#REF!)</f>
        <v>#REF!</v>
      </c>
      <c r="F46" s="672" t="e">
        <f>IF('Formulario PPGR2'!$G46="","",'Formulario PPGR1'!#REF!)</f>
        <v>#REF!</v>
      </c>
      <c r="G46" s="672" t="s">
        <v>121</v>
      </c>
      <c r="H46" s="673" t="s">
        <v>332</v>
      </c>
      <c r="I46" s="672" t="s">
        <v>333</v>
      </c>
      <c r="J46" s="673"/>
      <c r="K46" s="673"/>
      <c r="L46" s="673"/>
      <c r="M46" s="673"/>
      <c r="N46" s="673"/>
      <c r="O46" s="673">
        <v>1</v>
      </c>
      <c r="P46" s="673"/>
      <c r="Q46" s="673"/>
      <c r="R46" s="673"/>
      <c r="S46" s="673"/>
      <c r="T46" s="673"/>
      <c r="U46" s="673">
        <v>1</v>
      </c>
      <c r="V46" s="674">
        <f>SUM('Formulario PPGR2'!$J46:$U46)</f>
        <v>2</v>
      </c>
      <c r="W46" s="675" t="s">
        <v>259</v>
      </c>
      <c r="X46" s="675"/>
      <c r="Y46" s="672"/>
      <c r="Z46" s="672" t="s">
        <v>114</v>
      </c>
      <c r="AA46" s="266"/>
      <c r="AB46" s="266"/>
      <c r="AC46" s="266"/>
      <c r="AD46" s="266"/>
      <c r="AE46" s="266"/>
      <c r="AF46" s="266"/>
      <c r="AG46" s="266"/>
      <c r="AH46" s="266"/>
      <c r="AI46" s="266"/>
      <c r="AJ46" s="266"/>
      <c r="AK46" s="266"/>
      <c r="AL46" s="266"/>
      <c r="AM46" s="266"/>
      <c r="AN46" s="266"/>
      <c r="AO46" s="266"/>
      <c r="AP46" s="266"/>
      <c r="AQ46" s="266"/>
      <c r="AR46" s="266"/>
      <c r="AS46" s="266"/>
      <c r="AT46" s="266"/>
      <c r="AU46" s="266"/>
      <c r="AV46" s="266"/>
      <c r="AW46" s="266"/>
      <c r="AX46" s="266"/>
      <c r="AY46" s="266"/>
      <c r="AZ46" s="266"/>
      <c r="BA46" s="266"/>
      <c r="BB46" s="266"/>
    </row>
    <row r="47" spans="2:54" s="267" customFormat="1" ht="67.5" customHeight="1" x14ac:dyDescent="0.25">
      <c r="B47" s="672" t="e">
        <f>IF('Formulario PPGR2'!$G47="","",CONCATENATE('Formulario PPGR2'!$C47,".",'Formulario PPGR2'!$D47,".",'Formulario PPGR2'!$E47,".",'Formulario PPGR2'!$F47))</f>
        <v>#REF!</v>
      </c>
      <c r="C47" s="672"/>
      <c r="D47" s="672" t="e">
        <f>IF('Formulario PPGR2'!$G47="","",'Formulario PPGR1'!#REF!)</f>
        <v>#REF!</v>
      </c>
      <c r="E47" s="672" t="e">
        <f>IF('Formulario PPGR2'!$G47="","",'Formulario PPGR1'!#REF!)</f>
        <v>#REF!</v>
      </c>
      <c r="F47" s="672" t="e">
        <f>IF('Formulario PPGR2'!$G47="","",'Formulario PPGR1'!#REF!)</f>
        <v>#REF!</v>
      </c>
      <c r="G47" s="672" t="s">
        <v>121</v>
      </c>
      <c r="H47" s="673" t="s">
        <v>334</v>
      </c>
      <c r="I47" s="672" t="s">
        <v>335</v>
      </c>
      <c r="J47" s="673"/>
      <c r="K47" s="673"/>
      <c r="L47" s="673"/>
      <c r="M47" s="673"/>
      <c r="N47" s="673"/>
      <c r="O47" s="673">
        <v>1</v>
      </c>
      <c r="P47" s="673"/>
      <c r="Q47" s="673"/>
      <c r="R47" s="673"/>
      <c r="S47" s="673"/>
      <c r="T47" s="673"/>
      <c r="U47" s="673">
        <v>1</v>
      </c>
      <c r="V47" s="674">
        <f>SUM('Formulario PPGR2'!$J47:$U47)</f>
        <v>2</v>
      </c>
      <c r="W47" s="675" t="s">
        <v>259</v>
      </c>
      <c r="X47" s="675"/>
      <c r="Y47" s="672"/>
      <c r="Z47" s="672" t="s">
        <v>114</v>
      </c>
      <c r="AA47" s="266"/>
      <c r="AB47" s="266"/>
      <c r="AC47" s="266"/>
      <c r="AD47" s="266"/>
      <c r="AE47" s="266"/>
      <c r="AF47" s="266"/>
      <c r="AG47" s="266"/>
      <c r="AH47" s="266"/>
      <c r="AI47" s="266"/>
      <c r="AJ47" s="266"/>
      <c r="AK47" s="266"/>
      <c r="AL47" s="266"/>
      <c r="AM47" s="266"/>
      <c r="AN47" s="266"/>
      <c r="AO47" s="266"/>
      <c r="AP47" s="266"/>
      <c r="AQ47" s="266"/>
      <c r="AR47" s="266"/>
      <c r="AS47" s="266"/>
      <c r="AT47" s="266"/>
      <c r="AU47" s="266"/>
      <c r="AV47" s="266"/>
      <c r="AW47" s="266"/>
      <c r="AX47" s="266"/>
      <c r="AY47" s="266"/>
      <c r="AZ47" s="266"/>
      <c r="BA47" s="266"/>
      <c r="BB47" s="266"/>
    </row>
    <row r="48" spans="2:54" s="267" customFormat="1" ht="67.5" customHeight="1" x14ac:dyDescent="0.25">
      <c r="B48" s="672" t="e">
        <f>IF('Formulario PPGR2'!$G48="","",CONCATENATE('Formulario PPGR2'!$C48,".",'Formulario PPGR2'!$D48,".",'Formulario PPGR2'!$E48,".",'Formulario PPGR2'!$F48))</f>
        <v>#REF!</v>
      </c>
      <c r="C48" s="672"/>
      <c r="D48" s="672" t="e">
        <f>IF('Formulario PPGR2'!$G48="","",'Formulario PPGR1'!#REF!)</f>
        <v>#REF!</v>
      </c>
      <c r="E48" s="672" t="e">
        <f>IF('Formulario PPGR2'!$G48="","",'Formulario PPGR1'!#REF!)</f>
        <v>#REF!</v>
      </c>
      <c r="F48" s="672" t="e">
        <f>IF('Formulario PPGR2'!$G48="","",'Formulario PPGR1'!#REF!)</f>
        <v>#REF!</v>
      </c>
      <c r="G48" s="672" t="s">
        <v>122</v>
      </c>
      <c r="H48" s="673" t="s">
        <v>336</v>
      </c>
      <c r="I48" s="672" t="s">
        <v>337</v>
      </c>
      <c r="J48" s="673"/>
      <c r="K48" s="673"/>
      <c r="L48" s="673">
        <v>1</v>
      </c>
      <c r="M48" s="673"/>
      <c r="N48" s="673"/>
      <c r="O48" s="673">
        <v>1</v>
      </c>
      <c r="P48" s="673"/>
      <c r="Q48" s="673"/>
      <c r="R48" s="673">
        <v>1</v>
      </c>
      <c r="S48" s="673"/>
      <c r="T48" s="673"/>
      <c r="U48" s="673">
        <v>1</v>
      </c>
      <c r="V48" s="674">
        <f>SUM('Formulario PPGR2'!$J48:$U48)</f>
        <v>4</v>
      </c>
      <c r="W48" s="675" t="s">
        <v>259</v>
      </c>
      <c r="X48" s="683"/>
      <c r="Y48" s="672" t="s">
        <v>277</v>
      </c>
      <c r="Z48" s="672" t="s">
        <v>114</v>
      </c>
      <c r="AA48" s="266"/>
      <c r="AB48" s="266"/>
      <c r="AC48" s="266"/>
      <c r="AD48" s="266"/>
      <c r="AE48" s="266"/>
      <c r="AF48" s="266"/>
      <c r="AG48" s="266"/>
      <c r="AH48" s="266"/>
      <c r="AI48" s="266"/>
      <c r="AJ48" s="266"/>
      <c r="AK48" s="266"/>
      <c r="AL48" s="266"/>
      <c r="AM48" s="266"/>
      <c r="AN48" s="266"/>
      <c r="AO48" s="266"/>
      <c r="AP48" s="266"/>
      <c r="AQ48" s="266"/>
      <c r="AR48" s="266"/>
      <c r="AS48" s="266"/>
      <c r="AT48" s="266"/>
      <c r="AU48" s="266"/>
      <c r="AV48" s="266"/>
      <c r="AW48" s="266"/>
      <c r="AX48" s="266"/>
      <c r="AY48" s="266"/>
      <c r="AZ48" s="266"/>
      <c r="BA48" s="266"/>
      <c r="BB48" s="266"/>
    </row>
    <row r="49" spans="2:54" s="267" customFormat="1" ht="67.5" customHeight="1" x14ac:dyDescent="0.25">
      <c r="B49" s="672" t="e">
        <f>IF('Formulario PPGR2'!$G49="","",CONCATENATE('Formulario PPGR2'!$C49,".",'Formulario PPGR2'!$D49,".",'Formulario PPGR2'!$E49,".",'Formulario PPGR2'!$F49))</f>
        <v>#REF!</v>
      </c>
      <c r="C49" s="672"/>
      <c r="D49" s="672" t="e">
        <f>IF('Formulario PPGR2'!$G49="","",'Formulario PPGR1'!#REF!)</f>
        <v>#REF!</v>
      </c>
      <c r="E49" s="672" t="e">
        <f>IF('Formulario PPGR2'!$G49="","",'Formulario PPGR1'!#REF!)</f>
        <v>#REF!</v>
      </c>
      <c r="F49" s="672" t="e">
        <f>IF('Formulario PPGR2'!$G49="","",'Formulario PPGR1'!#REF!)</f>
        <v>#REF!</v>
      </c>
      <c r="G49" s="672" t="s">
        <v>124</v>
      </c>
      <c r="H49" s="673" t="s">
        <v>338</v>
      </c>
      <c r="I49" s="672" t="s">
        <v>339</v>
      </c>
      <c r="J49" s="673"/>
      <c r="K49" s="673"/>
      <c r="L49" s="673">
        <v>1</v>
      </c>
      <c r="M49" s="673">
        <v>1</v>
      </c>
      <c r="N49" s="673">
        <v>1</v>
      </c>
      <c r="O49" s="673">
        <v>1</v>
      </c>
      <c r="P49" s="673">
        <v>1</v>
      </c>
      <c r="Q49" s="673">
        <v>1</v>
      </c>
      <c r="R49" s="673">
        <v>1</v>
      </c>
      <c r="S49" s="673">
        <v>1</v>
      </c>
      <c r="T49" s="673">
        <v>1</v>
      </c>
      <c r="U49" s="673"/>
      <c r="V49" s="674">
        <f>SUM('Formulario PPGR2'!$J49:$U49)</f>
        <v>9</v>
      </c>
      <c r="W49" s="675" t="s">
        <v>247</v>
      </c>
      <c r="X49" s="675" t="s">
        <v>259</v>
      </c>
      <c r="Y49" s="672"/>
      <c r="Z49" s="672" t="s">
        <v>125</v>
      </c>
      <c r="AA49" s="266"/>
      <c r="AB49" s="266"/>
      <c r="AC49" s="266"/>
      <c r="AD49" s="266"/>
      <c r="AE49" s="266"/>
      <c r="AF49" s="266"/>
      <c r="AG49" s="266"/>
      <c r="AH49" s="266"/>
      <c r="AI49" s="266"/>
      <c r="AJ49" s="266"/>
      <c r="AK49" s="266"/>
      <c r="AL49" s="266"/>
      <c r="AM49" s="266"/>
      <c r="AN49" s="266"/>
      <c r="AO49" s="266"/>
      <c r="AP49" s="266"/>
      <c r="AQ49" s="266"/>
      <c r="AR49" s="266"/>
      <c r="AS49" s="266"/>
      <c r="AT49" s="266"/>
      <c r="AU49" s="266"/>
      <c r="AV49" s="266"/>
      <c r="AW49" s="266"/>
      <c r="AX49" s="266"/>
      <c r="AY49" s="266"/>
      <c r="AZ49" s="266"/>
      <c r="BA49" s="266"/>
      <c r="BB49" s="266"/>
    </row>
    <row r="50" spans="2:54" s="267" customFormat="1" ht="67.5" customHeight="1" x14ac:dyDescent="0.25">
      <c r="B50" s="672" t="e">
        <f>IF('Formulario PPGR2'!$G50="","",CONCATENATE('Formulario PPGR2'!$C50,".",'Formulario PPGR2'!$D50,".",'Formulario PPGR2'!$E50,".",'Formulario PPGR2'!$F50))</f>
        <v>#REF!</v>
      </c>
      <c r="C50" s="672"/>
      <c r="D50" s="672" t="e">
        <f>IF('Formulario PPGR2'!$G50="","",'Formulario PPGR1'!#REF!)</f>
        <v>#REF!</v>
      </c>
      <c r="E50" s="672" t="e">
        <f>IF('Formulario PPGR2'!$G50="","",'Formulario PPGR1'!#REF!)</f>
        <v>#REF!</v>
      </c>
      <c r="F50" s="672" t="e">
        <f>IF('Formulario PPGR2'!$G50="","",'Formulario PPGR1'!#REF!)</f>
        <v>#REF!</v>
      </c>
      <c r="G50" s="672" t="s">
        <v>124</v>
      </c>
      <c r="H50" s="673" t="s">
        <v>340</v>
      </c>
      <c r="I50" s="235" t="s">
        <v>2536</v>
      </c>
      <c r="J50" s="673"/>
      <c r="K50" s="673"/>
      <c r="L50" s="673"/>
      <c r="M50" s="673"/>
      <c r="N50" s="673"/>
      <c r="O50" s="673"/>
      <c r="P50" s="673">
        <v>1</v>
      </c>
      <c r="Q50" s="673"/>
      <c r="R50" s="673"/>
      <c r="S50" s="673">
        <v>1</v>
      </c>
      <c r="T50" s="673"/>
      <c r="U50" s="673"/>
      <c r="V50" s="674">
        <f>SUM('Formulario PPGR2'!$J50:$U50)</f>
        <v>2</v>
      </c>
      <c r="W50" s="675" t="s">
        <v>247</v>
      </c>
      <c r="X50" s="675" t="s">
        <v>262</v>
      </c>
      <c r="Y50" s="672"/>
      <c r="Z50" s="672" t="s">
        <v>125</v>
      </c>
      <c r="AA50" s="266"/>
      <c r="AB50" s="266"/>
      <c r="AC50" s="266"/>
      <c r="AD50" s="266"/>
      <c r="AE50" s="266"/>
      <c r="AF50" s="266"/>
      <c r="AG50" s="266"/>
      <c r="AH50" s="266"/>
      <c r="AI50" s="266"/>
      <c r="AJ50" s="266"/>
      <c r="AK50" s="266"/>
      <c r="AL50" s="266"/>
      <c r="AM50" s="266"/>
      <c r="AN50" s="266"/>
      <c r="AO50" s="266"/>
      <c r="AP50" s="266"/>
      <c r="AQ50" s="266"/>
      <c r="AR50" s="266"/>
      <c r="AS50" s="266"/>
      <c r="AT50" s="266"/>
      <c r="AU50" s="266"/>
      <c r="AV50" s="266"/>
      <c r="AW50" s="266"/>
      <c r="AX50" s="266"/>
      <c r="AY50" s="266"/>
      <c r="AZ50" s="266"/>
      <c r="BA50" s="266"/>
      <c r="BB50" s="266"/>
    </row>
    <row r="51" spans="2:54" s="697" customFormat="1" ht="67.5" customHeight="1" x14ac:dyDescent="0.25">
      <c r="B51" s="692" t="e">
        <f>IF('Formulario PPGR2'!$G51="","",CONCATENATE('Formulario PPGR2'!$C51,".",'Formulario PPGR2'!$D51,".",'Formulario PPGR2'!$E51,".",'Formulario PPGR2'!$F51))</f>
        <v>#REF!</v>
      </c>
      <c r="C51" s="692"/>
      <c r="D51" s="692" t="e">
        <f>IF('Formulario PPGR2'!$G51="","",'Formulario PPGR1'!#REF!)</f>
        <v>#REF!</v>
      </c>
      <c r="E51" s="692" t="e">
        <f>IF('Formulario PPGR2'!$G51="","",'Formulario PPGR1'!#REF!)</f>
        <v>#REF!</v>
      </c>
      <c r="F51" s="692" t="e">
        <f>IF('Formulario PPGR2'!$G51="","",'Formulario PPGR1'!#REF!)</f>
        <v>#REF!</v>
      </c>
      <c r="G51" s="692" t="s">
        <v>124</v>
      </c>
      <c r="H51" s="693" t="s">
        <v>341</v>
      </c>
      <c r="I51" s="692" t="s">
        <v>342</v>
      </c>
      <c r="J51" s="693"/>
      <c r="K51" s="693"/>
      <c r="L51" s="693"/>
      <c r="M51" s="693"/>
      <c r="N51" s="693"/>
      <c r="O51" s="693">
        <v>1</v>
      </c>
      <c r="P51" s="693"/>
      <c r="Q51" s="693"/>
      <c r="R51" s="693"/>
      <c r="S51" s="693"/>
      <c r="T51" s="693">
        <v>1</v>
      </c>
      <c r="U51" s="693"/>
      <c r="V51" s="694">
        <f>SUM('Formulario PPGR2'!$J51:$U51)</f>
        <v>2</v>
      </c>
      <c r="W51" s="695" t="s">
        <v>247</v>
      </c>
      <c r="X51" s="695" t="s">
        <v>259</v>
      </c>
      <c r="Y51" s="692"/>
      <c r="Z51" s="692" t="s">
        <v>125</v>
      </c>
      <c r="AA51" s="696"/>
      <c r="AB51" s="696"/>
      <c r="AC51" s="696"/>
      <c r="AD51" s="696"/>
      <c r="AE51" s="696"/>
      <c r="AF51" s="696"/>
      <c r="AG51" s="696"/>
      <c r="AH51" s="696"/>
      <c r="AI51" s="696"/>
      <c r="AJ51" s="696"/>
      <c r="AK51" s="696"/>
      <c r="AL51" s="696"/>
      <c r="AM51" s="696"/>
      <c r="AN51" s="696"/>
      <c r="AO51" s="696"/>
      <c r="AP51" s="696"/>
      <c r="AQ51" s="696"/>
      <c r="AR51" s="696"/>
      <c r="AS51" s="696"/>
      <c r="AT51" s="696"/>
      <c r="AU51" s="696"/>
      <c r="AV51" s="696"/>
      <c r="AW51" s="696"/>
      <c r="AX51" s="696"/>
      <c r="AY51" s="696"/>
      <c r="AZ51" s="696"/>
      <c r="BA51" s="696"/>
      <c r="BB51" s="696"/>
    </row>
    <row r="52" spans="2:54" s="697" customFormat="1" ht="67.5" customHeight="1" x14ac:dyDescent="0.25">
      <c r="B52" s="692" t="e">
        <f>IF('Formulario PPGR2'!$G52="","",CONCATENATE('Formulario PPGR2'!$C52,".",'Formulario PPGR2'!$D52,".",'Formulario PPGR2'!$E52,".",'Formulario PPGR2'!$F52))</f>
        <v>#REF!</v>
      </c>
      <c r="C52" s="692"/>
      <c r="D52" s="692" t="e">
        <f>IF('Formulario PPGR2'!$G52="","",'Formulario PPGR1'!#REF!)</f>
        <v>#REF!</v>
      </c>
      <c r="E52" s="692" t="e">
        <f>IF('Formulario PPGR2'!$G52="","",'Formulario PPGR1'!#REF!)</f>
        <v>#REF!</v>
      </c>
      <c r="F52" s="692" t="e">
        <f>IF('Formulario PPGR2'!$G52="","",'Formulario PPGR1'!#REF!)</f>
        <v>#REF!</v>
      </c>
      <c r="G52" s="692" t="s">
        <v>124</v>
      </c>
      <c r="H52" s="693" t="s">
        <v>343</v>
      </c>
      <c r="I52" s="701" t="s">
        <v>344</v>
      </c>
      <c r="J52" s="693"/>
      <c r="K52" s="693"/>
      <c r="L52" s="693">
        <v>1</v>
      </c>
      <c r="M52" s="693">
        <v>1</v>
      </c>
      <c r="N52" s="693">
        <v>1</v>
      </c>
      <c r="O52" s="693">
        <v>1</v>
      </c>
      <c r="P52" s="693">
        <v>1</v>
      </c>
      <c r="Q52" s="693">
        <v>1</v>
      </c>
      <c r="R52" s="693">
        <v>1</v>
      </c>
      <c r="S52" s="693">
        <v>1</v>
      </c>
      <c r="T52" s="693">
        <v>1</v>
      </c>
      <c r="U52" s="693"/>
      <c r="V52" s="694">
        <f>SUM('Formulario PPGR2'!$J52:$U52)</f>
        <v>9</v>
      </c>
      <c r="W52" s="695" t="s">
        <v>247</v>
      </c>
      <c r="X52" s="695" t="s">
        <v>259</v>
      </c>
      <c r="Y52" s="692"/>
      <c r="Z52" s="692" t="s">
        <v>125</v>
      </c>
      <c r="AA52" s="696"/>
      <c r="AB52" s="696"/>
      <c r="AC52" s="696"/>
      <c r="AD52" s="696"/>
      <c r="AE52" s="696"/>
      <c r="AF52" s="696"/>
      <c r="AG52" s="696"/>
      <c r="AH52" s="696"/>
      <c r="AI52" s="696"/>
      <c r="AJ52" s="696"/>
      <c r="AK52" s="696"/>
      <c r="AL52" s="696"/>
      <c r="AM52" s="696"/>
      <c r="AN52" s="696"/>
      <c r="AO52" s="696"/>
      <c r="AP52" s="696"/>
      <c r="AQ52" s="696"/>
      <c r="AR52" s="696"/>
      <c r="AS52" s="696"/>
      <c r="AT52" s="696"/>
      <c r="AU52" s="696"/>
      <c r="AV52" s="696"/>
      <c r="AW52" s="696"/>
      <c r="AX52" s="696"/>
      <c r="AY52" s="696"/>
      <c r="AZ52" s="696"/>
      <c r="BA52" s="696"/>
      <c r="BB52" s="696"/>
    </row>
    <row r="53" spans="2:54" s="267" customFormat="1" ht="63" customHeight="1" x14ac:dyDescent="0.25">
      <c r="B53" s="672" t="e">
        <f>IF('Formulario PPGR2'!$G53="","",CONCATENATE('Formulario PPGR2'!$C53,".",'Formulario PPGR2'!$D53,".",'Formulario PPGR2'!$E53,".",'Formulario PPGR2'!$F53))</f>
        <v>#REF!</v>
      </c>
      <c r="C53" s="672"/>
      <c r="D53" s="672" t="e">
        <f>IF('Formulario PPGR2'!$G53="","",'Formulario PPGR1'!#REF!)</f>
        <v>#REF!</v>
      </c>
      <c r="E53" s="672" t="e">
        <f>IF('Formulario PPGR2'!$G53="","",'Formulario PPGR1'!#REF!)</f>
        <v>#REF!</v>
      </c>
      <c r="F53" s="672" t="e">
        <f>IF('Formulario PPGR2'!$G53="","",'Formulario PPGR1'!#REF!)</f>
        <v>#REF!</v>
      </c>
      <c r="G53" s="672" t="s">
        <v>126</v>
      </c>
      <c r="H53" s="673" t="s">
        <v>345</v>
      </c>
      <c r="I53" s="672" t="s">
        <v>346</v>
      </c>
      <c r="J53" s="673"/>
      <c r="K53" s="673">
        <v>1</v>
      </c>
      <c r="L53" s="673"/>
      <c r="M53" s="673">
        <v>1</v>
      </c>
      <c r="N53" s="673"/>
      <c r="O53" s="673">
        <v>1</v>
      </c>
      <c r="P53" s="673"/>
      <c r="Q53" s="673">
        <v>1</v>
      </c>
      <c r="R53" s="673"/>
      <c r="S53" s="673">
        <v>1</v>
      </c>
      <c r="T53" s="673"/>
      <c r="U53" s="673">
        <v>1</v>
      </c>
      <c r="V53" s="674">
        <f>SUM('Formulario PPGR2'!$J53:$U53)</f>
        <v>6</v>
      </c>
      <c r="W53" s="675" t="s">
        <v>247</v>
      </c>
      <c r="X53" s="675" t="s">
        <v>259</v>
      </c>
      <c r="Y53" s="672"/>
      <c r="Z53" s="672" t="s">
        <v>125</v>
      </c>
      <c r="AA53" s="266"/>
      <c r="AB53" s="266"/>
      <c r="AC53" s="266"/>
      <c r="AD53" s="266"/>
      <c r="AE53" s="266"/>
      <c r="AF53" s="266"/>
      <c r="AG53" s="266"/>
      <c r="AH53" s="266"/>
      <c r="AI53" s="266"/>
      <c r="AJ53" s="266"/>
      <c r="AK53" s="266"/>
      <c r="AL53" s="266"/>
      <c r="AM53" s="266"/>
      <c r="AN53" s="266"/>
      <c r="AO53" s="266"/>
      <c r="AP53" s="266"/>
      <c r="AQ53" s="266"/>
      <c r="AR53" s="266"/>
      <c r="AS53" s="266"/>
      <c r="AT53" s="266"/>
      <c r="AU53" s="266"/>
      <c r="AV53" s="266"/>
      <c r="AW53" s="266"/>
      <c r="AX53" s="266"/>
      <c r="AY53" s="266"/>
      <c r="AZ53" s="266"/>
      <c r="BA53" s="266"/>
      <c r="BB53" s="266"/>
    </row>
    <row r="54" spans="2:54" s="267" customFormat="1" ht="63" customHeight="1" x14ac:dyDescent="0.25">
      <c r="B54" s="672" t="e">
        <f>IF('Formulario PPGR2'!$G54="","",CONCATENATE('Formulario PPGR2'!$C54,".",'Formulario PPGR2'!$D54,".",'Formulario PPGR2'!$E54,".",'Formulario PPGR2'!$F54))</f>
        <v>#REF!</v>
      </c>
      <c r="C54" s="672"/>
      <c r="D54" s="672" t="e">
        <f>IF('Formulario PPGR2'!$G54="","",'Formulario PPGR1'!#REF!)</f>
        <v>#REF!</v>
      </c>
      <c r="E54" s="672" t="e">
        <f>IF('Formulario PPGR2'!$G54="","",'Formulario PPGR1'!#REF!)</f>
        <v>#REF!</v>
      </c>
      <c r="F54" s="672" t="e">
        <f>IF('Formulario PPGR2'!$G54="","",'Formulario PPGR1'!#REF!)</f>
        <v>#REF!</v>
      </c>
      <c r="G54" s="672" t="s">
        <v>126</v>
      </c>
      <c r="H54" s="673" t="s">
        <v>347</v>
      </c>
      <c r="I54" s="672" t="s">
        <v>348</v>
      </c>
      <c r="J54" s="673"/>
      <c r="K54" s="673"/>
      <c r="L54" s="673">
        <v>1</v>
      </c>
      <c r="M54" s="673"/>
      <c r="N54" s="673">
        <v>1</v>
      </c>
      <c r="O54" s="673"/>
      <c r="P54" s="673">
        <v>1</v>
      </c>
      <c r="Q54" s="673"/>
      <c r="R54" s="673">
        <v>1</v>
      </c>
      <c r="S54" s="673"/>
      <c r="T54" s="673">
        <v>1</v>
      </c>
      <c r="U54" s="673"/>
      <c r="V54" s="674">
        <f>SUM('Formulario PPGR2'!$J54:$U54)</f>
        <v>5</v>
      </c>
      <c r="W54" s="675" t="s">
        <v>247</v>
      </c>
      <c r="X54" s="675" t="s">
        <v>259</v>
      </c>
      <c r="Y54" s="672"/>
      <c r="Z54" s="672" t="s">
        <v>125</v>
      </c>
      <c r="AA54" s="266"/>
      <c r="AB54" s="266"/>
      <c r="AC54" s="266"/>
      <c r="AD54" s="266"/>
      <c r="AE54" s="266"/>
      <c r="AF54" s="266"/>
      <c r="AG54" s="266"/>
      <c r="AH54" s="266"/>
      <c r="AI54" s="266"/>
      <c r="AJ54" s="266"/>
      <c r="AK54" s="266"/>
      <c r="AL54" s="266"/>
      <c r="AM54" s="266"/>
      <c r="AN54" s="266"/>
      <c r="AO54" s="266"/>
      <c r="AP54" s="266"/>
      <c r="AQ54" s="266"/>
      <c r="AR54" s="266"/>
      <c r="AS54" s="266"/>
      <c r="AT54" s="266"/>
      <c r="AU54" s="266"/>
      <c r="AV54" s="266"/>
      <c r="AW54" s="266"/>
      <c r="AX54" s="266"/>
      <c r="AY54" s="266"/>
      <c r="AZ54" s="266"/>
      <c r="BA54" s="266"/>
      <c r="BB54" s="266"/>
    </row>
    <row r="55" spans="2:54" s="267" customFormat="1" ht="63" customHeight="1" x14ac:dyDescent="0.25">
      <c r="B55" s="672" t="e">
        <f>IF('Formulario PPGR2'!$G55="","",CONCATENATE('Formulario PPGR2'!$C55,".",'Formulario PPGR2'!$D55,".",'Formulario PPGR2'!$E55,".",'Formulario PPGR2'!$F55))</f>
        <v>#REF!</v>
      </c>
      <c r="C55" s="672"/>
      <c r="D55" s="672" t="e">
        <f>IF('Formulario PPGR2'!$G55="","",'Formulario PPGR1'!#REF!)</f>
        <v>#REF!</v>
      </c>
      <c r="E55" s="672" t="e">
        <f>IF('Formulario PPGR2'!$G55="","",'Formulario PPGR1'!#REF!)</f>
        <v>#REF!</v>
      </c>
      <c r="F55" s="672" t="e">
        <f>IF('Formulario PPGR2'!$G55="","",'Formulario PPGR1'!#REF!)</f>
        <v>#REF!</v>
      </c>
      <c r="G55" s="672" t="s">
        <v>126</v>
      </c>
      <c r="H55" s="673" t="s">
        <v>349</v>
      </c>
      <c r="I55" s="672" t="s">
        <v>350</v>
      </c>
      <c r="J55" s="673"/>
      <c r="K55" s="673"/>
      <c r="L55" s="673"/>
      <c r="M55" s="673">
        <v>1</v>
      </c>
      <c r="N55" s="673"/>
      <c r="O55" s="673"/>
      <c r="P55" s="673"/>
      <c r="Q55" s="673"/>
      <c r="R55" s="673"/>
      <c r="S55" s="673"/>
      <c r="T55" s="673"/>
      <c r="U55" s="673"/>
      <c r="V55" s="674">
        <f>SUM('Formulario PPGR2'!$J55:$U55)</f>
        <v>1</v>
      </c>
      <c r="W55" s="675" t="s">
        <v>247</v>
      </c>
      <c r="X55" s="675" t="s">
        <v>262</v>
      </c>
      <c r="Y55" s="672"/>
      <c r="Z55" s="672" t="s">
        <v>125</v>
      </c>
      <c r="AA55" s="266"/>
      <c r="AB55" s="266"/>
      <c r="AC55" s="266"/>
      <c r="AD55" s="266"/>
      <c r="AE55" s="266"/>
      <c r="AF55" s="266"/>
      <c r="AG55" s="266"/>
      <c r="AH55" s="266"/>
      <c r="AI55" s="266"/>
      <c r="AJ55" s="266"/>
      <c r="AK55" s="266"/>
      <c r="AL55" s="266"/>
      <c r="AM55" s="266"/>
      <c r="AN55" s="266"/>
      <c r="AO55" s="266"/>
      <c r="AP55" s="266"/>
      <c r="AQ55" s="266"/>
      <c r="AR55" s="266"/>
      <c r="AS55" s="266"/>
      <c r="AT55" s="266"/>
      <c r="AU55" s="266"/>
      <c r="AV55" s="266"/>
      <c r="AW55" s="266"/>
      <c r="AX55" s="266"/>
      <c r="AY55" s="266"/>
      <c r="AZ55" s="266"/>
      <c r="BA55" s="266"/>
      <c r="BB55" s="266"/>
    </row>
    <row r="56" spans="2:54" s="267" customFormat="1" ht="63" customHeight="1" x14ac:dyDescent="0.25">
      <c r="B56" s="672" t="e">
        <f>IF('Formulario PPGR2'!$G56="","",CONCATENATE('Formulario PPGR2'!$C56,".",'Formulario PPGR2'!$D56,".",'Formulario PPGR2'!$E56,".",'Formulario PPGR2'!$F56))</f>
        <v>#REF!</v>
      </c>
      <c r="C56" s="672"/>
      <c r="D56" s="672" t="e">
        <f>IF('Formulario PPGR2'!$G56="","",'Formulario PPGR1'!#REF!)</f>
        <v>#REF!</v>
      </c>
      <c r="E56" s="672" t="e">
        <f>IF('Formulario PPGR2'!$G56="","",'Formulario PPGR1'!#REF!)</f>
        <v>#REF!</v>
      </c>
      <c r="F56" s="672" t="e">
        <f>IF('Formulario PPGR2'!$G56="","",'Formulario PPGR1'!#REF!)</f>
        <v>#REF!</v>
      </c>
      <c r="G56" s="672" t="s">
        <v>126</v>
      </c>
      <c r="H56" s="673" t="s">
        <v>351</v>
      </c>
      <c r="I56" s="672" t="s">
        <v>352</v>
      </c>
      <c r="J56" s="673"/>
      <c r="K56" s="673"/>
      <c r="L56" s="673"/>
      <c r="M56" s="673"/>
      <c r="N56" s="673"/>
      <c r="O56" s="673"/>
      <c r="P56" s="673"/>
      <c r="Q56" s="673"/>
      <c r="R56" s="673"/>
      <c r="S56" s="673">
        <v>1</v>
      </c>
      <c r="T56" s="673"/>
      <c r="U56" s="673"/>
      <c r="V56" s="674">
        <f>SUM('Formulario PPGR2'!$J56:$U56)</f>
        <v>1</v>
      </c>
      <c r="W56" s="675" t="s">
        <v>247</v>
      </c>
      <c r="X56" s="675" t="s">
        <v>262</v>
      </c>
      <c r="Y56" s="672"/>
      <c r="Z56" s="672" t="s">
        <v>125</v>
      </c>
      <c r="AA56" s="266"/>
      <c r="AB56" s="266"/>
      <c r="AC56" s="266"/>
      <c r="AD56" s="266"/>
      <c r="AE56" s="266"/>
      <c r="AF56" s="266"/>
      <c r="AG56" s="266"/>
      <c r="AH56" s="266"/>
      <c r="AI56" s="266"/>
      <c r="AJ56" s="266"/>
      <c r="AK56" s="266"/>
      <c r="AL56" s="266"/>
      <c r="AM56" s="266"/>
      <c r="AN56" s="266"/>
      <c r="AO56" s="266"/>
      <c r="AP56" s="266"/>
      <c r="AQ56" s="266"/>
      <c r="AR56" s="266"/>
      <c r="AS56" s="266"/>
      <c r="AT56" s="266"/>
      <c r="AU56" s="266"/>
      <c r="AV56" s="266"/>
      <c r="AW56" s="266"/>
      <c r="AX56" s="266"/>
      <c r="AY56" s="266"/>
      <c r="AZ56" s="266"/>
      <c r="BA56" s="266"/>
      <c r="BB56" s="266"/>
    </row>
    <row r="57" spans="2:54" s="267" customFormat="1" ht="63" customHeight="1" x14ac:dyDescent="0.25">
      <c r="B57" s="672" t="e">
        <f>IF('Formulario PPGR2'!$G57="","",CONCATENATE('Formulario PPGR2'!$C57,".",'Formulario PPGR2'!$D57,".",'Formulario PPGR2'!$E57,".",'Formulario PPGR2'!$F57))</f>
        <v>#REF!</v>
      </c>
      <c r="C57" s="672"/>
      <c r="D57" s="672" t="e">
        <f>IF('Formulario PPGR2'!$G57="","",'Formulario PPGR1'!#REF!)</f>
        <v>#REF!</v>
      </c>
      <c r="E57" s="672" t="e">
        <f>IF('Formulario PPGR2'!$G57="","",'Formulario PPGR1'!#REF!)</f>
        <v>#REF!</v>
      </c>
      <c r="F57" s="672" t="e">
        <f>IF('Formulario PPGR2'!$G57="","",'Formulario PPGR1'!#REF!)</f>
        <v>#REF!</v>
      </c>
      <c r="G57" s="672" t="s">
        <v>128</v>
      </c>
      <c r="H57" s="673" t="s">
        <v>353</v>
      </c>
      <c r="I57" s="672" t="s">
        <v>354</v>
      </c>
      <c r="J57" s="673"/>
      <c r="K57" s="673"/>
      <c r="L57" s="673"/>
      <c r="M57" s="673">
        <v>1</v>
      </c>
      <c r="N57" s="673"/>
      <c r="O57" s="673"/>
      <c r="P57" s="673">
        <v>1</v>
      </c>
      <c r="Q57" s="673"/>
      <c r="R57" s="673"/>
      <c r="S57" s="673">
        <v>1</v>
      </c>
      <c r="T57" s="673"/>
      <c r="U57" s="673"/>
      <c r="V57" s="674">
        <f>SUM('Formulario PPGR2'!$J57:$U57)</f>
        <v>3</v>
      </c>
      <c r="W57" s="675" t="s">
        <v>259</v>
      </c>
      <c r="X57" s="683"/>
      <c r="Y57" s="672" t="s">
        <v>277</v>
      </c>
      <c r="Z57" s="672" t="s">
        <v>114</v>
      </c>
      <c r="AA57" s="266"/>
      <c r="AB57" s="266"/>
      <c r="AC57" s="266"/>
      <c r="AD57" s="266"/>
      <c r="AE57" s="266"/>
      <c r="AF57" s="266"/>
      <c r="AG57" s="266"/>
      <c r="AH57" s="266"/>
      <c r="AI57" s="266"/>
      <c r="AJ57" s="266"/>
      <c r="AK57" s="266"/>
      <c r="AL57" s="266"/>
      <c r="AM57" s="266"/>
      <c r="AN57" s="266"/>
      <c r="AO57" s="266"/>
      <c r="AP57" s="266"/>
      <c r="AQ57" s="266"/>
      <c r="AR57" s="266"/>
      <c r="AS57" s="266"/>
      <c r="AT57" s="266"/>
      <c r="AU57" s="266"/>
      <c r="AV57" s="266"/>
      <c r="AW57" s="266"/>
      <c r="AX57" s="266"/>
      <c r="AY57" s="266"/>
      <c r="AZ57" s="266"/>
      <c r="BA57" s="266"/>
      <c r="BB57" s="266"/>
    </row>
    <row r="58" spans="2:54" s="267" customFormat="1" ht="63" customHeight="1" x14ac:dyDescent="0.25">
      <c r="B58" s="672" t="e">
        <f>IF('Formulario PPGR2'!$G58="","",CONCATENATE('Formulario PPGR2'!$C58,".",'Formulario PPGR2'!$D58,".",'Formulario PPGR2'!$E58,".",'Formulario PPGR2'!$F58))</f>
        <v>#REF!</v>
      </c>
      <c r="C58" s="672"/>
      <c r="D58" s="672" t="e">
        <f>IF('Formulario PPGR2'!$G58="","",'Formulario PPGR1'!#REF!)</f>
        <v>#REF!</v>
      </c>
      <c r="E58" s="672" t="e">
        <f>IF('Formulario PPGR2'!$G58="","",'Formulario PPGR1'!#REF!)</f>
        <v>#REF!</v>
      </c>
      <c r="F58" s="672" t="e">
        <f>IF('Formulario PPGR2'!$G58="","",'Formulario PPGR1'!#REF!)</f>
        <v>#REF!</v>
      </c>
      <c r="G58" s="672" t="s">
        <v>128</v>
      </c>
      <c r="H58" s="673" t="s">
        <v>355</v>
      </c>
      <c r="I58" s="672" t="s">
        <v>356</v>
      </c>
      <c r="J58" s="673"/>
      <c r="K58" s="673"/>
      <c r="L58" s="673">
        <v>1</v>
      </c>
      <c r="M58" s="673"/>
      <c r="N58" s="673"/>
      <c r="O58" s="673">
        <v>1</v>
      </c>
      <c r="P58" s="673"/>
      <c r="Q58" s="673"/>
      <c r="R58" s="673">
        <v>1</v>
      </c>
      <c r="S58" s="673"/>
      <c r="T58" s="673"/>
      <c r="U58" s="673">
        <v>1</v>
      </c>
      <c r="V58" s="674">
        <f>SUM('Formulario PPGR2'!$J58:$U58)</f>
        <v>4</v>
      </c>
      <c r="W58" s="675" t="s">
        <v>259</v>
      </c>
      <c r="X58" s="683"/>
      <c r="Y58" s="672" t="s">
        <v>277</v>
      </c>
      <c r="Z58" s="672" t="s">
        <v>114</v>
      </c>
      <c r="AA58" s="266"/>
      <c r="AB58" s="266"/>
      <c r="AC58" s="266"/>
      <c r="AD58" s="266"/>
      <c r="AE58" s="266"/>
      <c r="AF58" s="266"/>
      <c r="AG58" s="266"/>
      <c r="AH58" s="266"/>
      <c r="AI58" s="266"/>
      <c r="AJ58" s="266"/>
      <c r="AK58" s="266"/>
      <c r="AL58" s="266"/>
      <c r="AM58" s="266"/>
      <c r="AN58" s="266"/>
      <c r="AO58" s="266"/>
      <c r="AP58" s="266"/>
      <c r="AQ58" s="266"/>
      <c r="AR58" s="266"/>
      <c r="AS58" s="266"/>
      <c r="AT58" s="266"/>
      <c r="AU58" s="266"/>
      <c r="AV58" s="266"/>
      <c r="AW58" s="266"/>
      <c r="AX58" s="266"/>
      <c r="AY58" s="266"/>
      <c r="AZ58" s="266"/>
      <c r="BA58" s="266"/>
      <c r="BB58" s="266"/>
    </row>
    <row r="59" spans="2:54" s="267" customFormat="1" ht="63" customHeight="1" x14ac:dyDescent="0.25">
      <c r="B59" s="672" t="e">
        <f>IF('Formulario PPGR2'!$G59="","",CONCATENATE('Formulario PPGR2'!$C59,".",'Formulario PPGR2'!$D59,".",'Formulario PPGR2'!$E59,".",'Formulario PPGR2'!$F59))</f>
        <v>#REF!</v>
      </c>
      <c r="C59" s="672"/>
      <c r="D59" s="672" t="e">
        <f>IF('Formulario PPGR2'!$G59="","",'Formulario PPGR1'!#REF!)</f>
        <v>#REF!</v>
      </c>
      <c r="E59" s="672" t="e">
        <f>IF('Formulario PPGR2'!$G59="","",'Formulario PPGR1'!#REF!)</f>
        <v>#REF!</v>
      </c>
      <c r="F59" s="672" t="e">
        <f>IF('Formulario PPGR2'!$G59="","",'Formulario PPGR1'!#REF!)</f>
        <v>#REF!</v>
      </c>
      <c r="G59" s="672" t="s">
        <v>128</v>
      </c>
      <c r="H59" s="673" t="s">
        <v>357</v>
      </c>
      <c r="I59" s="672" t="s">
        <v>358</v>
      </c>
      <c r="J59" s="673"/>
      <c r="K59" s="673">
        <v>1</v>
      </c>
      <c r="L59" s="673"/>
      <c r="M59" s="673"/>
      <c r="N59" s="673">
        <v>1</v>
      </c>
      <c r="O59" s="673"/>
      <c r="P59" s="673"/>
      <c r="Q59" s="673">
        <v>1</v>
      </c>
      <c r="R59" s="673"/>
      <c r="S59" s="673"/>
      <c r="T59" s="673">
        <v>1</v>
      </c>
      <c r="U59" s="673"/>
      <c r="V59" s="674">
        <f>SUM('Formulario PPGR2'!$J59:$U59)</f>
        <v>4</v>
      </c>
      <c r="W59" s="675" t="s">
        <v>247</v>
      </c>
      <c r="X59" s="675" t="s">
        <v>259</v>
      </c>
      <c r="Y59" s="672"/>
      <c r="Z59" s="672" t="s">
        <v>125</v>
      </c>
      <c r="AA59" s="266"/>
      <c r="AB59" s="266"/>
      <c r="AC59" s="266"/>
      <c r="AD59" s="266"/>
      <c r="AE59" s="266"/>
      <c r="AF59" s="266"/>
      <c r="AG59" s="266"/>
      <c r="AH59" s="266"/>
      <c r="AI59" s="266"/>
      <c r="AJ59" s="266"/>
      <c r="AK59" s="266"/>
      <c r="AL59" s="266"/>
      <c r="AM59" s="266"/>
      <c r="AN59" s="266"/>
      <c r="AO59" s="266"/>
      <c r="AP59" s="266"/>
      <c r="AQ59" s="266"/>
      <c r="AR59" s="266"/>
      <c r="AS59" s="266"/>
      <c r="AT59" s="266"/>
      <c r="AU59" s="266"/>
      <c r="AV59" s="266"/>
      <c r="AW59" s="266"/>
      <c r="AX59" s="266"/>
      <c r="AY59" s="266"/>
      <c r="AZ59" s="266"/>
      <c r="BA59" s="266"/>
      <c r="BB59" s="266"/>
    </row>
    <row r="60" spans="2:54" s="267" customFormat="1" ht="63" customHeight="1" x14ac:dyDescent="0.25">
      <c r="B60" s="672" t="e">
        <f>IF('Formulario PPGR2'!$G60="","",CONCATENATE('Formulario PPGR2'!$C60,".",'Formulario PPGR2'!$D60,".",'Formulario PPGR2'!$E60,".",'Formulario PPGR2'!$F60))</f>
        <v>#REF!</v>
      </c>
      <c r="C60" s="672"/>
      <c r="D60" s="672" t="e">
        <f>IF('Formulario PPGR2'!$G60="","",'Formulario PPGR1'!#REF!)</f>
        <v>#REF!</v>
      </c>
      <c r="E60" s="672" t="e">
        <f>IF('Formulario PPGR2'!$G60="","",'Formulario PPGR1'!#REF!)</f>
        <v>#REF!</v>
      </c>
      <c r="F60" s="672" t="e">
        <f>IF('Formulario PPGR2'!$G60="","",'Formulario PPGR1'!#REF!)</f>
        <v>#REF!</v>
      </c>
      <c r="G60" s="672" t="s">
        <v>128</v>
      </c>
      <c r="H60" s="673" t="s">
        <v>359</v>
      </c>
      <c r="I60" s="672" t="s">
        <v>360</v>
      </c>
      <c r="J60" s="673"/>
      <c r="K60" s="673"/>
      <c r="L60" s="673">
        <v>1</v>
      </c>
      <c r="M60" s="673"/>
      <c r="N60" s="673"/>
      <c r="O60" s="673"/>
      <c r="P60" s="673">
        <v>1</v>
      </c>
      <c r="Q60" s="673"/>
      <c r="R60" s="673">
        <v>1</v>
      </c>
      <c r="S60" s="673"/>
      <c r="T60" s="673"/>
      <c r="U60" s="673"/>
      <c r="V60" s="674">
        <f>SUM('Formulario PPGR2'!$J60:$U60)</f>
        <v>3</v>
      </c>
      <c r="W60" s="675" t="s">
        <v>247</v>
      </c>
      <c r="X60" s="675" t="s">
        <v>259</v>
      </c>
      <c r="Y60" s="672"/>
      <c r="Z60" s="672" t="s">
        <v>125</v>
      </c>
      <c r="AA60" s="266"/>
      <c r="AB60" s="266"/>
      <c r="AC60" s="266"/>
      <c r="AD60" s="266"/>
      <c r="AE60" s="266"/>
      <c r="AF60" s="266"/>
      <c r="AG60" s="266"/>
      <c r="AH60" s="266"/>
      <c r="AI60" s="266"/>
      <c r="AJ60" s="266"/>
      <c r="AK60" s="266"/>
      <c r="AL60" s="266"/>
      <c r="AM60" s="266"/>
      <c r="AN60" s="266"/>
      <c r="AO60" s="266"/>
      <c r="AP60" s="266"/>
      <c r="AQ60" s="266"/>
      <c r="AR60" s="266"/>
      <c r="AS60" s="266"/>
      <c r="AT60" s="266"/>
      <c r="AU60" s="266"/>
      <c r="AV60" s="266"/>
      <c r="AW60" s="266"/>
      <c r="AX60" s="266"/>
      <c r="AY60" s="266"/>
      <c r="AZ60" s="266"/>
      <c r="BA60" s="266"/>
      <c r="BB60" s="266"/>
    </row>
    <row r="61" spans="2:54" s="267" customFormat="1" ht="63" customHeight="1" x14ac:dyDescent="0.25">
      <c r="B61" s="672" t="e">
        <f>IF('Formulario PPGR2'!$G61="","",CONCATENATE('Formulario PPGR2'!$C61,".",'Formulario PPGR2'!$D61,".",'Formulario PPGR2'!$E61,".",'Formulario PPGR2'!$F61))</f>
        <v>#REF!</v>
      </c>
      <c r="C61" s="672"/>
      <c r="D61" s="672" t="e">
        <f>IF('Formulario PPGR2'!$G61="","",'Formulario PPGR1'!#REF!)</f>
        <v>#REF!</v>
      </c>
      <c r="E61" s="672" t="e">
        <f>IF('Formulario PPGR2'!$G61="","",'Formulario PPGR1'!#REF!)</f>
        <v>#REF!</v>
      </c>
      <c r="F61" s="672" t="e">
        <f>IF('Formulario PPGR2'!$G61="","",'Formulario PPGR1'!#REF!)</f>
        <v>#REF!</v>
      </c>
      <c r="G61" s="672" t="s">
        <v>128</v>
      </c>
      <c r="H61" s="673" t="s">
        <v>361</v>
      </c>
      <c r="I61" s="672" t="s">
        <v>362</v>
      </c>
      <c r="J61" s="673"/>
      <c r="K61" s="673"/>
      <c r="L61" s="673"/>
      <c r="M61" s="673"/>
      <c r="N61" s="673"/>
      <c r="O61" s="673">
        <v>1</v>
      </c>
      <c r="P61" s="673"/>
      <c r="Q61" s="673"/>
      <c r="R61" s="673"/>
      <c r="S61" s="673">
        <v>2</v>
      </c>
      <c r="T61" s="673"/>
      <c r="U61" s="673"/>
      <c r="V61" s="674">
        <f>SUM('Formulario PPGR2'!$J61:$U61)</f>
        <v>3</v>
      </c>
      <c r="W61" s="675" t="s">
        <v>247</v>
      </c>
      <c r="X61" s="675" t="s">
        <v>259</v>
      </c>
      <c r="Y61" s="672"/>
      <c r="Z61" s="672" t="s">
        <v>125</v>
      </c>
      <c r="AA61" s="266"/>
      <c r="AB61" s="266"/>
      <c r="AC61" s="266"/>
      <c r="AD61" s="266"/>
      <c r="AE61" s="266"/>
      <c r="AF61" s="266"/>
      <c r="AG61" s="266"/>
      <c r="AH61" s="266"/>
      <c r="AI61" s="266"/>
      <c r="AJ61" s="266"/>
      <c r="AK61" s="266"/>
      <c r="AL61" s="266"/>
      <c r="AM61" s="266"/>
      <c r="AN61" s="266"/>
      <c r="AO61" s="266"/>
      <c r="AP61" s="266"/>
      <c r="AQ61" s="266"/>
      <c r="AR61" s="266"/>
      <c r="AS61" s="266"/>
      <c r="AT61" s="266"/>
      <c r="AU61" s="266"/>
      <c r="AV61" s="266"/>
      <c r="AW61" s="266"/>
      <c r="AX61" s="266"/>
      <c r="AY61" s="266"/>
      <c r="AZ61" s="266"/>
      <c r="BA61" s="266"/>
      <c r="BB61" s="266"/>
    </row>
    <row r="62" spans="2:54" s="267" customFormat="1" ht="63" customHeight="1" x14ac:dyDescent="0.25">
      <c r="B62" s="672" t="e">
        <f>IF('Formulario PPGR2'!$G62="","",CONCATENATE('Formulario PPGR2'!$C62,".",'Formulario PPGR2'!$D62,".",'Formulario PPGR2'!$E62,".",'Formulario PPGR2'!$F62))</f>
        <v>#REF!</v>
      </c>
      <c r="C62" s="672"/>
      <c r="D62" s="672" t="e">
        <f>IF('Formulario PPGR2'!$G62="","",'Formulario PPGR1'!#REF!)</f>
        <v>#REF!</v>
      </c>
      <c r="E62" s="672" t="e">
        <f>IF('Formulario PPGR2'!$G62="","",'Formulario PPGR1'!#REF!)</f>
        <v>#REF!</v>
      </c>
      <c r="F62" s="672" t="e">
        <f>IF('Formulario PPGR2'!$G62="","",'Formulario PPGR1'!#REF!)</f>
        <v>#REF!</v>
      </c>
      <c r="G62" s="672" t="s">
        <v>128</v>
      </c>
      <c r="H62" s="673" t="s">
        <v>363</v>
      </c>
      <c r="I62" s="672" t="s">
        <v>364</v>
      </c>
      <c r="J62" s="673">
        <v>1</v>
      </c>
      <c r="K62" s="673">
        <v>1</v>
      </c>
      <c r="L62" s="673">
        <v>1</v>
      </c>
      <c r="M62" s="673">
        <v>1</v>
      </c>
      <c r="N62" s="673">
        <v>1</v>
      </c>
      <c r="O62" s="673">
        <v>1</v>
      </c>
      <c r="P62" s="673">
        <v>1</v>
      </c>
      <c r="Q62" s="673">
        <v>1</v>
      </c>
      <c r="R62" s="673">
        <v>1</v>
      </c>
      <c r="S62" s="673">
        <v>1</v>
      </c>
      <c r="T62" s="673">
        <v>1</v>
      </c>
      <c r="U62" s="673">
        <v>1</v>
      </c>
      <c r="V62" s="674">
        <f>SUM('Formulario PPGR2'!$J62:$U62)</f>
        <v>12</v>
      </c>
      <c r="W62" s="675" t="s">
        <v>259</v>
      </c>
      <c r="X62" s="675"/>
      <c r="Y62" s="672"/>
      <c r="Z62" s="672" t="s">
        <v>365</v>
      </c>
      <c r="AA62" s="266"/>
      <c r="AB62" s="266"/>
      <c r="AC62" s="266"/>
      <c r="AD62" s="266"/>
      <c r="AE62" s="266"/>
      <c r="AF62" s="266"/>
      <c r="AG62" s="266"/>
      <c r="AH62" s="266"/>
      <c r="AI62" s="266"/>
      <c r="AJ62" s="266"/>
      <c r="AK62" s="266"/>
      <c r="AL62" s="266"/>
      <c r="AM62" s="266"/>
      <c r="AN62" s="266"/>
      <c r="AO62" s="266"/>
      <c r="AP62" s="266"/>
      <c r="AQ62" s="266"/>
      <c r="AR62" s="266"/>
      <c r="AS62" s="266"/>
      <c r="AT62" s="266"/>
      <c r="AU62" s="266"/>
      <c r="AV62" s="266"/>
      <c r="AW62" s="266"/>
      <c r="AX62" s="266"/>
      <c r="AY62" s="266"/>
      <c r="AZ62" s="266"/>
      <c r="BA62" s="266"/>
      <c r="BB62" s="266"/>
    </row>
    <row r="63" spans="2:54" s="267" customFormat="1" ht="63" customHeight="1" x14ac:dyDescent="0.25">
      <c r="B63" s="672" t="e">
        <f>IF('Formulario PPGR2'!$G63="","",CONCATENATE('Formulario PPGR2'!$C63,".",'Formulario PPGR2'!$D63,".",'Formulario PPGR2'!$E63,".",'Formulario PPGR2'!$F63))</f>
        <v>#REF!</v>
      </c>
      <c r="C63" s="672"/>
      <c r="D63" s="672" t="e">
        <f>IF('Formulario PPGR2'!$G63="","",'Formulario PPGR1'!#REF!)</f>
        <v>#REF!</v>
      </c>
      <c r="E63" s="672" t="e">
        <f>IF('Formulario PPGR2'!$G63="","",'Formulario PPGR1'!#REF!)</f>
        <v>#REF!</v>
      </c>
      <c r="F63" s="672" t="e">
        <f>IF('Formulario PPGR2'!$G63="","",'Formulario PPGR1'!#REF!)</f>
        <v>#REF!</v>
      </c>
      <c r="G63" s="672" t="s">
        <v>128</v>
      </c>
      <c r="H63" s="673" t="s">
        <v>366</v>
      </c>
      <c r="I63" s="672" t="s">
        <v>367</v>
      </c>
      <c r="J63" s="673"/>
      <c r="K63" s="673"/>
      <c r="L63" s="673">
        <v>1</v>
      </c>
      <c r="M63" s="673"/>
      <c r="N63" s="673"/>
      <c r="O63" s="673">
        <v>1</v>
      </c>
      <c r="P63" s="673"/>
      <c r="Q63" s="673"/>
      <c r="R63" s="673">
        <v>1</v>
      </c>
      <c r="S63" s="673"/>
      <c r="T63" s="673"/>
      <c r="U63" s="673">
        <v>1</v>
      </c>
      <c r="V63" s="674">
        <f>SUM('Formulario PPGR2'!$J63:$U63)</f>
        <v>4</v>
      </c>
      <c r="W63" s="675" t="s">
        <v>290</v>
      </c>
      <c r="X63" s="675"/>
      <c r="Y63" s="672"/>
      <c r="Z63" s="672" t="s">
        <v>365</v>
      </c>
      <c r="AA63" s="266"/>
      <c r="AB63" s="266"/>
      <c r="AC63" s="266"/>
      <c r="AD63" s="266"/>
      <c r="AE63" s="266"/>
      <c r="AF63" s="266"/>
      <c r="AG63" s="266"/>
      <c r="AH63" s="266"/>
      <c r="AI63" s="266"/>
      <c r="AJ63" s="266"/>
      <c r="AK63" s="266"/>
      <c r="AL63" s="266"/>
      <c r="AM63" s="266"/>
      <c r="AN63" s="266"/>
      <c r="AO63" s="266"/>
      <c r="AP63" s="266"/>
      <c r="AQ63" s="266"/>
      <c r="AR63" s="266"/>
      <c r="AS63" s="266"/>
      <c r="AT63" s="266"/>
      <c r="AU63" s="266"/>
      <c r="AV63" s="266"/>
      <c r="AW63" s="266"/>
      <c r="AX63" s="266"/>
      <c r="AY63" s="266"/>
      <c r="AZ63" s="266"/>
      <c r="BA63" s="266"/>
      <c r="BB63" s="266"/>
    </row>
    <row r="64" spans="2:54" s="267" customFormat="1" ht="63" customHeight="1" x14ac:dyDescent="0.25">
      <c r="B64" s="672" t="e">
        <f>IF('Formulario PPGR2'!$G64="","",CONCATENATE('Formulario PPGR2'!$C64,".",'Formulario PPGR2'!$D64,".",'Formulario PPGR2'!$E64,".",'Formulario PPGR2'!$F64))</f>
        <v>#REF!</v>
      </c>
      <c r="C64" s="672"/>
      <c r="D64" s="672" t="e">
        <f>IF('Formulario PPGR2'!$G64="","",'Formulario PPGR1'!#REF!)</f>
        <v>#REF!</v>
      </c>
      <c r="E64" s="672" t="e">
        <f>IF('Formulario PPGR2'!$G64="","",'Formulario PPGR1'!#REF!)</f>
        <v>#REF!</v>
      </c>
      <c r="F64" s="672" t="e">
        <f>IF('Formulario PPGR2'!$G64="","",'Formulario PPGR1'!#REF!)</f>
        <v>#REF!</v>
      </c>
      <c r="G64" s="672" t="s">
        <v>128</v>
      </c>
      <c r="H64" s="673" t="s">
        <v>368</v>
      </c>
      <c r="I64" s="672" t="s">
        <v>369</v>
      </c>
      <c r="J64" s="673"/>
      <c r="K64" s="673"/>
      <c r="L64" s="673">
        <v>1</v>
      </c>
      <c r="M64" s="673"/>
      <c r="N64" s="673"/>
      <c r="O64" s="673">
        <v>1</v>
      </c>
      <c r="P64" s="673"/>
      <c r="Q64" s="673"/>
      <c r="R64" s="673">
        <v>1</v>
      </c>
      <c r="S64" s="673"/>
      <c r="T64" s="673"/>
      <c r="U64" s="673">
        <v>1</v>
      </c>
      <c r="V64" s="674">
        <f>SUM('Formulario PPGR2'!$J64:$U64)</f>
        <v>4</v>
      </c>
      <c r="W64" s="675" t="s">
        <v>251</v>
      </c>
      <c r="X64" s="675"/>
      <c r="Y64" s="672" t="s">
        <v>370</v>
      </c>
      <c r="Z64" s="672" t="s">
        <v>365</v>
      </c>
      <c r="AA64" s="266"/>
      <c r="AB64" s="266"/>
      <c r="AC64" s="266"/>
      <c r="AD64" s="266"/>
      <c r="AE64" s="266"/>
      <c r="AF64" s="266"/>
      <c r="AG64" s="266"/>
      <c r="AH64" s="266"/>
      <c r="AI64" s="266"/>
      <c r="AJ64" s="266"/>
      <c r="AK64" s="266"/>
      <c r="AL64" s="266"/>
      <c r="AM64" s="266"/>
      <c r="AN64" s="266"/>
      <c r="AO64" s="266"/>
      <c r="AP64" s="266"/>
      <c r="AQ64" s="266"/>
      <c r="AR64" s="266"/>
      <c r="AS64" s="266"/>
      <c r="AT64" s="266"/>
      <c r="AU64" s="266"/>
      <c r="AV64" s="266"/>
      <c r="AW64" s="266"/>
      <c r="AX64" s="266"/>
      <c r="AY64" s="266"/>
      <c r="AZ64" s="266"/>
      <c r="BA64" s="266"/>
      <c r="BB64" s="266"/>
    </row>
    <row r="65" spans="2:54" s="267" customFormat="1" ht="63" customHeight="1" x14ac:dyDescent="0.25">
      <c r="B65" s="672" t="e">
        <f>IF('Formulario PPGR2'!$G65="","",CONCATENATE('Formulario PPGR2'!$C65,".",'Formulario PPGR2'!$D65,".",'Formulario PPGR2'!$E65,".",'Formulario PPGR2'!$F65))</f>
        <v>#REF!</v>
      </c>
      <c r="C65" s="672"/>
      <c r="D65" s="672" t="e">
        <f>IF('Formulario PPGR2'!$G65="","",'Formulario PPGR1'!#REF!)</f>
        <v>#REF!</v>
      </c>
      <c r="E65" s="672" t="e">
        <f>IF('Formulario PPGR2'!$G65="","",'Formulario PPGR1'!#REF!)</f>
        <v>#REF!</v>
      </c>
      <c r="F65" s="672" t="e">
        <f>IF('Formulario PPGR2'!$G65="","",'Formulario PPGR1'!#REF!)</f>
        <v>#REF!</v>
      </c>
      <c r="G65" s="672" t="s">
        <v>128</v>
      </c>
      <c r="H65" s="673" t="s">
        <v>371</v>
      </c>
      <c r="I65" s="672" t="s">
        <v>372</v>
      </c>
      <c r="J65" s="673">
        <v>1</v>
      </c>
      <c r="K65" s="673"/>
      <c r="L65" s="673">
        <v>1</v>
      </c>
      <c r="M65" s="673"/>
      <c r="N65" s="673">
        <v>1</v>
      </c>
      <c r="O65" s="673"/>
      <c r="P65" s="673">
        <v>1</v>
      </c>
      <c r="Q65" s="673"/>
      <c r="R65" s="673">
        <v>1</v>
      </c>
      <c r="S65" s="673"/>
      <c r="T65" s="673">
        <v>1</v>
      </c>
      <c r="U65" s="673"/>
      <c r="V65" s="674">
        <f>SUM('Formulario PPGR2'!$J65:$U65)</f>
        <v>6</v>
      </c>
      <c r="W65" s="675" t="s">
        <v>255</v>
      </c>
      <c r="X65" s="675"/>
      <c r="Y65" s="672"/>
      <c r="Z65" s="672" t="s">
        <v>365</v>
      </c>
      <c r="AA65" s="266"/>
      <c r="AB65" s="266"/>
      <c r="AC65" s="266"/>
      <c r="AD65" s="266"/>
      <c r="AE65" s="266"/>
      <c r="AF65" s="266"/>
      <c r="AG65" s="266"/>
      <c r="AH65" s="266"/>
      <c r="AI65" s="266"/>
      <c r="AJ65" s="266"/>
      <c r="AK65" s="266"/>
      <c r="AL65" s="266"/>
      <c r="AM65" s="266"/>
      <c r="AN65" s="266"/>
      <c r="AO65" s="266"/>
      <c r="AP65" s="266"/>
      <c r="AQ65" s="266"/>
      <c r="AR65" s="266"/>
      <c r="AS65" s="266"/>
      <c r="AT65" s="266"/>
      <c r="AU65" s="266"/>
      <c r="AV65" s="266"/>
      <c r="AW65" s="266"/>
      <c r="AX65" s="266"/>
      <c r="AY65" s="266"/>
      <c r="AZ65" s="266"/>
      <c r="BA65" s="266"/>
      <c r="BB65" s="266"/>
    </row>
    <row r="66" spans="2:54" s="267" customFormat="1" ht="63" customHeight="1" x14ac:dyDescent="0.25">
      <c r="B66" s="672" t="e">
        <f>IF('Formulario PPGR2'!$G66="","",CONCATENATE('Formulario PPGR2'!$C66,".",'Formulario PPGR2'!$D66,".",'Formulario PPGR2'!$E66,".",'Formulario PPGR2'!$F66))</f>
        <v>#REF!</v>
      </c>
      <c r="C66" s="672"/>
      <c r="D66" s="672" t="e">
        <f>IF('Formulario PPGR2'!$G66="","",'Formulario PPGR1'!#REF!)</f>
        <v>#REF!</v>
      </c>
      <c r="E66" s="672" t="e">
        <f>IF('Formulario PPGR2'!$G66="","",'Formulario PPGR1'!#REF!)</f>
        <v>#REF!</v>
      </c>
      <c r="F66" s="672" t="e">
        <f>IF('Formulario PPGR2'!$G66="","",'Formulario PPGR1'!#REF!)</f>
        <v>#REF!</v>
      </c>
      <c r="G66" s="672" t="s">
        <v>128</v>
      </c>
      <c r="H66" s="673" t="s">
        <v>373</v>
      </c>
      <c r="I66" s="672" t="s">
        <v>374</v>
      </c>
      <c r="J66" s="673"/>
      <c r="K66" s="673"/>
      <c r="L66" s="673">
        <v>1</v>
      </c>
      <c r="M66" s="673"/>
      <c r="N66" s="673"/>
      <c r="O66" s="673">
        <v>1</v>
      </c>
      <c r="P66" s="673"/>
      <c r="Q66" s="673"/>
      <c r="R66" s="673">
        <v>1</v>
      </c>
      <c r="S66" s="673"/>
      <c r="T66" s="673"/>
      <c r="U66" s="673">
        <v>1</v>
      </c>
      <c r="V66" s="674">
        <f>SUM('Formulario PPGR2'!$J66:$U66)</f>
        <v>4</v>
      </c>
      <c r="W66" s="675" t="s">
        <v>290</v>
      </c>
      <c r="X66" s="675" t="s">
        <v>259</v>
      </c>
      <c r="Y66" s="672"/>
      <c r="Z66" s="672" t="s">
        <v>365</v>
      </c>
      <c r="AA66" s="266"/>
      <c r="AB66" s="266"/>
      <c r="AC66" s="266"/>
      <c r="AD66" s="266"/>
      <c r="AE66" s="266"/>
      <c r="AF66" s="266"/>
      <c r="AG66" s="266"/>
      <c r="AH66" s="266"/>
      <c r="AI66" s="266"/>
      <c r="AJ66" s="266"/>
      <c r="AK66" s="266"/>
      <c r="AL66" s="266"/>
      <c r="AM66" s="266"/>
      <c r="AN66" s="266"/>
      <c r="AO66" s="266"/>
      <c r="AP66" s="266"/>
      <c r="AQ66" s="266"/>
      <c r="AR66" s="266"/>
      <c r="AS66" s="266"/>
      <c r="AT66" s="266"/>
      <c r="AU66" s="266"/>
      <c r="AV66" s="266"/>
      <c r="AW66" s="266"/>
      <c r="AX66" s="266"/>
      <c r="AY66" s="266"/>
      <c r="AZ66" s="266"/>
      <c r="BA66" s="266"/>
      <c r="BB66" s="266"/>
    </row>
    <row r="67" spans="2:54" s="697" customFormat="1" ht="63" customHeight="1" x14ac:dyDescent="0.25">
      <c r="B67" s="692" t="e">
        <f>IF('Formulario PPGR2'!$G67="","",CONCATENATE('Formulario PPGR2'!$C67,".",'Formulario PPGR2'!$D67,".",'Formulario PPGR2'!$E67,".",'Formulario PPGR2'!$F67))</f>
        <v>#REF!</v>
      </c>
      <c r="C67" s="692"/>
      <c r="D67" s="692" t="e">
        <f>IF('Formulario PPGR2'!$G67="","",'Formulario PPGR1'!#REF!)</f>
        <v>#REF!</v>
      </c>
      <c r="E67" s="692" t="e">
        <f>IF('Formulario PPGR2'!$G67="","",'Formulario PPGR1'!#REF!)</f>
        <v>#REF!</v>
      </c>
      <c r="F67" s="692" t="e">
        <f>IF('Formulario PPGR2'!$G67="","",'Formulario PPGR1'!#REF!)</f>
        <v>#REF!</v>
      </c>
      <c r="G67" s="692" t="s">
        <v>128</v>
      </c>
      <c r="H67" s="693" t="s">
        <v>375</v>
      </c>
      <c r="I67" s="692" t="s">
        <v>376</v>
      </c>
      <c r="J67" s="693"/>
      <c r="K67" s="693">
        <v>1</v>
      </c>
      <c r="L67" s="693"/>
      <c r="M67" s="693"/>
      <c r="N67" s="693">
        <v>1</v>
      </c>
      <c r="O67" s="693"/>
      <c r="P67" s="693"/>
      <c r="Q67" s="693">
        <v>1</v>
      </c>
      <c r="R67" s="693"/>
      <c r="S67" s="693"/>
      <c r="T67" s="693">
        <v>1</v>
      </c>
      <c r="U67" s="693"/>
      <c r="V67" s="694">
        <f>SUM('Formulario PPGR2'!$J67:$U67)</f>
        <v>4</v>
      </c>
      <c r="W67" s="695" t="s">
        <v>247</v>
      </c>
      <c r="X67" s="695" t="s">
        <v>262</v>
      </c>
      <c r="Y67" s="692"/>
      <c r="Z67" s="692" t="s">
        <v>365</v>
      </c>
      <c r="AA67" s="696"/>
      <c r="AB67" s="696"/>
      <c r="AC67" s="696"/>
      <c r="AD67" s="696"/>
      <c r="AE67" s="696"/>
      <c r="AF67" s="696"/>
      <c r="AG67" s="696"/>
      <c r="AH67" s="696"/>
      <c r="AI67" s="696"/>
      <c r="AJ67" s="696"/>
      <c r="AK67" s="696"/>
      <c r="AL67" s="696"/>
      <c r="AM67" s="696"/>
      <c r="AN67" s="696"/>
      <c r="AO67" s="696"/>
      <c r="AP67" s="696"/>
      <c r="AQ67" s="696"/>
      <c r="AR67" s="696"/>
      <c r="AS67" s="696"/>
      <c r="AT67" s="696"/>
      <c r="AU67" s="696"/>
      <c r="AV67" s="696"/>
      <c r="AW67" s="696"/>
      <c r="AX67" s="696"/>
      <c r="AY67" s="696"/>
      <c r="AZ67" s="696"/>
      <c r="BA67" s="696"/>
      <c r="BB67" s="696"/>
    </row>
    <row r="68" spans="2:54" s="267" customFormat="1" ht="63" customHeight="1" x14ac:dyDescent="0.25">
      <c r="B68" s="672" t="e">
        <f>IF('Formulario PPGR2'!$G68="","",CONCATENATE('Formulario PPGR2'!$C68,".",'Formulario PPGR2'!$D68,".",'Formulario PPGR2'!$E68,".",'Formulario PPGR2'!$F68))</f>
        <v>#REF!</v>
      </c>
      <c r="C68" s="672"/>
      <c r="D68" s="672" t="e">
        <f>IF('Formulario PPGR2'!$G68="","",'Formulario PPGR1'!#REF!)</f>
        <v>#REF!</v>
      </c>
      <c r="E68" s="672" t="e">
        <f>IF('Formulario PPGR2'!$G68="","",'Formulario PPGR1'!#REF!)</f>
        <v>#REF!</v>
      </c>
      <c r="F68" s="672" t="e">
        <f>IF('Formulario PPGR2'!$G68="","",'Formulario PPGR1'!#REF!)</f>
        <v>#REF!</v>
      </c>
      <c r="G68" s="672" t="s">
        <v>128</v>
      </c>
      <c r="H68" s="673" t="s">
        <v>377</v>
      </c>
      <c r="I68" s="672" t="s">
        <v>378</v>
      </c>
      <c r="J68" s="673"/>
      <c r="K68" s="673"/>
      <c r="L68" s="673">
        <v>1</v>
      </c>
      <c r="M68" s="673"/>
      <c r="N68" s="673"/>
      <c r="O68" s="673">
        <v>1</v>
      </c>
      <c r="P68" s="673"/>
      <c r="Q68" s="673"/>
      <c r="R68" s="673">
        <v>1</v>
      </c>
      <c r="S68" s="673"/>
      <c r="T68" s="673"/>
      <c r="U68" s="673">
        <v>1</v>
      </c>
      <c r="V68" s="674">
        <f>SUM('Formulario PPGR2'!$J68:$U68)</f>
        <v>4</v>
      </c>
      <c r="W68" s="675" t="s">
        <v>247</v>
      </c>
      <c r="X68" s="675" t="s">
        <v>262</v>
      </c>
      <c r="Y68" s="672"/>
      <c r="Z68" s="672" t="s">
        <v>365</v>
      </c>
      <c r="AA68" s="266"/>
      <c r="AB68" s="266"/>
      <c r="AC68" s="266"/>
      <c r="AD68" s="266"/>
      <c r="AE68" s="266"/>
      <c r="AF68" s="266"/>
      <c r="AG68" s="266"/>
      <c r="AH68" s="266"/>
      <c r="AI68" s="266"/>
      <c r="AJ68" s="266"/>
      <c r="AK68" s="266"/>
      <c r="AL68" s="266"/>
      <c r="AM68" s="266"/>
      <c r="AN68" s="266"/>
      <c r="AO68" s="266"/>
      <c r="AP68" s="266"/>
      <c r="AQ68" s="266"/>
      <c r="AR68" s="266"/>
      <c r="AS68" s="266"/>
      <c r="AT68" s="266"/>
      <c r="AU68" s="266"/>
      <c r="AV68" s="266"/>
      <c r="AW68" s="266"/>
      <c r="AX68" s="266"/>
      <c r="AY68" s="266"/>
      <c r="AZ68" s="266"/>
      <c r="BA68" s="266"/>
      <c r="BB68" s="266"/>
    </row>
    <row r="69" spans="2:54" s="267" customFormat="1" ht="63" customHeight="1" x14ac:dyDescent="0.25">
      <c r="B69" s="672" t="e">
        <f>IF('Formulario PPGR2'!$G69="","",CONCATENATE('Formulario PPGR2'!$C69,".",'Formulario PPGR2'!$D69,".",'Formulario PPGR2'!$E69,".",'Formulario PPGR2'!$F69))</f>
        <v>#REF!</v>
      </c>
      <c r="C69" s="672"/>
      <c r="D69" s="672" t="e">
        <f>IF('Formulario PPGR2'!$G69="","",'Formulario PPGR1'!#REF!)</f>
        <v>#REF!</v>
      </c>
      <c r="E69" s="672" t="e">
        <f>IF('Formulario PPGR2'!$G69="","",'Formulario PPGR1'!#REF!)</f>
        <v>#REF!</v>
      </c>
      <c r="F69" s="672" t="e">
        <f>IF('Formulario PPGR2'!$G69="","",'Formulario PPGR1'!#REF!)</f>
        <v>#REF!</v>
      </c>
      <c r="G69" s="672" t="s">
        <v>128</v>
      </c>
      <c r="H69" s="673" t="s">
        <v>379</v>
      </c>
      <c r="I69" s="672" t="s">
        <v>380</v>
      </c>
      <c r="J69" s="673"/>
      <c r="K69" s="673"/>
      <c r="L69" s="673">
        <v>1</v>
      </c>
      <c r="M69" s="673"/>
      <c r="N69" s="673"/>
      <c r="O69" s="673">
        <v>1</v>
      </c>
      <c r="P69" s="673"/>
      <c r="Q69" s="673"/>
      <c r="R69" s="673">
        <v>1</v>
      </c>
      <c r="S69" s="673"/>
      <c r="T69" s="673"/>
      <c r="U69" s="673">
        <v>1</v>
      </c>
      <c r="V69" s="674">
        <f>SUM('Formulario PPGR2'!$J69:$U69)</f>
        <v>4</v>
      </c>
      <c r="W69" s="675" t="s">
        <v>290</v>
      </c>
      <c r="X69" s="675" t="s">
        <v>259</v>
      </c>
      <c r="Y69" s="672"/>
      <c r="Z69" s="672" t="s">
        <v>365</v>
      </c>
      <c r="AA69" s="266"/>
      <c r="AB69" s="266"/>
      <c r="AC69" s="266"/>
      <c r="AD69" s="266"/>
      <c r="AE69" s="266"/>
      <c r="AF69" s="266"/>
      <c r="AG69" s="266"/>
      <c r="AH69" s="266"/>
      <c r="AI69" s="266"/>
      <c r="AJ69" s="266"/>
      <c r="AK69" s="266"/>
      <c r="AL69" s="266"/>
      <c r="AM69" s="266"/>
      <c r="AN69" s="266"/>
      <c r="AO69" s="266"/>
      <c r="AP69" s="266"/>
      <c r="AQ69" s="266"/>
      <c r="AR69" s="266"/>
      <c r="AS69" s="266"/>
      <c r="AT69" s="266"/>
      <c r="AU69" s="266"/>
      <c r="AV69" s="266"/>
      <c r="AW69" s="266"/>
      <c r="AX69" s="266"/>
      <c r="AY69" s="266"/>
      <c r="AZ69" s="266"/>
      <c r="BA69" s="266"/>
      <c r="BB69" s="266"/>
    </row>
    <row r="70" spans="2:54" s="267" customFormat="1" ht="47.25" customHeight="1" x14ac:dyDescent="0.25">
      <c r="B70" s="672" t="e">
        <f>IF('Formulario PPGR2'!$G70="","",CONCATENATE('Formulario PPGR2'!$C70,".",'Formulario PPGR2'!$D70,".",'Formulario PPGR2'!$E70,".",'Formulario PPGR2'!$F70))</f>
        <v>#REF!</v>
      </c>
      <c r="C70" s="672"/>
      <c r="D70" s="672" t="e">
        <f>IF('Formulario PPGR2'!$G70="","",'Formulario PPGR1'!#REF!)</f>
        <v>#REF!</v>
      </c>
      <c r="E70" s="672" t="e">
        <f>IF('Formulario PPGR2'!$G70="","",'Formulario PPGR1'!#REF!)</f>
        <v>#REF!</v>
      </c>
      <c r="F70" s="672" t="e">
        <f>IF('Formulario PPGR2'!$G70="","",'Formulario PPGR1'!#REF!)</f>
        <v>#REF!</v>
      </c>
      <c r="G70" s="672" t="s">
        <v>128</v>
      </c>
      <c r="H70" s="673" t="s">
        <v>381</v>
      </c>
      <c r="I70" s="672" t="s">
        <v>382</v>
      </c>
      <c r="J70" s="673"/>
      <c r="K70" s="673">
        <v>1</v>
      </c>
      <c r="L70" s="673">
        <v>1</v>
      </c>
      <c r="M70" s="673">
        <v>1</v>
      </c>
      <c r="N70" s="673">
        <v>1</v>
      </c>
      <c r="O70" s="673">
        <v>1</v>
      </c>
      <c r="P70" s="673"/>
      <c r="Q70" s="673"/>
      <c r="R70" s="673"/>
      <c r="S70" s="673"/>
      <c r="T70" s="673"/>
      <c r="U70" s="673"/>
      <c r="V70" s="674">
        <f>SUM('Formulario PPGR2'!$J70:$U70)</f>
        <v>5</v>
      </c>
      <c r="W70" s="675" t="s">
        <v>247</v>
      </c>
      <c r="X70" s="675" t="s">
        <v>262</v>
      </c>
      <c r="Y70" s="672"/>
      <c r="Z70" s="672" t="s">
        <v>365</v>
      </c>
      <c r="AA70" s="266"/>
      <c r="AB70" s="266"/>
      <c r="AC70" s="266"/>
      <c r="AD70" s="266"/>
      <c r="AE70" s="266"/>
      <c r="AF70" s="266"/>
      <c r="AG70" s="266"/>
      <c r="AH70" s="266"/>
      <c r="AI70" s="266"/>
      <c r="AJ70" s="266"/>
      <c r="AK70" s="266"/>
      <c r="AL70" s="266"/>
      <c r="AM70" s="266"/>
      <c r="AN70" s="266"/>
      <c r="AO70" s="266"/>
      <c r="AP70" s="266"/>
      <c r="AQ70" s="266"/>
      <c r="AR70" s="266"/>
      <c r="AS70" s="266"/>
      <c r="AT70" s="266"/>
      <c r="AU70" s="266"/>
      <c r="AV70" s="266"/>
      <c r="AW70" s="266"/>
      <c r="AX70" s="266"/>
      <c r="AY70" s="266"/>
      <c r="AZ70" s="266"/>
      <c r="BA70" s="266"/>
      <c r="BB70" s="266"/>
    </row>
    <row r="71" spans="2:54" s="267" customFormat="1" ht="47.25" customHeight="1" x14ac:dyDescent="0.25">
      <c r="B71" s="672" t="e">
        <f>IF('Formulario PPGR2'!$G71="","",CONCATENATE('Formulario PPGR2'!$C71,".",'Formulario PPGR2'!$D71,".",'Formulario PPGR2'!$E71,".",'Formulario PPGR2'!$F71))</f>
        <v>#REF!</v>
      </c>
      <c r="C71" s="672"/>
      <c r="D71" s="672" t="e">
        <f>IF('Formulario PPGR2'!$G71="","",'Formulario PPGR1'!#REF!)</f>
        <v>#REF!</v>
      </c>
      <c r="E71" s="672" t="e">
        <f>IF('Formulario PPGR2'!$G71="","",'Formulario PPGR1'!#REF!)</f>
        <v>#REF!</v>
      </c>
      <c r="F71" s="672" t="e">
        <f>IF('Formulario PPGR2'!$G71="","",'Formulario PPGR1'!#REF!)</f>
        <v>#REF!</v>
      </c>
      <c r="G71" s="672" t="s">
        <v>128</v>
      </c>
      <c r="H71" s="673" t="s">
        <v>383</v>
      </c>
      <c r="I71" s="672" t="s">
        <v>384</v>
      </c>
      <c r="J71" s="673"/>
      <c r="K71" s="673"/>
      <c r="L71" s="673"/>
      <c r="M71" s="673">
        <v>1</v>
      </c>
      <c r="N71" s="673"/>
      <c r="O71" s="673"/>
      <c r="P71" s="673"/>
      <c r="Q71" s="673">
        <v>1</v>
      </c>
      <c r="R71" s="673"/>
      <c r="S71" s="673"/>
      <c r="T71" s="673"/>
      <c r="U71" s="673">
        <v>1</v>
      </c>
      <c r="V71" s="674">
        <f>SUM('Formulario PPGR2'!$J71:$U71)</f>
        <v>3</v>
      </c>
      <c r="W71" s="675" t="s">
        <v>259</v>
      </c>
      <c r="X71" s="675"/>
      <c r="Y71" s="672"/>
      <c r="Z71" s="672" t="s">
        <v>365</v>
      </c>
      <c r="AA71" s="266"/>
      <c r="AB71" s="266"/>
      <c r="AC71" s="266"/>
      <c r="AD71" s="266"/>
      <c r="AE71" s="266"/>
      <c r="AF71" s="266"/>
      <c r="AG71" s="266"/>
      <c r="AH71" s="266"/>
      <c r="AI71" s="266"/>
      <c r="AJ71" s="266"/>
      <c r="AK71" s="266"/>
      <c r="AL71" s="266"/>
      <c r="AM71" s="266"/>
      <c r="AN71" s="266"/>
      <c r="AO71" s="266"/>
      <c r="AP71" s="266"/>
      <c r="AQ71" s="266"/>
      <c r="AR71" s="266"/>
      <c r="AS71" s="266"/>
      <c r="AT71" s="266"/>
      <c r="AU71" s="266"/>
      <c r="AV71" s="266"/>
      <c r="AW71" s="266"/>
      <c r="AX71" s="266"/>
      <c r="AY71" s="266"/>
      <c r="AZ71" s="266"/>
      <c r="BA71" s="266"/>
      <c r="BB71" s="266"/>
    </row>
    <row r="72" spans="2:54" s="267" customFormat="1" ht="47.25" customHeight="1" x14ac:dyDescent="0.25">
      <c r="B72" s="672" t="e">
        <f>IF('Formulario PPGR2'!$G72="","",CONCATENATE('Formulario PPGR2'!$C72,".",'Formulario PPGR2'!$D72,".",'Formulario PPGR2'!$E72,".",'Formulario PPGR2'!$F72))</f>
        <v>#REF!</v>
      </c>
      <c r="C72" s="672"/>
      <c r="D72" s="672" t="e">
        <f>IF('Formulario PPGR2'!$G72="","",'Formulario PPGR1'!#REF!)</f>
        <v>#REF!</v>
      </c>
      <c r="E72" s="672" t="e">
        <f>IF('Formulario PPGR2'!$G72="","",'Formulario PPGR1'!#REF!)</f>
        <v>#REF!</v>
      </c>
      <c r="F72" s="672" t="e">
        <f>IF('Formulario PPGR2'!$G72="","",'Formulario PPGR1'!#REF!)</f>
        <v>#REF!</v>
      </c>
      <c r="G72" s="672" t="s">
        <v>128</v>
      </c>
      <c r="H72" s="673" t="s">
        <v>385</v>
      </c>
      <c r="I72" s="672" t="s">
        <v>386</v>
      </c>
      <c r="J72" s="673">
        <v>1</v>
      </c>
      <c r="K72" s="673">
        <v>1</v>
      </c>
      <c r="L72" s="673">
        <v>1</v>
      </c>
      <c r="M72" s="673">
        <v>1</v>
      </c>
      <c r="N72" s="673">
        <v>1</v>
      </c>
      <c r="O72" s="673">
        <v>1</v>
      </c>
      <c r="P72" s="673">
        <v>1</v>
      </c>
      <c r="Q72" s="673">
        <v>1</v>
      </c>
      <c r="R72" s="673">
        <v>1</v>
      </c>
      <c r="S72" s="673">
        <v>1</v>
      </c>
      <c r="T72" s="673">
        <v>1</v>
      </c>
      <c r="U72" s="673">
        <v>1</v>
      </c>
      <c r="V72" s="674">
        <f>SUM('Formulario PPGR2'!$J72:$U72)</f>
        <v>12</v>
      </c>
      <c r="W72" s="675" t="s">
        <v>259</v>
      </c>
      <c r="X72" s="675"/>
      <c r="Y72" s="672"/>
      <c r="Z72" s="672" t="s">
        <v>365</v>
      </c>
      <c r="AA72" s="266"/>
      <c r="AB72" s="266"/>
      <c r="AC72" s="266"/>
      <c r="AD72" s="266"/>
      <c r="AE72" s="266"/>
      <c r="AF72" s="266"/>
      <c r="AG72" s="266"/>
      <c r="AH72" s="266"/>
      <c r="AI72" s="266"/>
      <c r="AJ72" s="266"/>
      <c r="AK72" s="266"/>
      <c r="AL72" s="266"/>
      <c r="AM72" s="266"/>
      <c r="AN72" s="266"/>
      <c r="AO72" s="266"/>
      <c r="AP72" s="266"/>
      <c r="AQ72" s="266"/>
      <c r="AR72" s="266"/>
      <c r="AS72" s="266"/>
      <c r="AT72" s="266"/>
      <c r="AU72" s="266"/>
      <c r="AV72" s="266"/>
      <c r="AW72" s="266"/>
      <c r="AX72" s="266"/>
      <c r="AY72" s="266"/>
      <c r="AZ72" s="266"/>
      <c r="BA72" s="266"/>
      <c r="BB72" s="266"/>
    </row>
    <row r="73" spans="2:54" s="267" customFormat="1" ht="47.25" customHeight="1" x14ac:dyDescent="0.25">
      <c r="B73" s="672" t="e">
        <f>IF('Formulario PPGR2'!$G73="","",CONCATENATE('Formulario PPGR2'!$C73,".",'Formulario PPGR2'!$D73,".",'Formulario PPGR2'!$E73,".",'Formulario PPGR2'!$F73))</f>
        <v>#REF!</v>
      </c>
      <c r="C73" s="672"/>
      <c r="D73" s="672" t="e">
        <f>IF('Formulario PPGR2'!$G73="","",'Formulario PPGR1'!#REF!)</f>
        <v>#REF!</v>
      </c>
      <c r="E73" s="672" t="e">
        <f>IF('Formulario PPGR2'!$G73="","",'Formulario PPGR1'!#REF!)</f>
        <v>#REF!</v>
      </c>
      <c r="F73" s="672" t="e">
        <f>IF('Formulario PPGR2'!$G73="","",'Formulario PPGR1'!#REF!)</f>
        <v>#REF!</v>
      </c>
      <c r="G73" s="672" t="s">
        <v>128</v>
      </c>
      <c r="H73" s="673" t="s">
        <v>387</v>
      </c>
      <c r="I73" s="672" t="s">
        <v>388</v>
      </c>
      <c r="J73" s="673">
        <v>1</v>
      </c>
      <c r="K73" s="673">
        <v>1</v>
      </c>
      <c r="L73" s="673">
        <v>1</v>
      </c>
      <c r="M73" s="673">
        <v>1</v>
      </c>
      <c r="N73" s="673">
        <v>1</v>
      </c>
      <c r="O73" s="673">
        <v>1</v>
      </c>
      <c r="P73" s="673">
        <v>1</v>
      </c>
      <c r="Q73" s="673">
        <v>1</v>
      </c>
      <c r="R73" s="673">
        <v>1</v>
      </c>
      <c r="S73" s="673">
        <v>1</v>
      </c>
      <c r="T73" s="673">
        <v>1</v>
      </c>
      <c r="U73" s="673">
        <v>1</v>
      </c>
      <c r="V73" s="674">
        <f>SUM('Formulario PPGR2'!$J73:$U73)</f>
        <v>12</v>
      </c>
      <c r="W73" s="675" t="s">
        <v>247</v>
      </c>
      <c r="X73" s="675"/>
      <c r="Y73" s="672"/>
      <c r="Z73" s="672" t="s">
        <v>365</v>
      </c>
      <c r="AA73" s="266"/>
      <c r="AB73" s="266"/>
      <c r="AC73" s="266"/>
      <c r="AD73" s="266"/>
      <c r="AE73" s="266"/>
      <c r="AF73" s="266"/>
      <c r="AG73" s="266"/>
      <c r="AH73" s="266"/>
      <c r="AI73" s="266"/>
      <c r="AJ73" s="266"/>
      <c r="AK73" s="266"/>
      <c r="AL73" s="266"/>
      <c r="AM73" s="266"/>
      <c r="AN73" s="266"/>
      <c r="AO73" s="266"/>
      <c r="AP73" s="266"/>
      <c r="AQ73" s="266"/>
      <c r="AR73" s="266"/>
      <c r="AS73" s="266"/>
      <c r="AT73" s="266"/>
      <c r="AU73" s="266"/>
      <c r="AV73" s="266"/>
      <c r="AW73" s="266"/>
      <c r="AX73" s="266"/>
      <c r="AY73" s="266"/>
      <c r="AZ73" s="266"/>
      <c r="BA73" s="266"/>
      <c r="BB73" s="266"/>
    </row>
    <row r="74" spans="2:54" s="267" customFormat="1" ht="47.25" customHeight="1" x14ac:dyDescent="0.25">
      <c r="B74" s="672" t="e">
        <f>IF('Formulario PPGR2'!$G74="","",CONCATENATE('Formulario PPGR2'!$C74,".",'Formulario PPGR2'!$D74,".",'Formulario PPGR2'!$E74,".",'Formulario PPGR2'!$F74))</f>
        <v>#REF!</v>
      </c>
      <c r="C74" s="672"/>
      <c r="D74" s="672" t="e">
        <f>IF('Formulario PPGR2'!$G74="","",'Formulario PPGR1'!#REF!)</f>
        <v>#REF!</v>
      </c>
      <c r="E74" s="672" t="e">
        <f>IF('Formulario PPGR2'!$G74="","",'Formulario PPGR1'!#REF!)</f>
        <v>#REF!</v>
      </c>
      <c r="F74" s="672" t="e">
        <f>IF('Formulario PPGR2'!$G74="","",'Formulario PPGR1'!#REF!)</f>
        <v>#REF!</v>
      </c>
      <c r="G74" s="672" t="s">
        <v>128</v>
      </c>
      <c r="H74" s="673" t="s">
        <v>389</v>
      </c>
      <c r="I74" s="672" t="s">
        <v>390</v>
      </c>
      <c r="J74" s="673"/>
      <c r="K74" s="673"/>
      <c r="L74" s="673">
        <v>1</v>
      </c>
      <c r="M74" s="673"/>
      <c r="N74" s="673"/>
      <c r="O74" s="673">
        <v>1</v>
      </c>
      <c r="P74" s="673"/>
      <c r="Q74" s="673"/>
      <c r="R74" s="673">
        <v>1</v>
      </c>
      <c r="S74" s="673"/>
      <c r="T74" s="673"/>
      <c r="U74" s="673">
        <v>1</v>
      </c>
      <c r="V74" s="674">
        <f>SUM('Formulario PPGR2'!$J74:$U74)</f>
        <v>4</v>
      </c>
      <c r="W74" s="675" t="s">
        <v>259</v>
      </c>
      <c r="X74" s="675"/>
      <c r="Y74" s="672"/>
      <c r="Z74" s="672" t="s">
        <v>365</v>
      </c>
      <c r="AA74" s="266"/>
      <c r="AB74" s="266"/>
      <c r="AC74" s="266"/>
      <c r="AD74" s="266"/>
      <c r="AE74" s="266"/>
      <c r="AF74" s="266"/>
      <c r="AG74" s="266"/>
      <c r="AH74" s="266"/>
      <c r="AI74" s="266"/>
      <c r="AJ74" s="266"/>
      <c r="AK74" s="266"/>
      <c r="AL74" s="266"/>
      <c r="AM74" s="266"/>
      <c r="AN74" s="266"/>
      <c r="AO74" s="266"/>
      <c r="AP74" s="266"/>
      <c r="AQ74" s="266"/>
      <c r="AR74" s="266"/>
      <c r="AS74" s="266"/>
      <c r="AT74" s="266"/>
      <c r="AU74" s="266"/>
      <c r="AV74" s="266"/>
      <c r="AW74" s="266"/>
      <c r="AX74" s="266"/>
      <c r="AY74" s="266"/>
      <c r="AZ74" s="266"/>
      <c r="BA74" s="266"/>
      <c r="BB74" s="266"/>
    </row>
    <row r="75" spans="2:54" s="267" customFormat="1" ht="47.25" customHeight="1" x14ac:dyDescent="0.25">
      <c r="B75" s="672" t="e">
        <f>IF('Formulario PPGR2'!$G75="","",CONCATENATE('Formulario PPGR2'!$C75,".",'Formulario PPGR2'!$D75,".",'Formulario PPGR2'!$E75,".",'Formulario PPGR2'!$F75))</f>
        <v>#REF!</v>
      </c>
      <c r="C75" s="672"/>
      <c r="D75" s="672" t="e">
        <f>IF('Formulario PPGR2'!$G75="","",'Formulario PPGR1'!#REF!)</f>
        <v>#REF!</v>
      </c>
      <c r="E75" s="672" t="e">
        <f>IF('Formulario PPGR2'!$G75="","",'Formulario PPGR1'!#REF!)</f>
        <v>#REF!</v>
      </c>
      <c r="F75" s="672" t="e">
        <f>IF('Formulario PPGR2'!$G75="","",'Formulario PPGR1'!#REF!)</f>
        <v>#REF!</v>
      </c>
      <c r="G75" s="672" t="s">
        <v>391</v>
      </c>
      <c r="H75" s="673" t="s">
        <v>392</v>
      </c>
      <c r="I75" s="672" t="s">
        <v>393</v>
      </c>
      <c r="J75" s="673"/>
      <c r="K75" s="673"/>
      <c r="L75" s="673">
        <v>1</v>
      </c>
      <c r="M75" s="673"/>
      <c r="N75" s="673"/>
      <c r="O75" s="673">
        <v>1</v>
      </c>
      <c r="P75" s="673"/>
      <c r="Q75" s="673"/>
      <c r="R75" s="673">
        <v>1</v>
      </c>
      <c r="S75" s="673"/>
      <c r="T75" s="673"/>
      <c r="U75" s="673">
        <v>1</v>
      </c>
      <c r="V75" s="674">
        <f>SUM('Formulario PPGR2'!$J75:$U75)</f>
        <v>4</v>
      </c>
      <c r="W75" s="675" t="s">
        <v>259</v>
      </c>
      <c r="X75" s="675"/>
      <c r="Y75" s="672"/>
      <c r="Z75" s="672" t="s">
        <v>114</v>
      </c>
      <c r="AA75" s="266"/>
      <c r="AB75" s="266"/>
      <c r="AC75" s="266"/>
      <c r="AD75" s="266"/>
      <c r="AE75" s="266"/>
      <c r="AF75" s="266"/>
      <c r="AG75" s="266"/>
      <c r="AH75" s="266"/>
      <c r="AI75" s="266"/>
      <c r="AJ75" s="266"/>
      <c r="AK75" s="266"/>
      <c r="AL75" s="266"/>
      <c r="AM75" s="266"/>
      <c r="AN75" s="266"/>
      <c r="AO75" s="266"/>
      <c r="AP75" s="266"/>
      <c r="AQ75" s="266"/>
      <c r="AR75" s="266"/>
      <c r="AS75" s="266"/>
      <c r="AT75" s="266"/>
      <c r="AU75" s="266"/>
      <c r="AV75" s="266"/>
      <c r="AW75" s="266"/>
      <c r="AX75" s="266"/>
      <c r="AY75" s="266"/>
      <c r="AZ75" s="266"/>
      <c r="BA75" s="266"/>
      <c r="BB75" s="266"/>
    </row>
    <row r="76" spans="2:54" s="267" customFormat="1" ht="47.25" customHeight="1" x14ac:dyDescent="0.25">
      <c r="B76" s="672" t="e">
        <f>IF('Formulario PPGR2'!$G76="","",CONCATENATE('Formulario PPGR2'!$C76,".",'Formulario PPGR2'!$D76,".",'Formulario PPGR2'!$E76,".",'Formulario PPGR2'!$F76))</f>
        <v>#REF!</v>
      </c>
      <c r="C76" s="672"/>
      <c r="D76" s="672" t="e">
        <f>IF('Formulario PPGR2'!$G76="","",'Formulario PPGR1'!#REF!)</f>
        <v>#REF!</v>
      </c>
      <c r="E76" s="672" t="e">
        <f>IF('Formulario PPGR2'!$G76="","",'Formulario PPGR1'!#REF!)</f>
        <v>#REF!</v>
      </c>
      <c r="F76" s="672" t="e">
        <f>IF('Formulario PPGR2'!$G76="","",'Formulario PPGR1'!#REF!)</f>
        <v>#REF!</v>
      </c>
      <c r="G76" s="672" t="s">
        <v>391</v>
      </c>
      <c r="H76" s="673" t="s">
        <v>394</v>
      </c>
      <c r="I76" s="672" t="s">
        <v>395</v>
      </c>
      <c r="J76" s="673"/>
      <c r="K76" s="673"/>
      <c r="L76" s="673">
        <v>1</v>
      </c>
      <c r="M76" s="673"/>
      <c r="N76" s="673"/>
      <c r="O76" s="673"/>
      <c r="P76" s="673"/>
      <c r="Q76" s="673"/>
      <c r="R76" s="673"/>
      <c r="S76" s="673"/>
      <c r="T76" s="673"/>
      <c r="U76" s="673"/>
      <c r="V76" s="674">
        <f>SUM('Formulario PPGR2'!$J76:$U76)</f>
        <v>1</v>
      </c>
      <c r="W76" s="675" t="s">
        <v>259</v>
      </c>
      <c r="X76" s="675" t="s">
        <v>247</v>
      </c>
      <c r="Y76" s="672"/>
      <c r="Z76" s="672" t="s">
        <v>125</v>
      </c>
      <c r="AA76" s="266"/>
      <c r="AB76" s="266"/>
      <c r="AC76" s="266"/>
      <c r="AD76" s="266"/>
      <c r="AE76" s="266"/>
      <c r="AF76" s="266"/>
      <c r="AG76" s="266"/>
      <c r="AH76" s="266"/>
      <c r="AI76" s="266"/>
      <c r="AJ76" s="266"/>
      <c r="AK76" s="266"/>
      <c r="AL76" s="266"/>
      <c r="AM76" s="266"/>
      <c r="AN76" s="266"/>
      <c r="AO76" s="266"/>
      <c r="AP76" s="266"/>
      <c r="AQ76" s="266"/>
      <c r="AR76" s="266"/>
      <c r="AS76" s="266"/>
      <c r="AT76" s="266"/>
      <c r="AU76" s="266"/>
      <c r="AV76" s="266"/>
      <c r="AW76" s="266"/>
      <c r="AX76" s="266"/>
      <c r="AY76" s="266"/>
      <c r="AZ76" s="266"/>
      <c r="BA76" s="266"/>
      <c r="BB76" s="266"/>
    </row>
    <row r="77" spans="2:54" s="267" customFormat="1" ht="63.75" x14ac:dyDescent="0.25">
      <c r="B77" s="672" t="e">
        <f>IF('Formulario PPGR2'!$G77="","",CONCATENATE('Formulario PPGR2'!$C77,".",'Formulario PPGR2'!$D77,".",'Formulario PPGR2'!$E77,".",'Formulario PPGR2'!$F77))</f>
        <v>#REF!</v>
      </c>
      <c r="C77" s="672"/>
      <c r="D77" s="672" t="e">
        <f>IF('Formulario PPGR2'!$G77="","",'Formulario PPGR1'!#REF!)</f>
        <v>#REF!</v>
      </c>
      <c r="E77" s="672" t="e">
        <f>IF('Formulario PPGR2'!$G77="","",'Formulario PPGR1'!#REF!)</f>
        <v>#REF!</v>
      </c>
      <c r="F77" s="672" t="e">
        <f>IF('Formulario PPGR2'!$G77="","",'Formulario PPGR1'!#REF!)</f>
        <v>#REF!</v>
      </c>
      <c r="G77" s="672" t="s">
        <v>132</v>
      </c>
      <c r="H77" s="673" t="s">
        <v>396</v>
      </c>
      <c r="I77" s="672" t="s">
        <v>397</v>
      </c>
      <c r="J77" s="673"/>
      <c r="K77" s="673"/>
      <c r="L77" s="673">
        <v>1</v>
      </c>
      <c r="M77" s="673"/>
      <c r="N77" s="673"/>
      <c r="O77" s="673">
        <v>1</v>
      </c>
      <c r="P77" s="673"/>
      <c r="Q77" s="673"/>
      <c r="R77" s="673">
        <v>1</v>
      </c>
      <c r="S77" s="673"/>
      <c r="T77" s="673"/>
      <c r="U77" s="673">
        <v>1</v>
      </c>
      <c r="V77" s="674">
        <f>SUM('Formulario PPGR2'!$J77:$U77)</f>
        <v>4</v>
      </c>
      <c r="W77" s="675" t="s">
        <v>247</v>
      </c>
      <c r="X77" s="675" t="s">
        <v>248</v>
      </c>
      <c r="Y77" s="672"/>
      <c r="Z77" s="672" t="s">
        <v>125</v>
      </c>
      <c r="AA77" s="266"/>
      <c r="AB77" s="266"/>
      <c r="AC77" s="266"/>
      <c r="AD77" s="266"/>
      <c r="AE77" s="266"/>
      <c r="AF77" s="266"/>
      <c r="AG77" s="266"/>
      <c r="AH77" s="266"/>
      <c r="AI77" s="266"/>
      <c r="AJ77" s="266"/>
      <c r="AK77" s="266"/>
      <c r="AL77" s="266"/>
      <c r="AM77" s="266"/>
      <c r="AN77" s="266"/>
      <c r="AO77" s="266"/>
      <c r="AP77" s="266"/>
      <c r="AQ77" s="266"/>
      <c r="AR77" s="266"/>
      <c r="AS77" s="266"/>
      <c r="AT77" s="266"/>
      <c r="AU77" s="266"/>
      <c r="AV77" s="266"/>
      <c r="AW77" s="266"/>
      <c r="AX77" s="266"/>
      <c r="AY77" s="266"/>
      <c r="AZ77" s="266"/>
      <c r="BA77" s="266"/>
      <c r="BB77" s="266"/>
    </row>
    <row r="78" spans="2:54" s="697" customFormat="1" ht="149.25" customHeight="1" x14ac:dyDescent="0.25">
      <c r="B78" s="692" t="e">
        <f>IF('Formulario PPGR2'!$G78="","",CONCATENATE('Formulario PPGR2'!$C78,".",'Formulario PPGR2'!$D78,".",'Formulario PPGR2'!$E78,".",'Formulario PPGR2'!$F78))</f>
        <v>#REF!</v>
      </c>
      <c r="C78" s="692"/>
      <c r="D78" s="692" t="e">
        <f>IF('Formulario PPGR2'!$G78="","",'Formulario PPGR1'!#REF!)</f>
        <v>#REF!</v>
      </c>
      <c r="E78" s="692" t="e">
        <f>IF('Formulario PPGR2'!$G78="","",'Formulario PPGR1'!#REF!)</f>
        <v>#REF!</v>
      </c>
      <c r="F78" s="692" t="e">
        <f>IF('Formulario PPGR2'!$G78="","",'Formulario PPGR1'!#REF!)</f>
        <v>#REF!</v>
      </c>
      <c r="G78" s="692" t="s">
        <v>398</v>
      </c>
      <c r="H78" s="693" t="s">
        <v>399</v>
      </c>
      <c r="I78" s="692" t="s">
        <v>2537</v>
      </c>
      <c r="J78" s="693"/>
      <c r="K78" s="693">
        <v>1</v>
      </c>
      <c r="L78" s="693"/>
      <c r="M78" s="693"/>
      <c r="N78" s="693">
        <v>1</v>
      </c>
      <c r="O78" s="693"/>
      <c r="P78" s="693"/>
      <c r="Q78" s="693">
        <v>1</v>
      </c>
      <c r="R78" s="693"/>
      <c r="S78" s="693"/>
      <c r="T78" s="693">
        <v>1</v>
      </c>
      <c r="U78" s="693"/>
      <c r="V78" s="694">
        <f>SUM('Formulario PPGR2'!$J78:$U78)</f>
        <v>4</v>
      </c>
      <c r="W78" s="695" t="s">
        <v>247</v>
      </c>
      <c r="X78" s="695" t="s">
        <v>259</v>
      </c>
      <c r="Y78" s="692"/>
      <c r="Z78" s="692" t="s">
        <v>125</v>
      </c>
      <c r="AA78" s="696"/>
      <c r="AB78" s="696"/>
      <c r="AC78" s="696"/>
      <c r="AD78" s="696"/>
      <c r="AE78" s="696"/>
      <c r="AF78" s="696"/>
      <c r="AG78" s="696"/>
      <c r="AH78" s="696"/>
      <c r="AI78" s="696"/>
      <c r="AJ78" s="696"/>
      <c r="AK78" s="696"/>
      <c r="AL78" s="696"/>
      <c r="AM78" s="696"/>
      <c r="AN78" s="696"/>
      <c r="AO78" s="696"/>
      <c r="AP78" s="696"/>
      <c r="AQ78" s="696"/>
      <c r="AR78" s="696"/>
      <c r="AS78" s="696"/>
      <c r="AT78" s="696"/>
      <c r="AU78" s="696"/>
      <c r="AV78" s="696"/>
      <c r="AW78" s="696"/>
      <c r="AX78" s="696"/>
      <c r="AY78" s="696"/>
      <c r="AZ78" s="696"/>
      <c r="BA78" s="696"/>
      <c r="BB78" s="696"/>
    </row>
    <row r="79" spans="2:54" s="267" customFormat="1" ht="72" customHeight="1" x14ac:dyDescent="0.25">
      <c r="B79" s="672" t="e">
        <f>IF('Formulario PPGR2'!$G79="","",CONCATENATE('Formulario PPGR2'!$C79,".",'Formulario PPGR2'!$D79,".",'Formulario PPGR2'!$E79,".",'Formulario PPGR2'!$F79))</f>
        <v>#REF!</v>
      </c>
      <c r="C79" s="672"/>
      <c r="D79" s="672" t="e">
        <f>IF('Formulario PPGR2'!$G79="","",'Formulario PPGR1'!#REF!)</f>
        <v>#REF!</v>
      </c>
      <c r="E79" s="672" t="e">
        <f>IF('Formulario PPGR2'!$G79="","",'Formulario PPGR1'!#REF!)</f>
        <v>#REF!</v>
      </c>
      <c r="F79" s="672" t="e">
        <f>IF('Formulario PPGR2'!$G79="","",'Formulario PPGR1'!#REF!)</f>
        <v>#REF!</v>
      </c>
      <c r="G79" s="672" t="s">
        <v>400</v>
      </c>
      <c r="H79" s="673" t="s">
        <v>401</v>
      </c>
      <c r="I79" s="672" t="s">
        <v>402</v>
      </c>
      <c r="J79" s="673">
        <v>1</v>
      </c>
      <c r="K79" s="673"/>
      <c r="L79" s="673"/>
      <c r="M79" s="673">
        <v>1</v>
      </c>
      <c r="N79" s="673"/>
      <c r="O79" s="673"/>
      <c r="P79" s="673">
        <v>1</v>
      </c>
      <c r="Q79" s="673"/>
      <c r="R79" s="673"/>
      <c r="S79" s="673"/>
      <c r="T79" s="673"/>
      <c r="U79" s="673"/>
      <c r="V79" s="674">
        <f>SUM('Formulario PPGR2'!$J79:$U79)</f>
        <v>3</v>
      </c>
      <c r="W79" s="675" t="s">
        <v>247</v>
      </c>
      <c r="X79" s="675" t="s">
        <v>259</v>
      </c>
      <c r="Y79" s="672"/>
      <c r="Z79" s="672" t="s">
        <v>125</v>
      </c>
      <c r="AA79" s="266"/>
      <c r="AB79" s="266"/>
      <c r="AC79" s="266"/>
      <c r="AD79" s="266"/>
      <c r="AE79" s="266"/>
      <c r="AF79" s="266"/>
      <c r="AG79" s="266"/>
      <c r="AH79" s="266"/>
      <c r="AI79" s="266"/>
      <c r="AJ79" s="266"/>
      <c r="AK79" s="266"/>
      <c r="AL79" s="266"/>
      <c r="AM79" s="266"/>
      <c r="AN79" s="266"/>
      <c r="AO79" s="266"/>
      <c r="AP79" s="266"/>
      <c r="AQ79" s="266"/>
      <c r="AR79" s="266"/>
      <c r="AS79" s="266"/>
      <c r="AT79" s="266"/>
      <c r="AU79" s="266"/>
      <c r="AV79" s="266"/>
      <c r="AW79" s="266"/>
      <c r="AX79" s="266"/>
      <c r="AY79" s="266"/>
      <c r="AZ79" s="266"/>
      <c r="BA79" s="266"/>
      <c r="BB79" s="266"/>
    </row>
    <row r="80" spans="2:54" s="267" customFormat="1" ht="72" customHeight="1" x14ac:dyDescent="0.25">
      <c r="B80" s="672" t="e">
        <f>IF('Formulario PPGR2'!$G80="","",CONCATENATE('Formulario PPGR2'!$C80,".",'Formulario PPGR2'!$D80,".",'Formulario PPGR2'!$E80,".",'Formulario PPGR2'!$F80))</f>
        <v>#REF!</v>
      </c>
      <c r="C80" s="672"/>
      <c r="D80" s="672" t="e">
        <f>IF('Formulario PPGR2'!$G80="","",'Formulario PPGR1'!#REF!)</f>
        <v>#REF!</v>
      </c>
      <c r="E80" s="672" t="e">
        <f>IF('Formulario PPGR2'!$G80="","",'Formulario PPGR1'!#REF!)</f>
        <v>#REF!</v>
      </c>
      <c r="F80" s="672" t="e">
        <f>IF('Formulario PPGR2'!$G80="","",'Formulario PPGR1'!#REF!)</f>
        <v>#REF!</v>
      </c>
      <c r="G80" s="672" t="s">
        <v>403</v>
      </c>
      <c r="H80" s="673" t="s">
        <v>404</v>
      </c>
      <c r="I80" s="672" t="s">
        <v>405</v>
      </c>
      <c r="J80" s="673"/>
      <c r="K80" s="673"/>
      <c r="L80" s="673">
        <v>1</v>
      </c>
      <c r="M80" s="673"/>
      <c r="N80" s="673"/>
      <c r="O80" s="673">
        <v>1</v>
      </c>
      <c r="P80" s="673"/>
      <c r="Q80" s="673"/>
      <c r="R80" s="673">
        <v>1</v>
      </c>
      <c r="S80" s="673"/>
      <c r="T80" s="673"/>
      <c r="U80" s="673"/>
      <c r="V80" s="674">
        <f>SUM('Formulario PPGR2'!$J80:$U80)</f>
        <v>3</v>
      </c>
      <c r="W80" s="675" t="s">
        <v>247</v>
      </c>
      <c r="X80" s="675" t="s">
        <v>259</v>
      </c>
      <c r="Y80" s="672"/>
      <c r="Z80" s="672" t="s">
        <v>125</v>
      </c>
      <c r="AA80" s="266"/>
      <c r="AB80" s="266"/>
      <c r="AC80" s="266"/>
      <c r="AD80" s="266"/>
      <c r="AE80" s="266"/>
      <c r="AF80" s="266"/>
      <c r="AG80" s="266"/>
      <c r="AH80" s="266"/>
      <c r="AI80" s="266"/>
      <c r="AJ80" s="266"/>
      <c r="AK80" s="266"/>
      <c r="AL80" s="266"/>
      <c r="AM80" s="266"/>
      <c r="AN80" s="266"/>
      <c r="AO80" s="266"/>
      <c r="AP80" s="266"/>
      <c r="AQ80" s="266"/>
      <c r="AR80" s="266"/>
      <c r="AS80" s="266"/>
      <c r="AT80" s="266"/>
      <c r="AU80" s="266"/>
      <c r="AV80" s="266"/>
      <c r="AW80" s="266"/>
      <c r="AX80" s="266"/>
      <c r="AY80" s="266"/>
      <c r="AZ80" s="266"/>
      <c r="BA80" s="266"/>
      <c r="BB80" s="266"/>
    </row>
    <row r="81" spans="2:54" s="267" customFormat="1" ht="72" customHeight="1" x14ac:dyDescent="0.25">
      <c r="B81" s="672" t="e">
        <f>IF('Formulario PPGR2'!$G81="","",CONCATENATE('Formulario PPGR2'!$C81,".",'Formulario PPGR2'!$D81,".",'Formulario PPGR2'!$E81,".",'Formulario PPGR2'!$F81))</f>
        <v>#REF!</v>
      </c>
      <c r="C81" s="672"/>
      <c r="D81" s="672" t="e">
        <f>IF('Formulario PPGR2'!$G81="","",'Formulario PPGR1'!#REF!)</f>
        <v>#REF!</v>
      </c>
      <c r="E81" s="672" t="e">
        <f>IF('Formulario PPGR2'!$G81="","",'Formulario PPGR1'!#REF!)</f>
        <v>#REF!</v>
      </c>
      <c r="F81" s="672" t="e">
        <f>IF('Formulario PPGR2'!$G81="","",'Formulario PPGR1'!#REF!)</f>
        <v>#REF!</v>
      </c>
      <c r="G81" s="672" t="s">
        <v>406</v>
      </c>
      <c r="H81" s="673" t="s">
        <v>407</v>
      </c>
      <c r="I81" s="672" t="s">
        <v>408</v>
      </c>
      <c r="J81" s="673"/>
      <c r="K81" s="673">
        <v>1</v>
      </c>
      <c r="L81" s="673"/>
      <c r="M81" s="673"/>
      <c r="N81" s="673"/>
      <c r="O81" s="673"/>
      <c r="P81" s="673">
        <v>1</v>
      </c>
      <c r="Q81" s="673"/>
      <c r="R81" s="673"/>
      <c r="S81" s="673"/>
      <c r="T81" s="673">
        <v>1</v>
      </c>
      <c r="U81" s="673"/>
      <c r="V81" s="674">
        <f>SUM('Formulario PPGR2'!$J81:$U81)</f>
        <v>3</v>
      </c>
      <c r="W81" s="675" t="s">
        <v>247</v>
      </c>
      <c r="X81" s="675" t="s">
        <v>259</v>
      </c>
      <c r="Y81" s="672"/>
      <c r="Z81" s="672" t="s">
        <v>125</v>
      </c>
      <c r="AA81" s="266"/>
      <c r="AB81" s="266"/>
      <c r="AC81" s="266"/>
      <c r="AD81" s="266"/>
      <c r="AE81" s="266"/>
      <c r="AF81" s="266"/>
      <c r="AG81" s="266"/>
      <c r="AH81" s="266"/>
      <c r="AI81" s="266"/>
      <c r="AJ81" s="266"/>
      <c r="AK81" s="266"/>
      <c r="AL81" s="266"/>
      <c r="AM81" s="266"/>
      <c r="AN81" s="266"/>
      <c r="AO81" s="266"/>
      <c r="AP81" s="266"/>
      <c r="AQ81" s="266"/>
      <c r="AR81" s="266"/>
      <c r="AS81" s="266"/>
      <c r="AT81" s="266"/>
      <c r="AU81" s="266"/>
      <c r="AV81" s="266"/>
      <c r="AW81" s="266"/>
      <c r="AX81" s="266"/>
      <c r="AY81" s="266"/>
      <c r="AZ81" s="266"/>
      <c r="BA81" s="266"/>
      <c r="BB81" s="266"/>
    </row>
    <row r="82" spans="2:54" s="267" customFormat="1" ht="72" customHeight="1" x14ac:dyDescent="0.25">
      <c r="B82" s="672" t="e">
        <f>IF('Formulario PPGR2'!$G82="","",CONCATENATE('Formulario PPGR2'!$C82,".",'Formulario PPGR2'!$D82,".",'Formulario PPGR2'!$E82,".",'Formulario PPGR2'!$F82))</f>
        <v>#REF!</v>
      </c>
      <c r="C82" s="672"/>
      <c r="D82" s="672" t="e">
        <f>IF('Formulario PPGR2'!$G82="","",'Formulario PPGR1'!#REF!)</f>
        <v>#REF!</v>
      </c>
      <c r="E82" s="672" t="e">
        <f>IF('Formulario PPGR2'!$G82="","",'Formulario PPGR1'!#REF!)</f>
        <v>#REF!</v>
      </c>
      <c r="F82" s="672" t="e">
        <f>IF('Formulario PPGR2'!$G82="","",'Formulario PPGR1'!#REF!)</f>
        <v>#REF!</v>
      </c>
      <c r="G82" s="672" t="s">
        <v>409</v>
      </c>
      <c r="H82" s="673" t="s">
        <v>410</v>
      </c>
      <c r="I82" s="672" t="s">
        <v>411</v>
      </c>
      <c r="J82" s="673"/>
      <c r="K82" s="673"/>
      <c r="L82" s="673">
        <v>1</v>
      </c>
      <c r="M82" s="673"/>
      <c r="N82" s="673"/>
      <c r="O82" s="673">
        <v>1</v>
      </c>
      <c r="P82" s="673"/>
      <c r="Q82" s="673"/>
      <c r="R82" s="673">
        <v>1</v>
      </c>
      <c r="S82" s="673"/>
      <c r="T82" s="673"/>
      <c r="U82" s="673">
        <v>1</v>
      </c>
      <c r="V82" s="674">
        <f>SUM('Formulario PPGR2'!$J82:$U82)</f>
        <v>4</v>
      </c>
      <c r="W82" s="675" t="s">
        <v>247</v>
      </c>
      <c r="X82" s="675" t="s">
        <v>248</v>
      </c>
      <c r="Y82" s="672"/>
      <c r="Z82" s="672" t="s">
        <v>125</v>
      </c>
      <c r="AA82" s="266"/>
      <c r="AB82" s="266"/>
      <c r="AC82" s="266"/>
      <c r="AD82" s="266"/>
      <c r="AE82" s="266"/>
      <c r="AF82" s="266"/>
      <c r="AG82" s="266"/>
      <c r="AH82" s="266"/>
      <c r="AI82" s="266"/>
      <c r="AJ82" s="266"/>
      <c r="AK82" s="266"/>
      <c r="AL82" s="266"/>
      <c r="AM82" s="266"/>
      <c r="AN82" s="266"/>
      <c r="AO82" s="266"/>
      <c r="AP82" s="266"/>
      <c r="AQ82" s="266"/>
      <c r="AR82" s="266"/>
      <c r="AS82" s="266"/>
      <c r="AT82" s="266"/>
      <c r="AU82" s="266"/>
      <c r="AV82" s="266"/>
      <c r="AW82" s="266"/>
      <c r="AX82" s="266"/>
      <c r="AY82" s="266"/>
      <c r="AZ82" s="266"/>
      <c r="BA82" s="266"/>
      <c r="BB82" s="266"/>
    </row>
    <row r="83" spans="2:54" s="267" customFormat="1" ht="77.25" customHeight="1" x14ac:dyDescent="0.25">
      <c r="B83" s="672" t="e">
        <f>IF('Formulario PPGR2'!$G83="","",CONCATENATE('Formulario PPGR2'!$C83,".",'Formulario PPGR2'!$D83,".",'Formulario PPGR2'!$E83,".",'Formulario PPGR2'!$F83))</f>
        <v>#REF!</v>
      </c>
      <c r="C83" s="672"/>
      <c r="D83" s="672" t="e">
        <f>IF('Formulario PPGR2'!$G83="","",'Formulario PPGR1'!#REF!)</f>
        <v>#REF!</v>
      </c>
      <c r="E83" s="672" t="e">
        <f>IF('Formulario PPGR2'!$G83="","",'Formulario PPGR1'!#REF!)</f>
        <v>#REF!</v>
      </c>
      <c r="F83" s="672" t="e">
        <f>IF('Formulario PPGR2'!$G83="","",'Formulario PPGR1'!#REF!)</f>
        <v>#REF!</v>
      </c>
      <c r="G83" s="672" t="s">
        <v>412</v>
      </c>
      <c r="H83" s="673" t="s">
        <v>413</v>
      </c>
      <c r="I83" s="672" t="s">
        <v>414</v>
      </c>
      <c r="J83" s="673"/>
      <c r="K83" s="673">
        <v>1</v>
      </c>
      <c r="L83" s="673"/>
      <c r="M83" s="673"/>
      <c r="N83" s="673">
        <v>1</v>
      </c>
      <c r="O83" s="673"/>
      <c r="P83" s="673"/>
      <c r="Q83" s="673">
        <v>1</v>
      </c>
      <c r="R83" s="673"/>
      <c r="S83" s="673"/>
      <c r="T83" s="673">
        <v>1</v>
      </c>
      <c r="U83" s="673"/>
      <c r="V83" s="674">
        <f>SUM('Formulario PPGR2'!$J83:$U83)</f>
        <v>4</v>
      </c>
      <c r="W83" s="675" t="s">
        <v>247</v>
      </c>
      <c r="X83" s="675" t="s">
        <v>259</v>
      </c>
      <c r="Y83" s="672"/>
      <c r="Z83" s="672" t="s">
        <v>125</v>
      </c>
      <c r="AA83" s="266"/>
      <c r="AB83" s="266"/>
      <c r="AC83" s="266"/>
      <c r="AD83" s="266"/>
      <c r="AE83" s="266"/>
      <c r="AF83" s="266"/>
      <c r="AG83" s="266"/>
      <c r="AH83" s="266"/>
      <c r="AI83" s="266"/>
      <c r="AJ83" s="266"/>
      <c r="AK83" s="266"/>
      <c r="AL83" s="266"/>
      <c r="AM83" s="266"/>
      <c r="AN83" s="266"/>
      <c r="AO83" s="266"/>
      <c r="AP83" s="266"/>
      <c r="AQ83" s="266"/>
      <c r="AR83" s="266"/>
      <c r="AS83" s="266"/>
      <c r="AT83" s="266"/>
      <c r="AU83" s="266"/>
      <c r="AV83" s="266"/>
      <c r="AW83" s="266"/>
      <c r="AX83" s="266"/>
      <c r="AY83" s="266"/>
      <c r="AZ83" s="266"/>
      <c r="BA83" s="266"/>
      <c r="BB83" s="266"/>
    </row>
    <row r="84" spans="2:54" s="267" customFormat="1" ht="72.75" customHeight="1" x14ac:dyDescent="0.25">
      <c r="B84" s="672" t="e">
        <f>IF('Formulario PPGR2'!$G84="","",CONCATENATE('Formulario PPGR2'!$C84,".",'Formulario PPGR2'!$D84,".",'Formulario PPGR2'!$E84,".",'Formulario PPGR2'!$F84))</f>
        <v>#REF!</v>
      </c>
      <c r="C84" s="672"/>
      <c r="D84" s="672" t="e">
        <f>IF('Formulario PPGR2'!$G84="","",'Formulario PPGR1'!#REF!)</f>
        <v>#REF!</v>
      </c>
      <c r="E84" s="672" t="e">
        <f>IF('Formulario PPGR2'!$G84="","",'Formulario PPGR1'!#REF!)</f>
        <v>#REF!</v>
      </c>
      <c r="F84" s="672" t="e">
        <f>IF('Formulario PPGR2'!$G84="","",'Formulario PPGR1'!#REF!)</f>
        <v>#REF!</v>
      </c>
      <c r="G84" s="672" t="s">
        <v>133</v>
      </c>
      <c r="H84" s="673" t="s">
        <v>415</v>
      </c>
      <c r="I84" s="672" t="s">
        <v>416</v>
      </c>
      <c r="J84" s="673"/>
      <c r="K84" s="673"/>
      <c r="L84" s="673">
        <v>5</v>
      </c>
      <c r="M84" s="673">
        <v>5</v>
      </c>
      <c r="N84" s="673">
        <v>5</v>
      </c>
      <c r="O84" s="673">
        <v>5</v>
      </c>
      <c r="P84" s="673">
        <v>5</v>
      </c>
      <c r="Q84" s="673">
        <v>5</v>
      </c>
      <c r="R84" s="673">
        <v>5</v>
      </c>
      <c r="S84" s="673">
        <v>5</v>
      </c>
      <c r="T84" s="673">
        <v>5</v>
      </c>
      <c r="U84" s="673">
        <v>5</v>
      </c>
      <c r="V84" s="674">
        <f>SUM('Formulario PPGR2'!$J84:$U84)</f>
        <v>50</v>
      </c>
      <c r="W84" s="675" t="s">
        <v>247</v>
      </c>
      <c r="X84" s="675" t="s">
        <v>259</v>
      </c>
      <c r="Y84" s="672"/>
      <c r="Z84" s="672" t="s">
        <v>125</v>
      </c>
      <c r="AA84" s="266"/>
      <c r="AB84" s="266"/>
      <c r="AC84" s="266"/>
      <c r="AD84" s="266"/>
      <c r="AE84" s="266"/>
      <c r="AF84" s="266"/>
      <c r="AG84" s="266"/>
      <c r="AH84" s="266"/>
      <c r="AI84" s="266"/>
      <c r="AJ84" s="266"/>
      <c r="AK84" s="266"/>
      <c r="AL84" s="266"/>
      <c r="AM84" s="266"/>
      <c r="AN84" s="266"/>
      <c r="AO84" s="266"/>
      <c r="AP84" s="266"/>
      <c r="AQ84" s="266"/>
      <c r="AR84" s="266"/>
      <c r="AS84" s="266"/>
      <c r="AT84" s="266"/>
      <c r="AU84" s="266"/>
      <c r="AV84" s="266"/>
      <c r="AW84" s="266"/>
      <c r="AX84" s="266"/>
      <c r="AY84" s="266"/>
      <c r="AZ84" s="266"/>
      <c r="BA84" s="266"/>
      <c r="BB84" s="266"/>
    </row>
    <row r="85" spans="2:54" s="267" customFormat="1" ht="77.25" customHeight="1" x14ac:dyDescent="0.25">
      <c r="B85" s="672" t="e">
        <f>IF('Formulario PPGR2'!$G85="","",CONCATENATE('Formulario PPGR2'!$C85,".",'Formulario PPGR2'!$D85,".",'Formulario PPGR2'!$E85,".",'Formulario PPGR2'!$F85))</f>
        <v>#REF!</v>
      </c>
      <c r="C85" s="672"/>
      <c r="D85" s="672" t="e">
        <f>IF('Formulario PPGR2'!$G85="","",'Formulario PPGR1'!#REF!)</f>
        <v>#REF!</v>
      </c>
      <c r="E85" s="672" t="e">
        <f>IF('Formulario PPGR2'!$G85="","",'Formulario PPGR1'!#REF!)</f>
        <v>#REF!</v>
      </c>
      <c r="F85" s="672" t="e">
        <f>IF('Formulario PPGR2'!$G85="","",'Formulario PPGR1'!#REF!)</f>
        <v>#REF!</v>
      </c>
      <c r="G85" s="672" t="s">
        <v>417</v>
      </c>
      <c r="H85" s="673" t="s">
        <v>418</v>
      </c>
      <c r="I85" s="672" t="s">
        <v>419</v>
      </c>
      <c r="J85" s="673"/>
      <c r="K85" s="673"/>
      <c r="L85" s="673">
        <v>4</v>
      </c>
      <c r="M85" s="673"/>
      <c r="N85" s="673"/>
      <c r="O85" s="673">
        <v>4</v>
      </c>
      <c r="P85" s="673"/>
      <c r="Q85" s="673"/>
      <c r="R85" s="673">
        <v>4</v>
      </c>
      <c r="S85" s="673"/>
      <c r="T85" s="673"/>
      <c r="U85" s="673">
        <v>4</v>
      </c>
      <c r="V85" s="674">
        <f>SUM('Formulario PPGR2'!$J85:$U85)</f>
        <v>16</v>
      </c>
      <c r="W85" s="675" t="s">
        <v>255</v>
      </c>
      <c r="X85" s="675"/>
      <c r="Y85" s="672"/>
      <c r="Z85" s="672" t="s">
        <v>125</v>
      </c>
      <c r="AA85" s="266"/>
      <c r="AB85" s="266"/>
      <c r="AC85" s="266"/>
      <c r="AD85" s="266"/>
      <c r="AE85" s="266"/>
      <c r="AF85" s="266"/>
      <c r="AG85" s="266"/>
      <c r="AH85" s="266"/>
      <c r="AI85" s="266"/>
      <c r="AJ85" s="266"/>
      <c r="AK85" s="266"/>
      <c r="AL85" s="266"/>
      <c r="AM85" s="266"/>
      <c r="AN85" s="266"/>
      <c r="AO85" s="266"/>
      <c r="AP85" s="266"/>
      <c r="AQ85" s="266"/>
      <c r="AR85" s="266"/>
      <c r="AS85" s="266"/>
      <c r="AT85" s="266"/>
      <c r="AU85" s="266"/>
      <c r="AV85" s="266"/>
      <c r="AW85" s="266"/>
      <c r="AX85" s="266"/>
      <c r="AY85" s="266"/>
      <c r="AZ85" s="266"/>
      <c r="BA85" s="266"/>
      <c r="BB85" s="266"/>
    </row>
    <row r="86" spans="2:54" s="267" customFormat="1" ht="69" customHeight="1" x14ac:dyDescent="0.25">
      <c r="B86" s="672" t="e">
        <f>IF('Formulario PPGR2'!$G86="","",CONCATENATE('Formulario PPGR2'!$C86,".",'Formulario PPGR2'!$D86,".",'Formulario PPGR2'!$E86,".",'Formulario PPGR2'!$F86))</f>
        <v>#REF!</v>
      </c>
      <c r="C86" s="672"/>
      <c r="D86" s="672" t="e">
        <f>IF('Formulario PPGR2'!$G86="","",'Formulario PPGR1'!#REF!)</f>
        <v>#REF!</v>
      </c>
      <c r="E86" s="672" t="e">
        <f>IF('Formulario PPGR2'!$G86="","",'Formulario PPGR1'!#REF!)</f>
        <v>#REF!</v>
      </c>
      <c r="F86" s="672" t="e">
        <f>IF('Formulario PPGR2'!$G86="","",'Formulario PPGR1'!#REF!)</f>
        <v>#REF!</v>
      </c>
      <c r="G86" s="672" t="s">
        <v>420</v>
      </c>
      <c r="H86" s="673" t="s">
        <v>421</v>
      </c>
      <c r="I86" s="672" t="s">
        <v>422</v>
      </c>
      <c r="J86" s="673"/>
      <c r="K86" s="673">
        <v>2</v>
      </c>
      <c r="L86" s="673"/>
      <c r="M86" s="673">
        <v>2</v>
      </c>
      <c r="N86" s="673"/>
      <c r="O86" s="673">
        <v>2</v>
      </c>
      <c r="P86" s="673"/>
      <c r="Q86" s="673">
        <v>2</v>
      </c>
      <c r="R86" s="673"/>
      <c r="S86" s="673">
        <v>2</v>
      </c>
      <c r="T86" s="673"/>
      <c r="U86" s="673"/>
      <c r="V86" s="674">
        <f>SUM('Formulario PPGR2'!$J86:$U86)</f>
        <v>10</v>
      </c>
      <c r="W86" s="675" t="s">
        <v>247</v>
      </c>
      <c r="X86" s="675" t="s">
        <v>259</v>
      </c>
      <c r="Y86" s="672"/>
      <c r="Z86" s="672" t="s">
        <v>125</v>
      </c>
      <c r="AA86" s="266"/>
      <c r="AB86" s="266"/>
      <c r="AC86" s="266"/>
      <c r="AD86" s="266"/>
      <c r="AE86" s="266"/>
      <c r="AF86" s="266"/>
      <c r="AG86" s="266"/>
      <c r="AH86" s="266"/>
      <c r="AI86" s="266"/>
      <c r="AJ86" s="266"/>
      <c r="AK86" s="266"/>
      <c r="AL86" s="266"/>
      <c r="AM86" s="266"/>
      <c r="AN86" s="266"/>
      <c r="AO86" s="266"/>
      <c r="AP86" s="266"/>
      <c r="AQ86" s="266"/>
      <c r="AR86" s="266"/>
      <c r="AS86" s="266"/>
      <c r="AT86" s="266"/>
      <c r="AU86" s="266"/>
      <c r="AV86" s="266"/>
      <c r="AW86" s="266"/>
      <c r="AX86" s="266"/>
      <c r="AY86" s="266"/>
      <c r="AZ86" s="266"/>
      <c r="BA86" s="266"/>
      <c r="BB86" s="266"/>
    </row>
    <row r="87" spans="2:54" s="267" customFormat="1" ht="111.6" customHeight="1" x14ac:dyDescent="0.25">
      <c r="B87" s="672" t="e">
        <f>IF('Formulario PPGR2'!$G87="","",CONCATENATE('Formulario PPGR2'!$C87,".",'Formulario PPGR2'!$D87,".",'Formulario PPGR2'!$E87,".",'Formulario PPGR2'!$F87))</f>
        <v>#REF!</v>
      </c>
      <c r="C87" s="672"/>
      <c r="D87" s="672" t="e">
        <f>IF('Formulario PPGR2'!$G87="","",'Formulario PPGR1'!#REF!)</f>
        <v>#REF!</v>
      </c>
      <c r="E87" s="672" t="e">
        <f>IF('Formulario PPGR2'!$G87="","",'Formulario PPGR1'!#REF!)</f>
        <v>#REF!</v>
      </c>
      <c r="F87" s="672" t="e">
        <f>IF('Formulario PPGR2'!$G87="","",'Formulario PPGR1'!#REF!)</f>
        <v>#REF!</v>
      </c>
      <c r="G87" s="672" t="s">
        <v>423</v>
      </c>
      <c r="H87" s="673" t="s">
        <v>424</v>
      </c>
      <c r="I87" s="235" t="s">
        <v>2538</v>
      </c>
      <c r="J87" s="673"/>
      <c r="K87" s="673"/>
      <c r="L87" s="673">
        <v>2</v>
      </c>
      <c r="M87" s="673"/>
      <c r="N87" s="673"/>
      <c r="O87" s="673">
        <v>2</v>
      </c>
      <c r="P87" s="673"/>
      <c r="Q87" s="673"/>
      <c r="R87" s="673">
        <v>2</v>
      </c>
      <c r="S87" s="673"/>
      <c r="T87" s="673"/>
      <c r="U87" s="673">
        <v>2</v>
      </c>
      <c r="V87" s="674">
        <f>SUM('Formulario PPGR2'!$J87:$U87)</f>
        <v>8</v>
      </c>
      <c r="W87" s="675" t="s">
        <v>247</v>
      </c>
      <c r="X87" s="675" t="s">
        <v>259</v>
      </c>
      <c r="Y87" s="672"/>
      <c r="Z87" s="672" t="s">
        <v>125</v>
      </c>
      <c r="AA87" s="266"/>
      <c r="AB87" s="266"/>
      <c r="AC87" s="266"/>
      <c r="AD87" s="266"/>
      <c r="AE87" s="266"/>
      <c r="AF87" s="266"/>
      <c r="AG87" s="266"/>
      <c r="AH87" s="266"/>
      <c r="AI87" s="266"/>
      <c r="AJ87" s="266"/>
      <c r="AK87" s="266"/>
      <c r="AL87" s="266"/>
      <c r="AM87" s="266"/>
      <c r="AN87" s="266"/>
      <c r="AO87" s="266"/>
      <c r="AP87" s="266"/>
      <c r="AQ87" s="266"/>
      <c r="AR87" s="266"/>
      <c r="AS87" s="266"/>
      <c r="AT87" s="266"/>
      <c r="AU87" s="266"/>
      <c r="AV87" s="266"/>
      <c r="AW87" s="266"/>
      <c r="AX87" s="266"/>
      <c r="AY87" s="266"/>
      <c r="AZ87" s="266"/>
      <c r="BA87" s="266"/>
      <c r="BB87" s="266"/>
    </row>
    <row r="88" spans="2:54" s="267" customFormat="1" ht="74.25" customHeight="1" x14ac:dyDescent="0.25">
      <c r="B88" s="672" t="e">
        <f>IF('Formulario PPGR2'!$G88="","",CONCATENATE('Formulario PPGR2'!$C88,".",'Formulario PPGR2'!$D88,".",'Formulario PPGR2'!$E88,".",'Formulario PPGR2'!$F88))</f>
        <v>#REF!</v>
      </c>
      <c r="C88" s="672"/>
      <c r="D88" s="672" t="e">
        <f>IF('Formulario PPGR2'!$G88="","",'Formulario PPGR1'!#REF!)</f>
        <v>#REF!</v>
      </c>
      <c r="E88" s="672" t="e">
        <f>IF('Formulario PPGR2'!$G88="","",'Formulario PPGR1'!#REF!)</f>
        <v>#REF!</v>
      </c>
      <c r="F88" s="672" t="e">
        <f>IF('Formulario PPGR2'!$G88="","",'Formulario PPGR1'!#REF!)</f>
        <v>#REF!</v>
      </c>
      <c r="G88" s="672" t="s">
        <v>425</v>
      </c>
      <c r="H88" s="673" t="s">
        <v>426</v>
      </c>
      <c r="I88" s="672" t="s">
        <v>427</v>
      </c>
      <c r="J88" s="673"/>
      <c r="K88" s="673"/>
      <c r="L88" s="673">
        <v>1</v>
      </c>
      <c r="M88" s="673">
        <v>1</v>
      </c>
      <c r="N88" s="673">
        <v>1</v>
      </c>
      <c r="O88" s="673">
        <v>1</v>
      </c>
      <c r="P88" s="673">
        <v>1</v>
      </c>
      <c r="Q88" s="673">
        <v>1</v>
      </c>
      <c r="R88" s="673">
        <v>1</v>
      </c>
      <c r="S88" s="673">
        <v>1</v>
      </c>
      <c r="T88" s="673">
        <v>1</v>
      </c>
      <c r="U88" s="673">
        <v>1</v>
      </c>
      <c r="V88" s="674">
        <f>SUM('Formulario PPGR2'!$J88:$U88)</f>
        <v>10</v>
      </c>
      <c r="W88" s="675" t="s">
        <v>247</v>
      </c>
      <c r="X88" s="675" t="s">
        <v>259</v>
      </c>
      <c r="Y88" s="672"/>
      <c r="Z88" s="672" t="s">
        <v>125</v>
      </c>
      <c r="AA88" s="266"/>
      <c r="AB88" s="266"/>
      <c r="AC88" s="266"/>
      <c r="AD88" s="266"/>
      <c r="AE88" s="266"/>
      <c r="AF88" s="266"/>
      <c r="AG88" s="266"/>
      <c r="AH88" s="266"/>
      <c r="AI88" s="266"/>
      <c r="AJ88" s="266"/>
      <c r="AK88" s="266"/>
      <c r="AL88" s="266"/>
      <c r="AM88" s="266"/>
      <c r="AN88" s="266"/>
      <c r="AO88" s="266"/>
      <c r="AP88" s="266"/>
      <c r="AQ88" s="266"/>
      <c r="AR88" s="266"/>
      <c r="AS88" s="266"/>
      <c r="AT88" s="266"/>
      <c r="AU88" s="266"/>
      <c r="AV88" s="266"/>
      <c r="AW88" s="266"/>
      <c r="AX88" s="266"/>
      <c r="AY88" s="266"/>
      <c r="AZ88" s="266"/>
      <c r="BA88" s="266"/>
      <c r="BB88" s="266"/>
    </row>
    <row r="89" spans="2:54" s="267" customFormat="1" ht="74.25" customHeight="1" x14ac:dyDescent="0.25">
      <c r="B89" s="672" t="e">
        <f>IF('Formulario PPGR2'!$G89="","",CONCATENATE('Formulario PPGR2'!$C89,".",'Formulario PPGR2'!$D89,".",'Formulario PPGR2'!$E89,".",'Formulario PPGR2'!$F89))</f>
        <v>#REF!</v>
      </c>
      <c r="C89" s="672"/>
      <c r="D89" s="672" t="e">
        <f>IF('Formulario PPGR2'!$G89="","",'Formulario PPGR1'!#REF!)</f>
        <v>#REF!</v>
      </c>
      <c r="E89" s="672" t="e">
        <f>IF('Formulario PPGR2'!$G89="","",'Formulario PPGR1'!#REF!)</f>
        <v>#REF!</v>
      </c>
      <c r="F89" s="672" t="e">
        <f>IF('Formulario PPGR2'!$G89="","",'Formulario PPGR1'!#REF!)</f>
        <v>#REF!</v>
      </c>
      <c r="G89" s="672" t="s">
        <v>428</v>
      </c>
      <c r="H89" s="673" t="s">
        <v>429</v>
      </c>
      <c r="I89" s="672" t="s">
        <v>430</v>
      </c>
      <c r="J89" s="673"/>
      <c r="K89" s="673">
        <v>1</v>
      </c>
      <c r="L89" s="673"/>
      <c r="M89" s="673"/>
      <c r="N89" s="673">
        <v>1</v>
      </c>
      <c r="O89" s="673"/>
      <c r="P89" s="673"/>
      <c r="Q89" s="673"/>
      <c r="R89" s="673">
        <v>1</v>
      </c>
      <c r="S89" s="673"/>
      <c r="T89" s="673"/>
      <c r="U89" s="673"/>
      <c r="V89" s="674">
        <f>SUM('Formulario PPGR2'!$J89:$U89)</f>
        <v>3</v>
      </c>
      <c r="W89" s="675" t="s">
        <v>247</v>
      </c>
      <c r="X89" s="675" t="s">
        <v>248</v>
      </c>
      <c r="Y89" s="672"/>
      <c r="Z89" s="672" t="s">
        <v>125</v>
      </c>
      <c r="AA89" s="266"/>
      <c r="AB89" s="266"/>
      <c r="AC89" s="266"/>
      <c r="AD89" s="266"/>
      <c r="AE89" s="266"/>
      <c r="AF89" s="266"/>
      <c r="AG89" s="266"/>
      <c r="AH89" s="266"/>
      <c r="AI89" s="266"/>
      <c r="AJ89" s="266"/>
      <c r="AK89" s="266"/>
      <c r="AL89" s="266"/>
      <c r="AM89" s="266"/>
      <c r="AN89" s="266"/>
      <c r="AO89" s="266"/>
      <c r="AP89" s="266"/>
      <c r="AQ89" s="266"/>
      <c r="AR89" s="266"/>
      <c r="AS89" s="266"/>
      <c r="AT89" s="266"/>
      <c r="AU89" s="266"/>
      <c r="AV89" s="266"/>
      <c r="AW89" s="266"/>
      <c r="AX89" s="266"/>
      <c r="AY89" s="266"/>
      <c r="AZ89" s="266"/>
      <c r="BA89" s="266"/>
      <c r="BB89" s="266"/>
    </row>
    <row r="90" spans="2:54" s="267" customFormat="1" ht="74.25" customHeight="1" x14ac:dyDescent="0.25">
      <c r="B90" s="672" t="e">
        <f>IF('Formulario PPGR2'!$G90="","",CONCATENATE('Formulario PPGR2'!$C90,".",'Formulario PPGR2'!$D90,".",'Formulario PPGR2'!$E90,".",'Formulario PPGR2'!$F90))</f>
        <v>#REF!</v>
      </c>
      <c r="C90" s="672"/>
      <c r="D90" s="672" t="e">
        <f>IF('Formulario PPGR2'!$G90="","",'Formulario PPGR1'!#REF!)</f>
        <v>#REF!</v>
      </c>
      <c r="E90" s="672" t="e">
        <f>IF('Formulario PPGR2'!$G90="","",'Formulario PPGR1'!#REF!)</f>
        <v>#REF!</v>
      </c>
      <c r="F90" s="672" t="e">
        <f>IF('Formulario PPGR2'!$G90="","",'Formulario PPGR1'!#REF!)</f>
        <v>#REF!</v>
      </c>
      <c r="G90" s="672" t="s">
        <v>431</v>
      </c>
      <c r="H90" s="673" t="s">
        <v>432</v>
      </c>
      <c r="I90" s="672" t="s">
        <v>433</v>
      </c>
      <c r="J90" s="673"/>
      <c r="K90" s="673">
        <v>1</v>
      </c>
      <c r="L90" s="673"/>
      <c r="M90" s="673"/>
      <c r="N90" s="673">
        <v>1</v>
      </c>
      <c r="O90" s="673"/>
      <c r="P90" s="673"/>
      <c r="Q90" s="673"/>
      <c r="R90" s="673">
        <v>1</v>
      </c>
      <c r="S90" s="673"/>
      <c r="T90" s="673"/>
      <c r="U90" s="673"/>
      <c r="V90" s="674">
        <f>SUM('Formulario PPGR2'!$J90:$U90)</f>
        <v>3</v>
      </c>
      <c r="W90" s="675" t="s">
        <v>247</v>
      </c>
      <c r="X90" s="675" t="s">
        <v>248</v>
      </c>
      <c r="Y90" s="672"/>
      <c r="Z90" s="672" t="s">
        <v>125</v>
      </c>
      <c r="AA90" s="266"/>
      <c r="AB90" s="266"/>
      <c r="AC90" s="266"/>
      <c r="AD90" s="266"/>
      <c r="AE90" s="266"/>
      <c r="AF90" s="266"/>
      <c r="AG90" s="266"/>
      <c r="AH90" s="266"/>
      <c r="AI90" s="266"/>
      <c r="AJ90" s="266"/>
      <c r="AK90" s="266"/>
      <c r="AL90" s="266"/>
      <c r="AM90" s="266"/>
      <c r="AN90" s="266"/>
      <c r="AO90" s="266"/>
      <c r="AP90" s="266"/>
      <c r="AQ90" s="266"/>
      <c r="AR90" s="266"/>
      <c r="AS90" s="266"/>
      <c r="AT90" s="266"/>
      <c r="AU90" s="266"/>
      <c r="AV90" s="266"/>
      <c r="AW90" s="266"/>
      <c r="AX90" s="266"/>
      <c r="AY90" s="266"/>
      <c r="AZ90" s="266"/>
      <c r="BA90" s="266"/>
      <c r="BB90" s="266"/>
    </row>
    <row r="91" spans="2:54" s="267" customFormat="1" ht="74.25" customHeight="1" x14ac:dyDescent="0.25">
      <c r="B91" s="672" t="e">
        <f>IF('Formulario PPGR2'!$G91="","",CONCATENATE('Formulario PPGR2'!$C91,".",'Formulario PPGR2'!$D91,".",'Formulario PPGR2'!$E91,".",'Formulario PPGR2'!$F91))</f>
        <v>#REF!</v>
      </c>
      <c r="C91" s="672"/>
      <c r="D91" s="672" t="e">
        <f>IF('Formulario PPGR2'!$G91="","",'Formulario PPGR1'!#REF!)</f>
        <v>#REF!</v>
      </c>
      <c r="E91" s="672" t="e">
        <f>IF('Formulario PPGR2'!$G91="","",'Formulario PPGR1'!#REF!)</f>
        <v>#REF!</v>
      </c>
      <c r="F91" s="672" t="e">
        <f>IF('Formulario PPGR2'!$G91="","",'Formulario PPGR1'!#REF!)</f>
        <v>#REF!</v>
      </c>
      <c r="G91" s="672" t="s">
        <v>434</v>
      </c>
      <c r="H91" s="673" t="s">
        <v>435</v>
      </c>
      <c r="I91" s="672" t="s">
        <v>436</v>
      </c>
      <c r="J91" s="673"/>
      <c r="K91" s="673"/>
      <c r="L91" s="673"/>
      <c r="M91" s="673"/>
      <c r="N91" s="673">
        <v>1</v>
      </c>
      <c r="O91" s="673"/>
      <c r="P91" s="673"/>
      <c r="Q91" s="673"/>
      <c r="R91" s="673">
        <v>1</v>
      </c>
      <c r="S91" s="673"/>
      <c r="T91" s="673"/>
      <c r="U91" s="673"/>
      <c r="V91" s="674">
        <f>SUM('Formulario PPGR2'!$J91:$U91)</f>
        <v>2</v>
      </c>
      <c r="W91" s="675" t="s">
        <v>247</v>
      </c>
      <c r="X91" s="675" t="s">
        <v>248</v>
      </c>
      <c r="Y91" s="672"/>
      <c r="Z91" s="672" t="s">
        <v>125</v>
      </c>
      <c r="AA91" s="266"/>
      <c r="AB91" s="266"/>
      <c r="AC91" s="266"/>
      <c r="AD91" s="266"/>
      <c r="AE91" s="266"/>
      <c r="AF91" s="266"/>
      <c r="AG91" s="266"/>
      <c r="AH91" s="266"/>
      <c r="AI91" s="266"/>
      <c r="AJ91" s="266"/>
      <c r="AK91" s="266"/>
      <c r="AL91" s="266"/>
      <c r="AM91" s="266"/>
      <c r="AN91" s="266"/>
      <c r="AO91" s="266"/>
      <c r="AP91" s="266"/>
      <c r="AQ91" s="266"/>
      <c r="AR91" s="266"/>
      <c r="AS91" s="266"/>
      <c r="AT91" s="266"/>
      <c r="AU91" s="266"/>
      <c r="AV91" s="266"/>
      <c r="AW91" s="266"/>
      <c r="AX91" s="266"/>
      <c r="AY91" s="266"/>
      <c r="AZ91" s="266"/>
      <c r="BA91" s="266"/>
      <c r="BB91" s="266"/>
    </row>
    <row r="92" spans="2:54" s="267" customFormat="1" ht="66.75" customHeight="1" x14ac:dyDescent="0.25">
      <c r="B92" s="672" t="e">
        <f>IF('Formulario PPGR2'!$G92="","",CONCATENATE('Formulario PPGR2'!$C92,".",'Formulario PPGR2'!$D92,".",'Formulario PPGR2'!$E92,".",'Formulario PPGR2'!$F92))</f>
        <v>#REF!</v>
      </c>
      <c r="C92" s="672"/>
      <c r="D92" s="672" t="e">
        <f>IF('Formulario PPGR2'!$G92="","",'Formulario PPGR1'!#REF!)</f>
        <v>#REF!</v>
      </c>
      <c r="E92" s="672" t="e">
        <f>IF('Formulario PPGR2'!$G92="","",'Formulario PPGR1'!#REF!)</f>
        <v>#REF!</v>
      </c>
      <c r="F92" s="672" t="e">
        <f>IF('Formulario PPGR2'!$G92="","",'Formulario PPGR1'!#REF!)</f>
        <v>#REF!</v>
      </c>
      <c r="G92" s="672" t="s">
        <v>437</v>
      </c>
      <c r="H92" s="673" t="s">
        <v>438</v>
      </c>
      <c r="I92" s="235" t="s">
        <v>2539</v>
      </c>
      <c r="J92" s="673"/>
      <c r="K92" s="673"/>
      <c r="L92" s="673">
        <v>1</v>
      </c>
      <c r="M92" s="673"/>
      <c r="N92" s="673"/>
      <c r="O92" s="673">
        <v>1</v>
      </c>
      <c r="P92" s="673"/>
      <c r="Q92" s="673"/>
      <c r="R92" s="673">
        <v>1</v>
      </c>
      <c r="S92" s="673"/>
      <c r="T92" s="673"/>
      <c r="U92" s="673">
        <v>1</v>
      </c>
      <c r="V92" s="674">
        <f>SUM('Formulario PPGR2'!$J92:$U92)</f>
        <v>4</v>
      </c>
      <c r="W92" s="675" t="s">
        <v>247</v>
      </c>
      <c r="X92" s="675" t="s">
        <v>248</v>
      </c>
      <c r="Y92" s="672"/>
      <c r="Z92" s="672" t="s">
        <v>125</v>
      </c>
      <c r="AA92" s="266"/>
      <c r="AB92" s="266"/>
      <c r="AC92" s="266"/>
      <c r="AD92" s="266"/>
      <c r="AE92" s="266"/>
      <c r="AF92" s="266"/>
      <c r="AG92" s="266"/>
      <c r="AH92" s="266"/>
      <c r="AI92" s="266"/>
      <c r="AJ92" s="266"/>
      <c r="AK92" s="266"/>
      <c r="AL92" s="266"/>
      <c r="AM92" s="266"/>
      <c r="AN92" s="266"/>
      <c r="AO92" s="266"/>
      <c r="AP92" s="266"/>
      <c r="AQ92" s="266"/>
      <c r="AR92" s="266"/>
      <c r="AS92" s="266"/>
      <c r="AT92" s="266"/>
      <c r="AU92" s="266"/>
      <c r="AV92" s="266"/>
      <c r="AW92" s="266"/>
      <c r="AX92" s="266"/>
      <c r="AY92" s="266"/>
      <c r="AZ92" s="266"/>
      <c r="BA92" s="266"/>
      <c r="BB92" s="266"/>
    </row>
    <row r="93" spans="2:54" s="697" customFormat="1" ht="66.75" customHeight="1" x14ac:dyDescent="0.25">
      <c r="B93" s="692" t="e">
        <f>IF('Formulario PPGR2'!$G93="","",CONCATENATE('Formulario PPGR2'!$C93,".",'Formulario PPGR2'!$D93,".",'Formulario PPGR2'!$E93,".",'Formulario PPGR2'!$F93))</f>
        <v>#REF!</v>
      </c>
      <c r="C93" s="692"/>
      <c r="D93" s="692" t="e">
        <f>IF('Formulario PPGR2'!$G93="","",'Formulario PPGR1'!#REF!)</f>
        <v>#REF!</v>
      </c>
      <c r="E93" s="692" t="e">
        <f>IF('Formulario PPGR2'!$G93="","",'Formulario PPGR1'!#REF!)</f>
        <v>#REF!</v>
      </c>
      <c r="F93" s="692" t="e">
        <f>IF('Formulario PPGR2'!$G93="","",'Formulario PPGR1'!#REF!)</f>
        <v>#REF!</v>
      </c>
      <c r="G93" s="692" t="s">
        <v>439</v>
      </c>
      <c r="H93" s="693" t="s">
        <v>440</v>
      </c>
      <c r="I93" s="692" t="s">
        <v>441</v>
      </c>
      <c r="J93" s="693"/>
      <c r="K93" s="693"/>
      <c r="L93" s="693">
        <v>5</v>
      </c>
      <c r="M93" s="693">
        <v>5</v>
      </c>
      <c r="N93" s="693">
        <v>5</v>
      </c>
      <c r="O93" s="693">
        <v>5</v>
      </c>
      <c r="P93" s="693">
        <v>5</v>
      </c>
      <c r="Q93" s="693">
        <v>5</v>
      </c>
      <c r="R93" s="693">
        <v>5</v>
      </c>
      <c r="S93" s="693">
        <v>5</v>
      </c>
      <c r="T93" s="693">
        <v>5</v>
      </c>
      <c r="U93" s="693">
        <v>5</v>
      </c>
      <c r="V93" s="694">
        <f>SUM('Formulario PPGR2'!$J93:$U93)</f>
        <v>50</v>
      </c>
      <c r="W93" s="695" t="s">
        <v>255</v>
      </c>
      <c r="X93" s="695"/>
      <c r="Y93" s="692"/>
      <c r="Z93" s="692" t="s">
        <v>125</v>
      </c>
      <c r="AA93" s="696"/>
      <c r="AB93" s="696"/>
      <c r="AC93" s="696"/>
      <c r="AD93" s="696"/>
      <c r="AE93" s="696"/>
      <c r="AF93" s="696"/>
      <c r="AG93" s="696"/>
      <c r="AH93" s="696"/>
      <c r="AI93" s="696"/>
      <c r="AJ93" s="696"/>
      <c r="AK93" s="696"/>
      <c r="AL93" s="696"/>
      <c r="AM93" s="696"/>
      <c r="AN93" s="696"/>
      <c r="AO93" s="696"/>
      <c r="AP93" s="696"/>
      <c r="AQ93" s="696"/>
      <c r="AR93" s="696"/>
      <c r="AS93" s="696"/>
      <c r="AT93" s="696"/>
      <c r="AU93" s="696"/>
      <c r="AV93" s="696"/>
      <c r="AW93" s="696"/>
      <c r="AX93" s="696"/>
      <c r="AY93" s="696"/>
      <c r="AZ93" s="696"/>
      <c r="BA93" s="696"/>
      <c r="BB93" s="696"/>
    </row>
    <row r="94" spans="2:54" s="267" customFormat="1" ht="66.75" customHeight="1" x14ac:dyDescent="0.25">
      <c r="B94" s="672" t="e">
        <f>IF('Formulario PPGR2'!$G94="","",CONCATENATE('Formulario PPGR2'!$C94,".",'Formulario PPGR2'!$D94,".",'Formulario PPGR2'!$E94,".",'Formulario PPGR2'!$F94))</f>
        <v>#REF!</v>
      </c>
      <c r="C94" s="672"/>
      <c r="D94" s="672" t="e">
        <f>IF('Formulario PPGR2'!$G94="","",'Formulario PPGR1'!#REF!)</f>
        <v>#REF!</v>
      </c>
      <c r="E94" s="672" t="e">
        <f>IF('Formulario PPGR2'!$G94="","",'Formulario PPGR1'!#REF!)</f>
        <v>#REF!</v>
      </c>
      <c r="F94" s="672" t="e">
        <f>IF('Formulario PPGR2'!$G94="","",'Formulario PPGR1'!#REF!)</f>
        <v>#REF!</v>
      </c>
      <c r="G94" s="672" t="s">
        <v>442</v>
      </c>
      <c r="H94" s="673" t="s">
        <v>443</v>
      </c>
      <c r="I94" s="672" t="s">
        <v>444</v>
      </c>
      <c r="J94" s="673"/>
      <c r="K94" s="673"/>
      <c r="L94" s="673"/>
      <c r="M94" s="673">
        <v>1</v>
      </c>
      <c r="N94" s="673"/>
      <c r="O94" s="673"/>
      <c r="P94" s="673">
        <v>1</v>
      </c>
      <c r="Q94" s="673"/>
      <c r="R94" s="673"/>
      <c r="S94" s="673">
        <v>1</v>
      </c>
      <c r="T94" s="673"/>
      <c r="U94" s="673"/>
      <c r="V94" s="674">
        <f>SUM('Formulario PPGR2'!$J94:$U94)</f>
        <v>3</v>
      </c>
      <c r="W94" s="675" t="s">
        <v>247</v>
      </c>
      <c r="X94" s="675" t="s">
        <v>259</v>
      </c>
      <c r="Y94" s="672"/>
      <c r="Z94" s="672" t="s">
        <v>125</v>
      </c>
      <c r="AA94" s="266"/>
      <c r="AB94" s="266"/>
      <c r="AC94" s="266"/>
      <c r="AD94" s="266"/>
      <c r="AE94" s="266"/>
      <c r="AF94" s="266"/>
      <c r="AG94" s="266"/>
      <c r="AH94" s="266"/>
      <c r="AI94" s="266"/>
      <c r="AJ94" s="266"/>
      <c r="AK94" s="266"/>
      <c r="AL94" s="266"/>
      <c r="AM94" s="266"/>
      <c r="AN94" s="266"/>
      <c r="AO94" s="266"/>
      <c r="AP94" s="266"/>
      <c r="AQ94" s="266"/>
      <c r="AR94" s="266"/>
      <c r="AS94" s="266"/>
      <c r="AT94" s="266"/>
      <c r="AU94" s="266"/>
      <c r="AV94" s="266"/>
      <c r="AW94" s="266"/>
      <c r="AX94" s="266"/>
      <c r="AY94" s="266"/>
      <c r="AZ94" s="266"/>
      <c r="BA94" s="266"/>
      <c r="BB94" s="266"/>
    </row>
    <row r="95" spans="2:54" s="267" customFormat="1" ht="40.5" customHeight="1" x14ac:dyDescent="0.25">
      <c r="B95" s="672" t="e">
        <f>IF('Formulario PPGR2'!$G95="","",CONCATENATE('Formulario PPGR2'!$C95,".",'Formulario PPGR2'!$D95,".",'Formulario PPGR2'!$E95,".",'Formulario PPGR2'!$F95))</f>
        <v>#REF!</v>
      </c>
      <c r="C95" s="672"/>
      <c r="D95" s="672" t="e">
        <f>IF('Formulario PPGR2'!$G95="","",'Formulario PPGR1'!#REF!)</f>
        <v>#REF!</v>
      </c>
      <c r="E95" s="672" t="e">
        <f>IF('Formulario PPGR2'!$G95="","",'Formulario PPGR1'!#REF!)</f>
        <v>#REF!</v>
      </c>
      <c r="F95" s="672" t="e">
        <f>IF('Formulario PPGR2'!$G95="","",'Formulario PPGR1'!#REF!)</f>
        <v>#REF!</v>
      </c>
      <c r="G95" s="672" t="s">
        <v>146</v>
      </c>
      <c r="H95" s="673" t="s">
        <v>445</v>
      </c>
      <c r="I95" s="672" t="s">
        <v>446</v>
      </c>
      <c r="J95" s="673">
        <v>1</v>
      </c>
      <c r="K95" s="673">
        <v>1</v>
      </c>
      <c r="L95" s="673">
        <v>1</v>
      </c>
      <c r="M95" s="673">
        <v>1</v>
      </c>
      <c r="N95" s="673">
        <v>1</v>
      </c>
      <c r="O95" s="673">
        <v>1</v>
      </c>
      <c r="P95" s="673">
        <v>1</v>
      </c>
      <c r="Q95" s="673">
        <v>1</v>
      </c>
      <c r="R95" s="673">
        <v>1</v>
      </c>
      <c r="S95" s="673">
        <v>1</v>
      </c>
      <c r="T95" s="673">
        <v>1</v>
      </c>
      <c r="U95" s="673">
        <v>1</v>
      </c>
      <c r="V95" s="674">
        <f>SUM('Formulario PPGR2'!$J95:$U95)</f>
        <v>12</v>
      </c>
      <c r="W95" s="675" t="s">
        <v>255</v>
      </c>
      <c r="X95" s="675"/>
      <c r="Y95" s="672"/>
      <c r="Z95" s="235" t="s">
        <v>147</v>
      </c>
      <c r="AA95" s="266"/>
      <c r="AB95" s="266"/>
      <c r="AC95" s="266"/>
      <c r="AD95" s="266"/>
      <c r="AE95" s="266"/>
      <c r="AF95" s="266"/>
      <c r="AG95" s="266"/>
      <c r="AH95" s="266"/>
      <c r="AI95" s="266"/>
      <c r="AJ95" s="266"/>
      <c r="AK95" s="266"/>
      <c r="AL95" s="266"/>
      <c r="AM95" s="266"/>
      <c r="AN95" s="266"/>
      <c r="AO95" s="266"/>
      <c r="AP95" s="266"/>
      <c r="AQ95" s="266"/>
      <c r="AR95" s="266"/>
      <c r="AS95" s="266"/>
      <c r="AT95" s="266"/>
      <c r="AU95" s="266"/>
      <c r="AV95" s="266"/>
      <c r="AW95" s="266"/>
      <c r="AX95" s="266"/>
      <c r="AY95" s="266"/>
      <c r="AZ95" s="266"/>
      <c r="BA95" s="266"/>
      <c r="BB95" s="266"/>
    </row>
    <row r="96" spans="2:54" s="267" customFormat="1" ht="40.5" customHeight="1" x14ac:dyDescent="0.25">
      <c r="B96" s="672" t="e">
        <f>IF('Formulario PPGR2'!$G96="","",CONCATENATE('Formulario PPGR2'!$C96,".",'Formulario PPGR2'!$D96,".",'Formulario PPGR2'!$E96,".",'Formulario PPGR2'!$F96))</f>
        <v>#REF!</v>
      </c>
      <c r="C96" s="672"/>
      <c r="D96" s="672" t="e">
        <f>IF('Formulario PPGR2'!$G96="","",'Formulario PPGR1'!#REF!)</f>
        <v>#REF!</v>
      </c>
      <c r="E96" s="672" t="e">
        <f>IF('Formulario PPGR2'!$G96="","",'Formulario PPGR1'!#REF!)</f>
        <v>#REF!</v>
      </c>
      <c r="F96" s="672" t="e">
        <f>IF('Formulario PPGR2'!$G96="","",'Formulario PPGR1'!#REF!)</f>
        <v>#REF!</v>
      </c>
      <c r="G96" s="672" t="s">
        <v>146</v>
      </c>
      <c r="H96" s="673" t="s">
        <v>447</v>
      </c>
      <c r="I96" s="672" t="s">
        <v>448</v>
      </c>
      <c r="J96" s="673"/>
      <c r="K96" s="673"/>
      <c r="L96" s="673"/>
      <c r="M96" s="673">
        <v>1</v>
      </c>
      <c r="N96" s="673"/>
      <c r="O96" s="673"/>
      <c r="P96" s="673"/>
      <c r="Q96" s="673">
        <v>1</v>
      </c>
      <c r="R96" s="673"/>
      <c r="S96" s="673"/>
      <c r="T96" s="673"/>
      <c r="U96" s="673"/>
      <c r="V96" s="674">
        <f>SUM('Formulario PPGR2'!$J96:$U96)</f>
        <v>2</v>
      </c>
      <c r="W96" s="675" t="s">
        <v>247</v>
      </c>
      <c r="X96" s="675" t="s">
        <v>248</v>
      </c>
      <c r="Y96" s="672"/>
      <c r="Z96" s="672" t="s">
        <v>114</v>
      </c>
      <c r="AA96" s="266"/>
      <c r="AB96" s="266"/>
      <c r="AC96" s="266"/>
      <c r="AD96" s="266"/>
      <c r="AE96" s="266"/>
      <c r="AF96" s="266"/>
      <c r="AG96" s="266"/>
      <c r="AH96" s="266"/>
      <c r="AI96" s="266"/>
      <c r="AJ96" s="266"/>
      <c r="AK96" s="266"/>
      <c r="AL96" s="266"/>
      <c r="AM96" s="266"/>
      <c r="AN96" s="266"/>
      <c r="AO96" s="266"/>
      <c r="AP96" s="266"/>
      <c r="AQ96" s="266"/>
      <c r="AR96" s="266"/>
      <c r="AS96" s="266"/>
      <c r="AT96" s="266"/>
      <c r="AU96" s="266"/>
      <c r="AV96" s="266"/>
      <c r="AW96" s="266"/>
      <c r="AX96" s="266"/>
      <c r="AY96" s="266"/>
      <c r="AZ96" s="266"/>
      <c r="BA96" s="266"/>
      <c r="BB96" s="266"/>
    </row>
    <row r="97" spans="2:54" s="267" customFormat="1" ht="79.5" customHeight="1" x14ac:dyDescent="0.25">
      <c r="B97" s="672" t="e">
        <f>IF('Formulario PPGR2'!$G97="","",CONCATENATE('Formulario PPGR2'!$C97,".",'Formulario PPGR2'!$D97,".",'Formulario PPGR2'!$E97,".",'Formulario PPGR2'!$F97))</f>
        <v>#REF!</v>
      </c>
      <c r="C97" s="672"/>
      <c r="D97" s="672" t="e">
        <f>IF('Formulario PPGR2'!$G97="","",'Formulario PPGR1'!#REF!)</f>
        <v>#REF!</v>
      </c>
      <c r="E97" s="672" t="e">
        <f>IF('Formulario PPGR2'!$G97="","",'Formulario PPGR1'!#REF!)</f>
        <v>#REF!</v>
      </c>
      <c r="F97" s="672" t="e">
        <f>IF('Formulario PPGR2'!$G97="","",'Formulario PPGR1'!#REF!)</f>
        <v>#REF!</v>
      </c>
      <c r="G97" s="672" t="s">
        <v>146</v>
      </c>
      <c r="H97" s="673" t="s">
        <v>449</v>
      </c>
      <c r="I97" s="672" t="s">
        <v>450</v>
      </c>
      <c r="J97" s="673"/>
      <c r="K97" s="673">
        <v>1</v>
      </c>
      <c r="L97" s="673"/>
      <c r="M97" s="673">
        <v>1</v>
      </c>
      <c r="N97" s="673"/>
      <c r="O97" s="673"/>
      <c r="P97" s="673"/>
      <c r="Q97" s="673"/>
      <c r="R97" s="673"/>
      <c r="S97" s="673"/>
      <c r="T97" s="673"/>
      <c r="U97" s="673"/>
      <c r="V97" s="674">
        <f>SUM('Formulario PPGR2'!$J97:$U97)</f>
        <v>2</v>
      </c>
      <c r="W97" s="675" t="s">
        <v>247</v>
      </c>
      <c r="X97" s="675" t="s">
        <v>248</v>
      </c>
      <c r="Y97" s="672"/>
      <c r="Z97" s="672" t="s">
        <v>125</v>
      </c>
      <c r="AA97" s="266"/>
      <c r="AB97" s="266"/>
      <c r="AC97" s="266"/>
      <c r="AD97" s="266"/>
      <c r="AE97" s="266"/>
      <c r="AF97" s="266"/>
      <c r="AG97" s="266"/>
      <c r="AH97" s="266"/>
      <c r="AI97" s="266"/>
      <c r="AJ97" s="266"/>
      <c r="AK97" s="266"/>
      <c r="AL97" s="266"/>
      <c r="AM97" s="266"/>
      <c r="AN97" s="266"/>
      <c r="AO97" s="266"/>
      <c r="AP97" s="266"/>
      <c r="AQ97" s="266"/>
      <c r="AR97" s="266"/>
      <c r="AS97" s="266"/>
      <c r="AT97" s="266"/>
      <c r="AU97" s="266"/>
      <c r="AV97" s="266"/>
      <c r="AW97" s="266"/>
      <c r="AX97" s="266"/>
      <c r="AY97" s="266"/>
      <c r="AZ97" s="266"/>
      <c r="BA97" s="266"/>
      <c r="BB97" s="266"/>
    </row>
    <row r="98" spans="2:54" s="267" customFormat="1" ht="60.75" customHeight="1" x14ac:dyDescent="0.25">
      <c r="B98" s="672" t="e">
        <f>IF('Formulario PPGR2'!$G98="","",CONCATENATE('Formulario PPGR2'!$C98,".",'Formulario PPGR2'!$D98,".",'Formulario PPGR2'!$E98,".",'Formulario PPGR2'!$F98))</f>
        <v>#REF!</v>
      </c>
      <c r="C98" s="672"/>
      <c r="D98" s="672" t="e">
        <f>IF('Formulario PPGR2'!$G98="","",'Formulario PPGR1'!#REF!)</f>
        <v>#REF!</v>
      </c>
      <c r="E98" s="672" t="e">
        <f>IF('Formulario PPGR2'!$G98="","",'Formulario PPGR1'!#REF!)</f>
        <v>#REF!</v>
      </c>
      <c r="F98" s="672" t="e">
        <f>IF('Formulario PPGR2'!$G98="","",'Formulario PPGR1'!#REF!)</f>
        <v>#REF!</v>
      </c>
      <c r="G98" s="672" t="s">
        <v>146</v>
      </c>
      <c r="H98" s="673" t="s">
        <v>451</v>
      </c>
      <c r="I98" s="672" t="s">
        <v>452</v>
      </c>
      <c r="J98" s="673"/>
      <c r="K98" s="673"/>
      <c r="L98" s="673"/>
      <c r="M98" s="673">
        <v>2</v>
      </c>
      <c r="N98" s="673"/>
      <c r="O98" s="673"/>
      <c r="P98" s="673">
        <v>2</v>
      </c>
      <c r="Q98" s="673"/>
      <c r="R98" s="673"/>
      <c r="S98" s="673">
        <v>2</v>
      </c>
      <c r="T98" s="673"/>
      <c r="U98" s="673"/>
      <c r="V98" s="674">
        <f>SUM('Formulario PPGR2'!$J98:$U98)</f>
        <v>6</v>
      </c>
      <c r="W98" s="675" t="s">
        <v>259</v>
      </c>
      <c r="X98" s="675" t="s">
        <v>255</v>
      </c>
      <c r="Y98" s="672" t="s">
        <v>453</v>
      </c>
      <c r="Z98" s="672" t="s">
        <v>125</v>
      </c>
      <c r="AA98" s="266"/>
      <c r="AB98" s="266"/>
      <c r="AC98" s="266"/>
      <c r="AD98" s="266"/>
      <c r="AE98" s="266"/>
      <c r="AF98" s="266"/>
      <c r="AG98" s="266"/>
      <c r="AH98" s="266"/>
      <c r="AI98" s="266"/>
      <c r="AJ98" s="266"/>
      <c r="AK98" s="266"/>
      <c r="AL98" s="266"/>
      <c r="AM98" s="266"/>
      <c r="AN98" s="266"/>
      <c r="AO98" s="266"/>
      <c r="AP98" s="266"/>
      <c r="AQ98" s="266"/>
      <c r="AR98" s="266"/>
      <c r="AS98" s="266"/>
      <c r="AT98" s="266"/>
      <c r="AU98" s="266"/>
      <c r="AV98" s="266"/>
      <c r="AW98" s="266"/>
      <c r="AX98" s="266"/>
      <c r="AY98" s="266"/>
      <c r="AZ98" s="266"/>
      <c r="BA98" s="266"/>
      <c r="BB98" s="266"/>
    </row>
    <row r="99" spans="2:54" s="267" customFormat="1" ht="47.25" customHeight="1" x14ac:dyDescent="0.25">
      <c r="B99" s="672" t="e">
        <f>IF('Formulario PPGR2'!$G99="","",CONCATENATE('Formulario PPGR2'!$C99,".",'Formulario PPGR2'!$D99,".",'Formulario PPGR2'!$E99,".",'Formulario PPGR2'!$F99))</f>
        <v>#REF!</v>
      </c>
      <c r="C99" s="672"/>
      <c r="D99" s="672" t="e">
        <f>IF('Formulario PPGR2'!$G99="","",'Formulario PPGR1'!#REF!)</f>
        <v>#REF!</v>
      </c>
      <c r="E99" s="672" t="e">
        <f>IF('Formulario PPGR2'!$G99="","",'Formulario PPGR1'!#REF!)</f>
        <v>#REF!</v>
      </c>
      <c r="F99" s="672" t="e">
        <f>IF('Formulario PPGR2'!$G99="","",'Formulario PPGR1'!#REF!)</f>
        <v>#REF!</v>
      </c>
      <c r="G99" s="672" t="s">
        <v>148</v>
      </c>
      <c r="H99" s="673" t="s">
        <v>454</v>
      </c>
      <c r="I99" s="672" t="s">
        <v>455</v>
      </c>
      <c r="J99" s="673"/>
      <c r="K99" s="673"/>
      <c r="L99" s="673">
        <v>1</v>
      </c>
      <c r="M99" s="673"/>
      <c r="N99" s="673"/>
      <c r="O99" s="673">
        <v>1</v>
      </c>
      <c r="P99" s="673"/>
      <c r="Q99" s="673"/>
      <c r="R99" s="673">
        <v>1</v>
      </c>
      <c r="S99" s="673"/>
      <c r="T99" s="673"/>
      <c r="U99" s="673">
        <v>1</v>
      </c>
      <c r="V99" s="674">
        <f>SUM('Formulario PPGR2'!$J99:$U99)</f>
        <v>4</v>
      </c>
      <c r="W99" s="675" t="s">
        <v>456</v>
      </c>
      <c r="X99" s="675"/>
      <c r="Y99" s="672" t="s">
        <v>457</v>
      </c>
      <c r="Z99" s="672" t="s">
        <v>365</v>
      </c>
      <c r="AA99" s="266"/>
      <c r="AB99" s="266"/>
      <c r="AC99" s="266"/>
      <c r="AD99" s="266"/>
      <c r="AE99" s="266"/>
      <c r="AF99" s="266"/>
      <c r="AG99" s="266"/>
      <c r="AH99" s="266"/>
      <c r="AI99" s="266"/>
      <c r="AJ99" s="266"/>
      <c r="AK99" s="266"/>
      <c r="AL99" s="266"/>
      <c r="AM99" s="266"/>
      <c r="AN99" s="266"/>
      <c r="AO99" s="266"/>
      <c r="AP99" s="266"/>
      <c r="AQ99" s="266"/>
      <c r="AR99" s="266"/>
      <c r="AS99" s="266"/>
      <c r="AT99" s="266"/>
      <c r="AU99" s="266"/>
      <c r="AV99" s="266"/>
      <c r="AW99" s="266"/>
      <c r="AX99" s="266"/>
      <c r="AY99" s="266"/>
      <c r="AZ99" s="266"/>
      <c r="BA99" s="266"/>
      <c r="BB99" s="266"/>
    </row>
    <row r="100" spans="2:54" s="267" customFormat="1" ht="135.75" customHeight="1" x14ac:dyDescent="0.25">
      <c r="B100" s="672" t="e">
        <f>IF('Formulario PPGR2'!$G100="","",CONCATENATE('Formulario PPGR2'!$C100,".",'Formulario PPGR2'!$D100,".",'Formulario PPGR2'!$E100,".",'Formulario PPGR2'!$F100))</f>
        <v>#REF!</v>
      </c>
      <c r="C100" s="672"/>
      <c r="D100" s="672" t="e">
        <f>IF('Formulario PPGR2'!$G100="","",'Formulario PPGR1'!#REF!)</f>
        <v>#REF!</v>
      </c>
      <c r="E100" s="672" t="e">
        <f>IF('Formulario PPGR2'!$G100="","",'Formulario PPGR1'!#REF!)</f>
        <v>#REF!</v>
      </c>
      <c r="F100" s="672" t="e">
        <f>IF('Formulario PPGR2'!$G100="","",'Formulario PPGR1'!#REF!)</f>
        <v>#REF!</v>
      </c>
      <c r="G100" s="672" t="s">
        <v>148</v>
      </c>
      <c r="H100" s="673" t="s">
        <v>458</v>
      </c>
      <c r="I100" s="700" t="s">
        <v>459</v>
      </c>
      <c r="J100" s="673">
        <v>1</v>
      </c>
      <c r="K100" s="673">
        <v>1</v>
      </c>
      <c r="L100" s="673">
        <v>2</v>
      </c>
      <c r="M100" s="673">
        <v>1</v>
      </c>
      <c r="N100" s="673">
        <v>1</v>
      </c>
      <c r="O100" s="673">
        <v>2</v>
      </c>
      <c r="P100" s="673">
        <v>1</v>
      </c>
      <c r="Q100" s="673">
        <v>1</v>
      </c>
      <c r="R100" s="673">
        <v>1</v>
      </c>
      <c r="S100" s="673">
        <v>1</v>
      </c>
      <c r="T100" s="673">
        <v>2</v>
      </c>
      <c r="U100" s="673">
        <v>1</v>
      </c>
      <c r="V100" s="674">
        <f>SUM('Formulario PPGR2'!$J100:$U100)</f>
        <v>15</v>
      </c>
      <c r="W100" s="675" t="s">
        <v>251</v>
      </c>
      <c r="X100" s="675" t="s">
        <v>460</v>
      </c>
      <c r="Y100" s="672" t="s">
        <v>461</v>
      </c>
      <c r="Z100" s="672" t="s">
        <v>365</v>
      </c>
      <c r="AA100" s="266"/>
      <c r="AB100" s="266"/>
      <c r="AC100" s="266"/>
      <c r="AD100" s="266"/>
      <c r="AE100" s="266"/>
      <c r="AF100" s="266"/>
      <c r="AG100" s="266"/>
      <c r="AH100" s="266"/>
      <c r="AI100" s="266"/>
      <c r="AJ100" s="266"/>
      <c r="AK100" s="266"/>
      <c r="AL100" s="266"/>
      <c r="AM100" s="266"/>
      <c r="AN100" s="266"/>
      <c r="AO100" s="266"/>
      <c r="AP100" s="266"/>
      <c r="AQ100" s="266"/>
      <c r="AR100" s="266"/>
      <c r="AS100" s="266"/>
      <c r="AT100" s="266"/>
      <c r="AU100" s="266"/>
      <c r="AV100" s="266"/>
      <c r="AW100" s="266"/>
      <c r="AX100" s="266"/>
      <c r="AY100" s="266"/>
      <c r="AZ100" s="266"/>
      <c r="BA100" s="266"/>
      <c r="BB100" s="266"/>
    </row>
    <row r="101" spans="2:54" s="267" customFormat="1" ht="140.25" x14ac:dyDescent="0.25">
      <c r="B101" s="672" t="e">
        <f>IF('Formulario PPGR2'!$G101="","",CONCATENATE('Formulario PPGR2'!$C101,".",'Formulario PPGR2'!$D101,".",'Formulario PPGR2'!$E101,".",'Formulario PPGR2'!$F101))</f>
        <v>#REF!</v>
      </c>
      <c r="C101" s="672"/>
      <c r="D101" s="672" t="e">
        <f>IF('Formulario PPGR2'!$G101="","",'Formulario PPGR1'!#REF!)</f>
        <v>#REF!</v>
      </c>
      <c r="E101" s="672" t="e">
        <f>IF('Formulario PPGR2'!$G101="","",'Formulario PPGR1'!#REF!)</f>
        <v>#REF!</v>
      </c>
      <c r="F101" s="672" t="e">
        <f>IF('Formulario PPGR2'!$G101="","",'Formulario PPGR1'!#REF!)</f>
        <v>#REF!</v>
      </c>
      <c r="G101" s="672" t="s">
        <v>148</v>
      </c>
      <c r="H101" s="300" t="s">
        <v>462</v>
      </c>
      <c r="I101" s="702" t="s">
        <v>2541</v>
      </c>
      <c r="J101" s="673"/>
      <c r="K101" s="673"/>
      <c r="L101" s="673">
        <v>1</v>
      </c>
      <c r="M101" s="673"/>
      <c r="N101" s="673"/>
      <c r="O101" s="673">
        <v>1</v>
      </c>
      <c r="P101" s="673"/>
      <c r="Q101" s="673"/>
      <c r="R101" s="673">
        <v>1</v>
      </c>
      <c r="S101" s="673"/>
      <c r="T101" s="673"/>
      <c r="U101" s="673">
        <v>1</v>
      </c>
      <c r="V101" s="674">
        <f>SUM('Formulario PPGR2'!$J101:$U101)</f>
        <v>4</v>
      </c>
      <c r="W101" s="675" t="s">
        <v>259</v>
      </c>
      <c r="X101" s="675" t="s">
        <v>247</v>
      </c>
      <c r="Y101" s="235" t="s">
        <v>2540</v>
      </c>
      <c r="Z101" s="672" t="s">
        <v>365</v>
      </c>
      <c r="AA101" s="266"/>
      <c r="AB101" s="266"/>
      <c r="AC101" s="266"/>
      <c r="AD101" s="266"/>
      <c r="AE101" s="266"/>
      <c r="AF101" s="266"/>
      <c r="AG101" s="266"/>
      <c r="AH101" s="266"/>
      <c r="AI101" s="266"/>
      <c r="AJ101" s="266"/>
      <c r="AK101" s="266"/>
      <c r="AL101" s="266"/>
      <c r="AM101" s="266"/>
      <c r="AN101" s="266"/>
      <c r="AO101" s="266"/>
      <c r="AP101" s="266"/>
      <c r="AQ101" s="266"/>
      <c r="AR101" s="266"/>
      <c r="AS101" s="266"/>
      <c r="AT101" s="266"/>
      <c r="AU101" s="266"/>
      <c r="AV101" s="266"/>
      <c r="AW101" s="266"/>
      <c r="AX101" s="266"/>
      <c r="AY101" s="266"/>
      <c r="AZ101" s="266"/>
      <c r="BA101" s="266"/>
      <c r="BB101" s="266"/>
    </row>
    <row r="102" spans="2:54" s="267" customFormat="1" ht="35.25" customHeight="1" x14ac:dyDescent="0.25">
      <c r="B102" s="672" t="e">
        <f>IF('Formulario PPGR2'!$G102="","",CONCATENATE('Formulario PPGR2'!$C102,".",'Formulario PPGR2'!$D102,".",'Formulario PPGR2'!$E102,".",'Formulario PPGR2'!$F102))</f>
        <v>#REF!</v>
      </c>
      <c r="C102" s="672"/>
      <c r="D102" s="672" t="e">
        <f>IF('Formulario PPGR2'!$G102="","",'Formulario PPGR1'!#REF!)</f>
        <v>#REF!</v>
      </c>
      <c r="E102" s="672" t="e">
        <f>IF('Formulario PPGR2'!$G102="","",'Formulario PPGR1'!#REF!)</f>
        <v>#REF!</v>
      </c>
      <c r="F102" s="672" t="e">
        <f>IF('Formulario PPGR2'!$G102="","",'Formulario PPGR1'!#REF!)</f>
        <v>#REF!</v>
      </c>
      <c r="G102" s="672" t="s">
        <v>148</v>
      </c>
      <c r="H102" s="673" t="s">
        <v>463</v>
      </c>
      <c r="I102" s="672" t="s">
        <v>465</v>
      </c>
      <c r="J102" s="673"/>
      <c r="K102" s="673"/>
      <c r="L102" s="673">
        <v>1</v>
      </c>
      <c r="M102" s="673"/>
      <c r="N102" s="673"/>
      <c r="O102" s="673">
        <v>1</v>
      </c>
      <c r="P102" s="673"/>
      <c r="Q102" s="673"/>
      <c r="R102" s="673">
        <v>1</v>
      </c>
      <c r="S102" s="673"/>
      <c r="T102" s="673"/>
      <c r="U102" s="673">
        <v>1</v>
      </c>
      <c r="V102" s="674">
        <f>SUM('Formulario PPGR2'!$J102:$U102)</f>
        <v>4</v>
      </c>
      <c r="W102" s="675" t="s">
        <v>259</v>
      </c>
      <c r="X102" s="675" t="s">
        <v>247</v>
      </c>
      <c r="Y102" s="672"/>
      <c r="Z102" s="672" t="s">
        <v>365</v>
      </c>
      <c r="AA102" s="266"/>
      <c r="AB102" s="266"/>
      <c r="AC102" s="266"/>
      <c r="AD102" s="266"/>
      <c r="AE102" s="266"/>
      <c r="AF102" s="266"/>
      <c r="AG102" s="266"/>
      <c r="AH102" s="266"/>
      <c r="AI102" s="266"/>
      <c r="AJ102" s="266"/>
      <c r="AK102" s="266"/>
      <c r="AL102" s="266"/>
      <c r="AM102" s="266"/>
      <c r="AN102" s="266"/>
      <c r="AO102" s="266"/>
      <c r="AP102" s="266"/>
      <c r="AQ102" s="266"/>
      <c r="AR102" s="266"/>
      <c r="AS102" s="266"/>
      <c r="AT102" s="266"/>
      <c r="AU102" s="266"/>
      <c r="AV102" s="266"/>
      <c r="AW102" s="266"/>
      <c r="AX102" s="266"/>
      <c r="AY102" s="266"/>
      <c r="AZ102" s="266"/>
      <c r="BA102" s="266"/>
      <c r="BB102" s="266"/>
    </row>
    <row r="103" spans="2:54" s="267" customFormat="1" ht="216.75" x14ac:dyDescent="0.25">
      <c r="B103" s="672" t="e">
        <f>IF('Formulario PPGR2'!$G103="","",CONCATENATE('Formulario PPGR2'!$C103,".",'Formulario PPGR2'!$D103,".",'Formulario PPGR2'!$E103,".",'Formulario PPGR2'!$F103))</f>
        <v>#REF!</v>
      </c>
      <c r="C103" s="672"/>
      <c r="D103" s="672" t="e">
        <f>IF('Formulario PPGR2'!$G103="","",'Formulario PPGR1'!#REF!)</f>
        <v>#REF!</v>
      </c>
      <c r="E103" s="672" t="e">
        <f>IF('Formulario PPGR2'!$G103="","",'Formulario PPGR1'!#REF!)</f>
        <v>#REF!</v>
      </c>
      <c r="F103" s="672" t="e">
        <f>IF('Formulario PPGR2'!$G103="","",'Formulario PPGR1'!#REF!)</f>
        <v>#REF!</v>
      </c>
      <c r="G103" s="672" t="s">
        <v>148</v>
      </c>
      <c r="H103" s="673" t="s">
        <v>464</v>
      </c>
      <c r="I103" s="700" t="s">
        <v>467</v>
      </c>
      <c r="J103" s="673">
        <v>1</v>
      </c>
      <c r="K103" s="673">
        <v>1</v>
      </c>
      <c r="L103" s="673">
        <v>1</v>
      </c>
      <c r="M103" s="673">
        <v>1</v>
      </c>
      <c r="N103" s="673">
        <v>1</v>
      </c>
      <c r="O103" s="673">
        <v>1</v>
      </c>
      <c r="P103" s="673">
        <v>1</v>
      </c>
      <c r="Q103" s="673">
        <v>1</v>
      </c>
      <c r="R103" s="673">
        <v>1</v>
      </c>
      <c r="S103" s="673">
        <v>1</v>
      </c>
      <c r="T103" s="673">
        <v>1</v>
      </c>
      <c r="U103" s="673">
        <v>1</v>
      </c>
      <c r="V103" s="674">
        <f>SUM('Formulario PPGR2'!$J103:$U103)</f>
        <v>12</v>
      </c>
      <c r="W103" s="675" t="s">
        <v>259</v>
      </c>
      <c r="X103" s="675" t="s">
        <v>247</v>
      </c>
      <c r="Y103" s="672" t="s">
        <v>468</v>
      </c>
      <c r="Z103" s="672" t="s">
        <v>365</v>
      </c>
      <c r="AA103" s="266"/>
      <c r="AB103" s="266"/>
      <c r="AC103" s="266"/>
      <c r="AD103" s="266"/>
      <c r="AE103" s="266"/>
      <c r="AF103" s="266"/>
      <c r="AG103" s="266"/>
      <c r="AH103" s="266"/>
      <c r="AI103" s="266"/>
      <c r="AJ103" s="266"/>
      <c r="AK103" s="266"/>
      <c r="AL103" s="266"/>
      <c r="AM103" s="266"/>
      <c r="AN103" s="266"/>
      <c r="AO103" s="266"/>
      <c r="AP103" s="266"/>
      <c r="AQ103" s="266"/>
      <c r="AR103" s="266"/>
      <c r="AS103" s="266"/>
      <c r="AT103" s="266"/>
      <c r="AU103" s="266"/>
      <c r="AV103" s="266"/>
      <c r="AW103" s="266"/>
      <c r="AX103" s="266"/>
      <c r="AY103" s="266"/>
      <c r="AZ103" s="266"/>
      <c r="BA103" s="266"/>
      <c r="BB103" s="266"/>
    </row>
    <row r="104" spans="2:54" s="267" customFormat="1" ht="48.75" customHeight="1" x14ac:dyDescent="0.25">
      <c r="B104" s="672" t="e">
        <f>IF('Formulario PPGR2'!$G104="","",CONCATENATE('Formulario PPGR2'!$C104,".",'Formulario PPGR2'!$D104,".",'Formulario PPGR2'!$E104,".",'Formulario PPGR2'!$F104))</f>
        <v>#REF!</v>
      </c>
      <c r="C104" s="672"/>
      <c r="D104" s="672" t="e">
        <f>IF('Formulario PPGR2'!$G104="","",'Formulario PPGR1'!#REF!)</f>
        <v>#REF!</v>
      </c>
      <c r="E104" s="672" t="e">
        <f>IF('Formulario PPGR2'!$G104="","",'Formulario PPGR1'!#REF!)</f>
        <v>#REF!</v>
      </c>
      <c r="F104" s="672" t="e">
        <f>IF('Formulario PPGR2'!$G104="","",'Formulario PPGR1'!#REF!)</f>
        <v>#REF!</v>
      </c>
      <c r="G104" s="672" t="s">
        <v>148</v>
      </c>
      <c r="H104" s="300" t="s">
        <v>466</v>
      </c>
      <c r="I104" s="672" t="s">
        <v>470</v>
      </c>
      <c r="J104" s="673"/>
      <c r="K104" s="673"/>
      <c r="L104" s="673">
        <v>1</v>
      </c>
      <c r="M104" s="673"/>
      <c r="N104" s="673"/>
      <c r="O104" s="673">
        <v>1</v>
      </c>
      <c r="P104" s="673"/>
      <c r="Q104" s="673"/>
      <c r="R104" s="673">
        <v>1</v>
      </c>
      <c r="S104" s="673"/>
      <c r="T104" s="673"/>
      <c r="U104" s="673">
        <v>1</v>
      </c>
      <c r="V104" s="674">
        <f>SUM('Formulario PPGR2'!$J104:$U104)</f>
        <v>4</v>
      </c>
      <c r="W104" s="675" t="s">
        <v>259</v>
      </c>
      <c r="X104" s="675" t="s">
        <v>290</v>
      </c>
      <c r="Y104" s="672"/>
      <c r="Z104" s="672" t="s">
        <v>365</v>
      </c>
      <c r="AA104" s="266"/>
      <c r="AB104" s="266"/>
      <c r="AC104" s="266"/>
      <c r="AD104" s="266"/>
      <c r="AE104" s="266"/>
      <c r="AF104" s="266"/>
      <c r="AG104" s="266"/>
      <c r="AH104" s="266"/>
      <c r="AI104" s="266"/>
      <c r="AJ104" s="266"/>
      <c r="AK104" s="266"/>
      <c r="AL104" s="266"/>
      <c r="AM104" s="266"/>
      <c r="AN104" s="266"/>
      <c r="AO104" s="266"/>
      <c r="AP104" s="266"/>
      <c r="AQ104" s="266"/>
      <c r="AR104" s="266"/>
      <c r="AS104" s="266"/>
      <c r="AT104" s="266"/>
      <c r="AU104" s="266"/>
      <c r="AV104" s="266"/>
      <c r="AW104" s="266"/>
      <c r="AX104" s="266"/>
      <c r="AY104" s="266"/>
      <c r="AZ104" s="266"/>
      <c r="BA104" s="266"/>
      <c r="BB104" s="266"/>
    </row>
    <row r="105" spans="2:54" s="267" customFormat="1" ht="48.75" customHeight="1" x14ac:dyDescent="0.25">
      <c r="B105" s="672" t="e">
        <f>IF('Formulario PPGR2'!$G105="","",CONCATENATE('Formulario PPGR2'!$C105,".",'Formulario PPGR2'!$D105,".",'Formulario PPGR2'!$E105,".",'Formulario PPGR2'!$F105))</f>
        <v>#REF!</v>
      </c>
      <c r="C105" s="672"/>
      <c r="D105" s="672" t="e">
        <f>IF('Formulario PPGR2'!$G105="","",'Formulario PPGR1'!#REF!)</f>
        <v>#REF!</v>
      </c>
      <c r="E105" s="672" t="e">
        <f>IF('Formulario PPGR2'!$G105="","",'Formulario PPGR1'!#REF!)</f>
        <v>#REF!</v>
      </c>
      <c r="F105" s="672" t="e">
        <f>IF('Formulario PPGR2'!$G105="","",'Formulario PPGR1'!#REF!)</f>
        <v>#REF!</v>
      </c>
      <c r="G105" s="672" t="s">
        <v>148</v>
      </c>
      <c r="H105" s="673" t="s">
        <v>469</v>
      </c>
      <c r="I105" s="672" t="s">
        <v>472</v>
      </c>
      <c r="J105" s="673">
        <v>1</v>
      </c>
      <c r="K105" s="673">
        <v>1</v>
      </c>
      <c r="L105" s="673">
        <v>1</v>
      </c>
      <c r="M105" s="673">
        <v>1</v>
      </c>
      <c r="N105" s="673">
        <v>1</v>
      </c>
      <c r="O105" s="673">
        <v>1</v>
      </c>
      <c r="P105" s="673">
        <v>1</v>
      </c>
      <c r="Q105" s="673">
        <v>1</v>
      </c>
      <c r="R105" s="673">
        <v>1</v>
      </c>
      <c r="S105" s="673">
        <v>1</v>
      </c>
      <c r="T105" s="673">
        <v>1</v>
      </c>
      <c r="U105" s="673">
        <v>1</v>
      </c>
      <c r="V105" s="674">
        <f>SUM('Formulario PPGR2'!$J105:$U105)</f>
        <v>12</v>
      </c>
      <c r="W105" s="675" t="s">
        <v>259</v>
      </c>
      <c r="X105" s="675" t="s">
        <v>247</v>
      </c>
      <c r="Y105" s="672"/>
      <c r="Z105" s="672" t="s">
        <v>365</v>
      </c>
      <c r="AA105" s="266"/>
      <c r="AB105" s="266"/>
      <c r="AC105" s="266"/>
      <c r="AD105" s="266"/>
      <c r="AE105" s="266"/>
      <c r="AF105" s="266"/>
      <c r="AG105" s="266"/>
      <c r="AH105" s="266"/>
      <c r="AI105" s="266"/>
      <c r="AJ105" s="266"/>
      <c r="AK105" s="266"/>
      <c r="AL105" s="266"/>
      <c r="AM105" s="266"/>
      <c r="AN105" s="266"/>
      <c r="AO105" s="266"/>
      <c r="AP105" s="266"/>
      <c r="AQ105" s="266"/>
      <c r="AR105" s="266"/>
      <c r="AS105" s="266"/>
      <c r="AT105" s="266"/>
      <c r="AU105" s="266"/>
      <c r="AV105" s="266"/>
      <c r="AW105" s="266"/>
      <c r="AX105" s="266"/>
      <c r="AY105" s="266"/>
      <c r="AZ105" s="266"/>
      <c r="BA105" s="266"/>
      <c r="BB105" s="266"/>
    </row>
    <row r="106" spans="2:54" s="267" customFormat="1" ht="48.75" customHeight="1" x14ac:dyDescent="0.25">
      <c r="B106" s="672" t="e">
        <f>IF('Formulario PPGR2'!$G106="","",CONCATENATE('Formulario PPGR2'!$C106,".",'Formulario PPGR2'!$D106,".",'Formulario PPGR2'!$E106,".",'Formulario PPGR2'!$F106))</f>
        <v>#REF!</v>
      </c>
      <c r="C106" s="672"/>
      <c r="D106" s="672" t="e">
        <f>IF('Formulario PPGR2'!$G106="","",'Formulario PPGR1'!#REF!)</f>
        <v>#REF!</v>
      </c>
      <c r="E106" s="672" t="e">
        <f>IF('Formulario PPGR2'!$G106="","",'Formulario PPGR1'!#REF!)</f>
        <v>#REF!</v>
      </c>
      <c r="F106" s="672" t="e">
        <f>IF('Formulario PPGR2'!$G106="","",'Formulario PPGR1'!#REF!)</f>
        <v>#REF!</v>
      </c>
      <c r="G106" s="672" t="s">
        <v>148</v>
      </c>
      <c r="H106" s="673" t="s">
        <v>471</v>
      </c>
      <c r="I106" s="672" t="s">
        <v>474</v>
      </c>
      <c r="J106" s="673">
        <v>1</v>
      </c>
      <c r="K106" s="673">
        <v>1</v>
      </c>
      <c r="L106" s="673">
        <v>1</v>
      </c>
      <c r="M106" s="673">
        <v>1</v>
      </c>
      <c r="N106" s="673">
        <v>1</v>
      </c>
      <c r="O106" s="673">
        <v>1</v>
      </c>
      <c r="P106" s="673">
        <v>1</v>
      </c>
      <c r="Q106" s="673">
        <v>1</v>
      </c>
      <c r="R106" s="673">
        <v>1</v>
      </c>
      <c r="S106" s="673">
        <v>1</v>
      </c>
      <c r="T106" s="673">
        <v>1</v>
      </c>
      <c r="U106" s="673">
        <v>1</v>
      </c>
      <c r="V106" s="674">
        <f>SUM('Formulario PPGR2'!$J106:$U106)</f>
        <v>12</v>
      </c>
      <c r="W106" s="675" t="s">
        <v>259</v>
      </c>
      <c r="X106" s="675" t="s">
        <v>247</v>
      </c>
      <c r="Y106" s="672"/>
      <c r="Z106" s="672" t="s">
        <v>365</v>
      </c>
      <c r="AA106" s="266"/>
      <c r="AB106" s="266"/>
      <c r="AC106" s="266"/>
      <c r="AD106" s="266"/>
      <c r="AE106" s="266"/>
      <c r="AF106" s="266"/>
      <c r="AG106" s="266"/>
      <c r="AH106" s="266"/>
      <c r="AI106" s="266"/>
      <c r="AJ106" s="266"/>
      <c r="AK106" s="266"/>
      <c r="AL106" s="266"/>
      <c r="AM106" s="266"/>
      <c r="AN106" s="266"/>
      <c r="AO106" s="266"/>
      <c r="AP106" s="266"/>
      <c r="AQ106" s="266"/>
      <c r="AR106" s="266"/>
      <c r="AS106" s="266"/>
      <c r="AT106" s="266"/>
      <c r="AU106" s="266"/>
      <c r="AV106" s="266"/>
      <c r="AW106" s="266"/>
      <c r="AX106" s="266"/>
      <c r="AY106" s="266"/>
      <c r="AZ106" s="266"/>
      <c r="BA106" s="266"/>
      <c r="BB106" s="266"/>
    </row>
    <row r="107" spans="2:54" s="267" customFormat="1" ht="48.75" customHeight="1" x14ac:dyDescent="0.25">
      <c r="B107" s="672" t="e">
        <f>IF('Formulario PPGR2'!$G107="","",CONCATENATE('Formulario PPGR2'!$C107,".",'Formulario PPGR2'!$D107,".",'Formulario PPGR2'!$E107,".",'Formulario PPGR2'!$F107))</f>
        <v>#REF!</v>
      </c>
      <c r="C107" s="672"/>
      <c r="D107" s="672" t="e">
        <f>IF('Formulario PPGR2'!$G107="","",'Formulario PPGR1'!#REF!)</f>
        <v>#REF!</v>
      </c>
      <c r="E107" s="672" t="e">
        <f>IF('Formulario PPGR2'!$G107="","",'Formulario PPGR1'!#REF!)</f>
        <v>#REF!</v>
      </c>
      <c r="F107" s="672" t="e">
        <f>IF('Formulario PPGR2'!$G107="","",'Formulario PPGR1'!#REF!)</f>
        <v>#REF!</v>
      </c>
      <c r="G107" s="672" t="s">
        <v>148</v>
      </c>
      <c r="H107" s="300" t="s">
        <v>473</v>
      </c>
      <c r="I107" s="672" t="s">
        <v>475</v>
      </c>
      <c r="J107" s="673">
        <v>1</v>
      </c>
      <c r="K107" s="673">
        <v>1</v>
      </c>
      <c r="L107" s="673">
        <v>1</v>
      </c>
      <c r="M107" s="673">
        <v>1</v>
      </c>
      <c r="N107" s="673">
        <v>1</v>
      </c>
      <c r="O107" s="673">
        <v>1</v>
      </c>
      <c r="P107" s="673">
        <v>1</v>
      </c>
      <c r="Q107" s="673">
        <v>1</v>
      </c>
      <c r="R107" s="673">
        <v>1</v>
      </c>
      <c r="S107" s="673">
        <v>1</v>
      </c>
      <c r="T107" s="673">
        <v>1</v>
      </c>
      <c r="U107" s="673">
        <v>1</v>
      </c>
      <c r="V107" s="674">
        <f>SUM('Formulario PPGR2'!$J107:$U107)</f>
        <v>12</v>
      </c>
      <c r="W107" s="675" t="s">
        <v>259</v>
      </c>
      <c r="X107" s="675" t="s">
        <v>247</v>
      </c>
      <c r="Y107" s="672"/>
      <c r="Z107" s="672" t="s">
        <v>365</v>
      </c>
      <c r="AA107" s="266"/>
      <c r="AB107" s="266"/>
      <c r="AC107" s="266"/>
      <c r="AD107" s="266"/>
      <c r="AE107" s="266"/>
      <c r="AF107" s="266"/>
      <c r="AG107" s="266"/>
      <c r="AH107" s="266"/>
      <c r="AI107" s="266"/>
      <c r="AJ107" s="266"/>
      <c r="AK107" s="266"/>
      <c r="AL107" s="266"/>
      <c r="AM107" s="266"/>
      <c r="AN107" s="266"/>
      <c r="AO107" s="266"/>
      <c r="AP107" s="266"/>
      <c r="AQ107" s="266"/>
      <c r="AR107" s="266"/>
      <c r="AS107" s="266"/>
      <c r="AT107" s="266"/>
      <c r="AU107" s="266"/>
      <c r="AV107" s="266"/>
      <c r="AW107" s="266"/>
      <c r="AX107" s="266"/>
      <c r="AY107" s="266"/>
      <c r="AZ107" s="266"/>
      <c r="BA107" s="266"/>
      <c r="BB107" s="266"/>
    </row>
    <row r="108" spans="2:54" s="267" customFormat="1" ht="48.75" customHeight="1" x14ac:dyDescent="0.25">
      <c r="B108" s="672" t="e">
        <f>IF('Formulario PPGR2'!$G108="","",CONCATENATE('Formulario PPGR2'!$C108,".",'Formulario PPGR2'!$D108,".",'Formulario PPGR2'!$E108,".",'Formulario PPGR2'!$F108))</f>
        <v>#REF!</v>
      </c>
      <c r="C108" s="672"/>
      <c r="D108" s="672" t="e">
        <f>IF('Formulario PPGR2'!$G108="","",'Formulario PPGR1'!#REF!)</f>
        <v>#REF!</v>
      </c>
      <c r="E108" s="672" t="e">
        <f>IF('Formulario PPGR2'!$G108="","",'Formulario PPGR1'!#REF!)</f>
        <v>#REF!</v>
      </c>
      <c r="F108" s="672" t="e">
        <f>IF('Formulario PPGR2'!$G108="","",'Formulario PPGR1'!#REF!)</f>
        <v>#REF!</v>
      </c>
      <c r="G108" s="672" t="s">
        <v>150</v>
      </c>
      <c r="H108" s="673" t="s">
        <v>476</v>
      </c>
      <c r="I108" s="672" t="s">
        <v>477</v>
      </c>
      <c r="J108" s="673"/>
      <c r="K108" s="673"/>
      <c r="L108" s="673">
        <v>1</v>
      </c>
      <c r="M108" s="673"/>
      <c r="N108" s="673"/>
      <c r="O108" s="673">
        <v>1</v>
      </c>
      <c r="P108" s="673"/>
      <c r="Q108" s="673"/>
      <c r="R108" s="673">
        <v>1</v>
      </c>
      <c r="S108" s="673"/>
      <c r="T108" s="673"/>
      <c r="U108" s="673">
        <v>1</v>
      </c>
      <c r="V108" s="674">
        <f>SUM('Formulario PPGR2'!$J108:$U108)</f>
        <v>4</v>
      </c>
      <c r="W108" s="675" t="s">
        <v>259</v>
      </c>
      <c r="X108" s="675"/>
      <c r="Y108" s="672"/>
      <c r="Z108" s="235" t="s">
        <v>151</v>
      </c>
      <c r="AA108" s="266"/>
      <c r="AB108" s="266"/>
      <c r="AC108" s="266"/>
      <c r="AD108" s="266"/>
      <c r="AE108" s="266"/>
      <c r="AF108" s="266"/>
      <c r="AG108" s="266"/>
      <c r="AH108" s="266"/>
      <c r="AI108" s="266"/>
      <c r="AJ108" s="266"/>
      <c r="AK108" s="266"/>
      <c r="AL108" s="266"/>
      <c r="AM108" s="266"/>
      <c r="AN108" s="266"/>
      <c r="AO108" s="266"/>
      <c r="AP108" s="266"/>
      <c r="AQ108" s="266"/>
      <c r="AR108" s="266"/>
      <c r="AS108" s="266"/>
      <c r="AT108" s="266"/>
      <c r="AU108" s="266"/>
      <c r="AV108" s="266"/>
      <c r="AW108" s="266"/>
      <c r="AX108" s="266"/>
      <c r="AY108" s="266"/>
      <c r="AZ108" s="266"/>
      <c r="BA108" s="266"/>
      <c r="BB108" s="266"/>
    </row>
    <row r="109" spans="2:54" s="267" customFormat="1" ht="48.75" customHeight="1" x14ac:dyDescent="0.25">
      <c r="B109" s="672" t="e">
        <f>IF('Formulario PPGR2'!$G109="","",CONCATENATE('Formulario PPGR2'!$C109,".",'Formulario PPGR2'!$D109,".",'Formulario PPGR2'!$E109,".",'Formulario PPGR2'!$F109))</f>
        <v>#REF!</v>
      </c>
      <c r="C109" s="672"/>
      <c r="D109" s="672" t="e">
        <f>IF('Formulario PPGR2'!$G109="","",'Formulario PPGR1'!#REF!)</f>
        <v>#REF!</v>
      </c>
      <c r="E109" s="672" t="e">
        <f>IF('Formulario PPGR2'!$G109="","",'Formulario PPGR1'!#REF!)</f>
        <v>#REF!</v>
      </c>
      <c r="F109" s="672" t="e">
        <f>IF('Formulario PPGR2'!$G109="","",'Formulario PPGR1'!#REF!)</f>
        <v>#REF!</v>
      </c>
      <c r="G109" s="672" t="s">
        <v>150</v>
      </c>
      <c r="H109" s="673" t="s">
        <v>478</v>
      </c>
      <c r="I109" s="672" t="s">
        <v>479</v>
      </c>
      <c r="J109" s="673">
        <v>1</v>
      </c>
      <c r="K109" s="673"/>
      <c r="L109" s="673"/>
      <c r="M109" s="673"/>
      <c r="N109" s="673"/>
      <c r="O109" s="673"/>
      <c r="P109" s="673"/>
      <c r="Q109" s="673"/>
      <c r="R109" s="673"/>
      <c r="S109" s="673"/>
      <c r="T109" s="673"/>
      <c r="U109" s="673"/>
      <c r="V109" s="674">
        <f>SUM('Formulario PPGR2'!$J109:$U109)</f>
        <v>1</v>
      </c>
      <c r="W109" s="264" t="s">
        <v>255</v>
      </c>
      <c r="X109" s="264"/>
      <c r="Y109" s="672"/>
      <c r="Z109" s="235" t="s">
        <v>151</v>
      </c>
      <c r="AA109" s="266"/>
      <c r="AB109" s="266"/>
      <c r="AC109" s="266"/>
      <c r="AD109" s="266"/>
      <c r="AE109" s="266"/>
      <c r="AF109" s="266"/>
      <c r="AG109" s="266"/>
      <c r="AH109" s="266"/>
      <c r="AI109" s="266"/>
      <c r="AJ109" s="266"/>
      <c r="AK109" s="266"/>
      <c r="AL109" s="266"/>
      <c r="AM109" s="266"/>
      <c r="AN109" s="266"/>
      <c r="AO109" s="266"/>
      <c r="AP109" s="266"/>
      <c r="AQ109" s="266"/>
      <c r="AR109" s="266"/>
      <c r="AS109" s="266"/>
      <c r="AT109" s="266"/>
      <c r="AU109" s="266"/>
      <c r="AV109" s="266"/>
      <c r="AW109" s="266"/>
      <c r="AX109" s="266"/>
      <c r="AY109" s="266"/>
      <c r="AZ109" s="266"/>
      <c r="BA109" s="266"/>
      <c r="BB109" s="266"/>
    </row>
    <row r="110" spans="2:54" s="246" customFormat="1" ht="39" customHeight="1" x14ac:dyDescent="0.2">
      <c r="B110" s="268" t="e">
        <f>IF('Formulario PPGR2'!$G110="","",CONCATENATE('Formulario PPGR2'!$C110,".",'Formulario PPGR2'!$D110,".",'Formulario PPGR2'!$E110,".",'Formulario PPGR2'!$F110))</f>
        <v>#REF!</v>
      </c>
      <c r="C110" s="268" t="e">
        <f>IF('Formulario PPGR2'!$G110="","",'Formulario PPGR1'!#REF!)</f>
        <v>#REF!</v>
      </c>
      <c r="D110" s="268" t="e">
        <f>IF('Formulario PPGR2'!$G110="","",'Formulario PPGR1'!#REF!)</f>
        <v>#REF!</v>
      </c>
      <c r="E110" s="268" t="e">
        <f>IF('Formulario PPGR2'!$G110="","",'Formulario PPGR1'!#REF!)</f>
        <v>#REF!</v>
      </c>
      <c r="F110" s="268" t="e">
        <f>IF('Formulario PPGR2'!$G110="","",'Formulario PPGR1'!#REF!)</f>
        <v>#REF!</v>
      </c>
      <c r="G110" s="235" t="s">
        <v>136</v>
      </c>
      <c r="H110" s="300" t="s">
        <v>480</v>
      </c>
      <c r="I110" s="235" t="s">
        <v>481</v>
      </c>
      <c r="J110" s="234"/>
      <c r="K110" s="234"/>
      <c r="L110" s="234">
        <v>1</v>
      </c>
      <c r="M110" s="234"/>
      <c r="N110" s="234"/>
      <c r="O110" s="234">
        <v>1</v>
      </c>
      <c r="P110" s="234"/>
      <c r="Q110" s="234"/>
      <c r="R110" s="234">
        <v>1</v>
      </c>
      <c r="S110" s="234"/>
      <c r="T110" s="234"/>
      <c r="U110" s="234"/>
      <c r="V110" s="244">
        <f>SUM('Formulario PPGR2'!$J110:$U110)</f>
        <v>3</v>
      </c>
      <c r="W110" s="264" t="s">
        <v>259</v>
      </c>
      <c r="X110" s="264" t="s">
        <v>247</v>
      </c>
      <c r="Y110" s="235" t="s">
        <v>290</v>
      </c>
      <c r="Z110" s="235" t="s">
        <v>137</v>
      </c>
      <c r="AA110" s="260"/>
      <c r="AB110" s="260"/>
      <c r="AC110" s="260"/>
      <c r="AD110" s="260"/>
      <c r="AE110" s="260"/>
      <c r="AF110" s="260"/>
      <c r="AG110" s="260"/>
      <c r="AH110" s="260"/>
      <c r="AI110" s="260"/>
      <c r="AJ110" s="260"/>
      <c r="AK110" s="260"/>
      <c r="AL110" s="260"/>
      <c r="AM110" s="260"/>
      <c r="AN110" s="260"/>
      <c r="AO110" s="260"/>
      <c r="AP110" s="260"/>
      <c r="AQ110" s="260"/>
      <c r="AR110" s="260"/>
      <c r="AS110" s="260"/>
      <c r="AT110" s="260"/>
      <c r="AU110" s="260"/>
      <c r="AV110" s="260"/>
      <c r="AW110" s="260"/>
      <c r="AX110" s="260"/>
      <c r="AY110" s="260"/>
      <c r="AZ110" s="260"/>
      <c r="BA110" s="260"/>
      <c r="BB110" s="260"/>
    </row>
    <row r="111" spans="2:54" s="246" customFormat="1" ht="39" customHeight="1" x14ac:dyDescent="0.2">
      <c r="B111" s="268" t="e">
        <f>IF('Formulario PPGR2'!$G111="","",CONCATENATE('Formulario PPGR2'!$C111,".",'Formulario PPGR2'!$D111,".",'Formulario PPGR2'!$E111,".",'Formulario PPGR2'!$F111))</f>
        <v>#REF!</v>
      </c>
      <c r="C111" s="268" t="e">
        <f>IF('Formulario PPGR2'!$G111="","",'Formulario PPGR1'!#REF!)</f>
        <v>#REF!</v>
      </c>
      <c r="D111" s="268" t="e">
        <f>IF('Formulario PPGR2'!$G111="","",'Formulario PPGR1'!#REF!)</f>
        <v>#REF!</v>
      </c>
      <c r="E111" s="268" t="e">
        <f>IF('Formulario PPGR2'!$G111="","",'Formulario PPGR1'!#REF!)</f>
        <v>#REF!</v>
      </c>
      <c r="F111" s="268" t="e">
        <f>IF('Formulario PPGR2'!$G111="","",'Formulario PPGR1'!#REF!)</f>
        <v>#REF!</v>
      </c>
      <c r="G111" s="235" t="s">
        <v>136</v>
      </c>
      <c r="H111" s="300" t="s">
        <v>482</v>
      </c>
      <c r="I111" s="235" t="s">
        <v>483</v>
      </c>
      <c r="J111" s="234"/>
      <c r="K111" s="234"/>
      <c r="L111" s="234"/>
      <c r="M111" s="234">
        <v>1</v>
      </c>
      <c r="N111" s="234"/>
      <c r="O111" s="234"/>
      <c r="P111" s="234">
        <v>1</v>
      </c>
      <c r="Q111" s="234"/>
      <c r="R111" s="234"/>
      <c r="S111" s="234">
        <v>1</v>
      </c>
      <c r="T111" s="234"/>
      <c r="U111" s="234"/>
      <c r="V111" s="244">
        <f>SUM('Formulario PPGR2'!$J111:$U111)</f>
        <v>3</v>
      </c>
      <c r="W111" s="264" t="s">
        <v>259</v>
      </c>
      <c r="X111" s="264"/>
      <c r="Y111" s="235"/>
      <c r="Z111" s="235" t="s">
        <v>137</v>
      </c>
      <c r="AA111" s="260"/>
      <c r="AB111" s="260"/>
      <c r="AC111" s="260"/>
      <c r="AD111" s="260"/>
      <c r="AE111" s="260"/>
      <c r="AF111" s="260"/>
      <c r="AG111" s="260"/>
      <c r="AH111" s="260"/>
      <c r="AI111" s="260"/>
      <c r="AJ111" s="260"/>
      <c r="AK111" s="260"/>
      <c r="AL111" s="260"/>
      <c r="AM111" s="260"/>
      <c r="AN111" s="260"/>
      <c r="AO111" s="260"/>
      <c r="AP111" s="260"/>
      <c r="AQ111" s="260"/>
      <c r="AR111" s="260"/>
      <c r="AS111" s="260"/>
      <c r="AT111" s="260"/>
      <c r="AU111" s="260"/>
      <c r="AV111" s="260"/>
      <c r="AW111" s="260"/>
      <c r="AX111" s="260"/>
      <c r="AY111" s="260"/>
      <c r="AZ111" s="260"/>
      <c r="BA111" s="260"/>
      <c r="BB111" s="260"/>
    </row>
    <row r="112" spans="2:54" s="246" customFormat="1" ht="39" customHeight="1" x14ac:dyDescent="0.2">
      <c r="B112" s="268" t="e">
        <f>IF('Formulario PPGR2'!$G112="","",CONCATENATE('Formulario PPGR2'!$C112,".",'Formulario PPGR2'!$D112,".",'Formulario PPGR2'!$E112,".",'Formulario PPGR2'!$F112))</f>
        <v>#REF!</v>
      </c>
      <c r="C112" s="268" t="e">
        <f>IF('Formulario PPGR2'!$G112="","",'Formulario PPGR1'!#REF!)</f>
        <v>#REF!</v>
      </c>
      <c r="D112" s="268" t="e">
        <f>IF('Formulario PPGR2'!$G112="","",'Formulario PPGR1'!#REF!)</f>
        <v>#REF!</v>
      </c>
      <c r="E112" s="268" t="e">
        <f>IF('Formulario PPGR2'!$G112="","",'Formulario PPGR1'!#REF!)</f>
        <v>#REF!</v>
      </c>
      <c r="F112" s="268" t="e">
        <f>IF('Formulario PPGR2'!$G112="","",'Formulario PPGR1'!#REF!)</f>
        <v>#REF!</v>
      </c>
      <c r="G112" s="235" t="s">
        <v>136</v>
      </c>
      <c r="H112" s="300" t="s">
        <v>484</v>
      </c>
      <c r="I112" s="235" t="s">
        <v>485</v>
      </c>
      <c r="J112" s="234"/>
      <c r="K112" s="234"/>
      <c r="L112" s="234">
        <v>1</v>
      </c>
      <c r="M112" s="234"/>
      <c r="N112" s="234"/>
      <c r="O112" s="234">
        <v>1</v>
      </c>
      <c r="P112" s="234"/>
      <c r="Q112" s="234"/>
      <c r="R112" s="234">
        <v>1</v>
      </c>
      <c r="S112" s="234"/>
      <c r="T112" s="234">
        <v>1</v>
      </c>
      <c r="U112" s="234"/>
      <c r="V112" s="244">
        <f>SUM('Formulario PPGR2'!$J112:$U112)</f>
        <v>4</v>
      </c>
      <c r="W112" s="264" t="s">
        <v>259</v>
      </c>
      <c r="X112" s="264" t="s">
        <v>290</v>
      </c>
      <c r="Y112" s="235"/>
      <c r="Z112" s="235" t="s">
        <v>137</v>
      </c>
      <c r="AA112" s="260"/>
      <c r="AB112" s="260"/>
      <c r="AC112" s="260"/>
      <c r="AD112" s="260"/>
      <c r="AE112" s="260"/>
      <c r="AF112" s="260"/>
      <c r="AG112" s="260"/>
      <c r="AH112" s="260"/>
      <c r="AI112" s="260"/>
      <c r="AJ112" s="260"/>
      <c r="AK112" s="260"/>
      <c r="AL112" s="260"/>
      <c r="AM112" s="260"/>
      <c r="AN112" s="260"/>
      <c r="AO112" s="260"/>
      <c r="AP112" s="260"/>
      <c r="AQ112" s="260"/>
      <c r="AR112" s="260"/>
      <c r="AS112" s="260"/>
      <c r="AT112" s="260"/>
      <c r="AU112" s="260"/>
      <c r="AV112" s="260"/>
      <c r="AW112" s="260"/>
      <c r="AX112" s="260"/>
      <c r="AY112" s="260"/>
      <c r="AZ112" s="260"/>
      <c r="BA112" s="260"/>
      <c r="BB112" s="260"/>
    </row>
    <row r="113" spans="2:54" s="246" customFormat="1" ht="39" customHeight="1" x14ac:dyDescent="0.2">
      <c r="B113" s="268" t="e">
        <f>IF('Formulario PPGR2'!$G113="","",CONCATENATE('Formulario PPGR2'!$C113,".",'Formulario PPGR2'!$D113,".",'Formulario PPGR2'!$E113,".",'Formulario PPGR2'!$F113))</f>
        <v>#REF!</v>
      </c>
      <c r="C113" s="268" t="e">
        <f>IF('Formulario PPGR2'!$G113="","",'Formulario PPGR1'!#REF!)</f>
        <v>#REF!</v>
      </c>
      <c r="D113" s="268" t="e">
        <f>IF('Formulario PPGR2'!$G113="","",'Formulario PPGR1'!#REF!)</f>
        <v>#REF!</v>
      </c>
      <c r="E113" s="268" t="e">
        <f>IF('Formulario PPGR2'!$G113="","",'Formulario PPGR1'!#REF!)</f>
        <v>#REF!</v>
      </c>
      <c r="F113" s="268" t="e">
        <f>IF('Formulario PPGR2'!$G113="","",'Formulario PPGR1'!#REF!)</f>
        <v>#REF!</v>
      </c>
      <c r="G113" s="235" t="s">
        <v>136</v>
      </c>
      <c r="H113" s="300" t="s">
        <v>486</v>
      </c>
      <c r="I113" s="235" t="s">
        <v>487</v>
      </c>
      <c r="J113" s="234"/>
      <c r="K113" s="234">
        <v>1</v>
      </c>
      <c r="L113" s="234"/>
      <c r="M113" s="234"/>
      <c r="N113" s="234"/>
      <c r="O113" s="234"/>
      <c r="P113" s="234">
        <v>1</v>
      </c>
      <c r="Q113" s="234"/>
      <c r="R113" s="234"/>
      <c r="S113" s="234"/>
      <c r="T113" s="234"/>
      <c r="U113" s="234"/>
      <c r="V113" s="244">
        <f>SUM('Formulario PPGR2'!$J113:$U113)</f>
        <v>2</v>
      </c>
      <c r="W113" s="264" t="s">
        <v>259</v>
      </c>
      <c r="X113" s="264"/>
      <c r="Y113" s="235"/>
      <c r="Z113" s="235" t="s">
        <v>137</v>
      </c>
      <c r="AA113" s="260"/>
      <c r="AB113" s="260"/>
      <c r="AC113" s="260"/>
      <c r="AD113" s="260"/>
      <c r="AE113" s="260"/>
      <c r="AF113" s="260"/>
      <c r="AG113" s="260"/>
      <c r="AH113" s="260"/>
      <c r="AI113" s="260"/>
      <c r="AJ113" s="260"/>
      <c r="AK113" s="260"/>
      <c r="AL113" s="260"/>
      <c r="AM113" s="260"/>
      <c r="AN113" s="260"/>
      <c r="AO113" s="260"/>
      <c r="AP113" s="260"/>
      <c r="AQ113" s="260"/>
      <c r="AR113" s="260"/>
      <c r="AS113" s="260"/>
      <c r="AT113" s="260"/>
      <c r="AU113" s="260"/>
      <c r="AV113" s="260"/>
      <c r="AW113" s="260"/>
      <c r="AX113" s="260"/>
      <c r="AY113" s="260"/>
      <c r="AZ113" s="260"/>
      <c r="BA113" s="260"/>
      <c r="BB113" s="260"/>
    </row>
    <row r="114" spans="2:54" s="246" customFormat="1" ht="39" customHeight="1" x14ac:dyDescent="0.2">
      <c r="B114" s="268" t="e">
        <f>IF('Formulario PPGR2'!$G114="","",CONCATENATE('Formulario PPGR2'!$C114,".",'Formulario PPGR2'!$D114,".",'Formulario PPGR2'!$E114,".",'Formulario PPGR2'!$F114))</f>
        <v>#REF!</v>
      </c>
      <c r="C114" s="268" t="e">
        <f>IF('Formulario PPGR2'!$G114="","",'Formulario PPGR1'!#REF!)</f>
        <v>#REF!</v>
      </c>
      <c r="D114" s="268" t="e">
        <f>IF('Formulario PPGR2'!$G114="","",'Formulario PPGR1'!#REF!)</f>
        <v>#REF!</v>
      </c>
      <c r="E114" s="268" t="e">
        <f>IF('Formulario PPGR2'!$G114="","",'Formulario PPGR1'!#REF!)</f>
        <v>#REF!</v>
      </c>
      <c r="F114" s="268" t="e">
        <f>IF('Formulario PPGR2'!$G114="","",'Formulario PPGR1'!#REF!)</f>
        <v>#REF!</v>
      </c>
      <c r="G114" s="235" t="s">
        <v>136</v>
      </c>
      <c r="H114" s="300" t="s">
        <v>488</v>
      </c>
      <c r="I114" s="235" t="s">
        <v>489</v>
      </c>
      <c r="J114" s="234"/>
      <c r="K114" s="234"/>
      <c r="L114" s="234"/>
      <c r="M114" s="234">
        <v>1</v>
      </c>
      <c r="N114" s="234"/>
      <c r="O114" s="234"/>
      <c r="P114" s="234"/>
      <c r="Q114" s="234">
        <v>1</v>
      </c>
      <c r="R114" s="234"/>
      <c r="S114" s="234"/>
      <c r="T114" s="234"/>
      <c r="U114" s="234">
        <v>1</v>
      </c>
      <c r="V114" s="244">
        <f>SUM('Formulario PPGR2'!$J114:$U114)</f>
        <v>3</v>
      </c>
      <c r="W114" s="264" t="s">
        <v>259</v>
      </c>
      <c r="X114" s="264"/>
      <c r="Y114" s="235"/>
      <c r="Z114" s="235" t="s">
        <v>137</v>
      </c>
      <c r="AA114" s="260"/>
      <c r="AB114" s="260"/>
      <c r="AC114" s="260"/>
      <c r="AD114" s="260"/>
      <c r="AE114" s="260"/>
      <c r="AF114" s="260"/>
      <c r="AG114" s="260"/>
      <c r="AH114" s="260"/>
      <c r="AI114" s="260"/>
      <c r="AJ114" s="260"/>
      <c r="AK114" s="260"/>
      <c r="AL114" s="260"/>
      <c r="AM114" s="260"/>
      <c r="AN114" s="260"/>
      <c r="AO114" s="260"/>
      <c r="AP114" s="260"/>
      <c r="AQ114" s="260"/>
      <c r="AR114" s="260"/>
      <c r="AS114" s="260"/>
      <c r="AT114" s="260"/>
      <c r="AU114" s="260"/>
      <c r="AV114" s="260"/>
      <c r="AW114" s="260"/>
      <c r="AX114" s="260"/>
      <c r="AY114" s="260"/>
      <c r="AZ114" s="260"/>
      <c r="BA114" s="260"/>
      <c r="BB114" s="260"/>
    </row>
    <row r="115" spans="2:54" s="246" customFormat="1" ht="39" customHeight="1" x14ac:dyDescent="0.2">
      <c r="B115" s="268" t="e">
        <f>IF('Formulario PPGR2'!$G115="","",CONCATENATE('Formulario PPGR2'!$C115,".",'Formulario PPGR2'!$D115,".",'Formulario PPGR2'!$E115,".",'Formulario PPGR2'!$F115))</f>
        <v>#REF!</v>
      </c>
      <c r="C115" s="268" t="e">
        <f>IF('Formulario PPGR2'!$G115="","",'Formulario PPGR1'!#REF!)</f>
        <v>#REF!</v>
      </c>
      <c r="D115" s="268" t="e">
        <f>IF('Formulario PPGR2'!$G115="","",'Formulario PPGR1'!#REF!)</f>
        <v>#REF!</v>
      </c>
      <c r="E115" s="268" t="e">
        <f>IF('Formulario PPGR2'!$G115="","",'Formulario PPGR1'!#REF!)</f>
        <v>#REF!</v>
      </c>
      <c r="F115" s="268" t="e">
        <f>IF('Formulario PPGR2'!$G115="","",'Formulario PPGR1'!#REF!)</f>
        <v>#REF!</v>
      </c>
      <c r="G115" s="235" t="s">
        <v>136</v>
      </c>
      <c r="H115" s="300" t="s">
        <v>490</v>
      </c>
      <c r="I115" s="235" t="s">
        <v>491</v>
      </c>
      <c r="J115" s="234"/>
      <c r="K115" s="234"/>
      <c r="L115" s="234"/>
      <c r="M115" s="234">
        <v>1</v>
      </c>
      <c r="N115" s="234"/>
      <c r="O115" s="234"/>
      <c r="P115" s="234"/>
      <c r="Q115" s="234">
        <v>1</v>
      </c>
      <c r="R115" s="234"/>
      <c r="S115" s="234">
        <v>1</v>
      </c>
      <c r="T115" s="234"/>
      <c r="U115" s="234"/>
      <c r="V115" s="244">
        <f>SUM('Formulario PPGR2'!$J115:$U115)</f>
        <v>3</v>
      </c>
      <c r="W115" s="264" t="s">
        <v>259</v>
      </c>
      <c r="X115" s="264"/>
      <c r="Y115" s="235"/>
      <c r="Z115" s="235" t="s">
        <v>137</v>
      </c>
      <c r="AA115" s="260"/>
      <c r="AB115" s="260"/>
      <c r="AC115" s="260"/>
      <c r="AD115" s="260"/>
      <c r="AE115" s="260"/>
      <c r="AF115" s="260"/>
      <c r="AG115" s="260"/>
      <c r="AH115" s="260"/>
      <c r="AI115" s="260"/>
      <c r="AJ115" s="260"/>
      <c r="AK115" s="260"/>
      <c r="AL115" s="260"/>
      <c r="AM115" s="260"/>
      <c r="AN115" s="260"/>
      <c r="AO115" s="260"/>
      <c r="AP115" s="260"/>
      <c r="AQ115" s="260"/>
      <c r="AR115" s="260"/>
      <c r="AS115" s="260"/>
      <c r="AT115" s="260"/>
      <c r="AU115" s="260"/>
      <c r="AV115" s="260"/>
      <c r="AW115" s="260"/>
      <c r="AX115" s="260"/>
      <c r="AY115" s="260"/>
      <c r="AZ115" s="260"/>
      <c r="BA115" s="260"/>
      <c r="BB115" s="260"/>
    </row>
    <row r="116" spans="2:54" s="246" customFormat="1" ht="39" customHeight="1" x14ac:dyDescent="0.2">
      <c r="B116" s="268" t="e">
        <f>IF('Formulario PPGR2'!$G116="","",CONCATENATE('Formulario PPGR2'!$C116,".",'Formulario PPGR2'!$D116,".",'Formulario PPGR2'!$E116,".",'Formulario PPGR2'!$F116))</f>
        <v>#REF!</v>
      </c>
      <c r="C116" s="268" t="e">
        <f>IF('Formulario PPGR2'!$G116="","",'Formulario PPGR1'!#REF!)</f>
        <v>#REF!</v>
      </c>
      <c r="D116" s="268" t="e">
        <f>IF('Formulario PPGR2'!$G116="","",'Formulario PPGR1'!#REF!)</f>
        <v>#REF!</v>
      </c>
      <c r="E116" s="268" t="e">
        <f>IF('Formulario PPGR2'!$G116="","",'Formulario PPGR1'!#REF!)</f>
        <v>#REF!</v>
      </c>
      <c r="F116" s="268" t="e">
        <f>IF('Formulario PPGR2'!$G116="","",'Formulario PPGR1'!#REF!)</f>
        <v>#REF!</v>
      </c>
      <c r="G116" s="235" t="s">
        <v>136</v>
      </c>
      <c r="H116" s="300" t="s">
        <v>492</v>
      </c>
      <c r="I116" s="235" t="s">
        <v>493</v>
      </c>
      <c r="J116" s="234"/>
      <c r="K116" s="234"/>
      <c r="L116" s="234"/>
      <c r="M116" s="234">
        <v>1</v>
      </c>
      <c r="N116" s="234"/>
      <c r="O116" s="234"/>
      <c r="P116" s="234"/>
      <c r="Q116" s="234"/>
      <c r="R116" s="234">
        <v>1</v>
      </c>
      <c r="S116" s="234"/>
      <c r="T116" s="234"/>
      <c r="U116" s="234"/>
      <c r="V116" s="244">
        <f>SUM('Formulario PPGR2'!$J116:$U116)</f>
        <v>2</v>
      </c>
      <c r="W116" s="264" t="s">
        <v>259</v>
      </c>
      <c r="X116" s="264"/>
      <c r="Y116" s="235"/>
      <c r="Z116" s="235" t="s">
        <v>137</v>
      </c>
      <c r="AA116" s="260"/>
      <c r="AB116" s="260"/>
      <c r="AC116" s="260"/>
      <c r="AD116" s="260"/>
      <c r="AE116" s="260"/>
      <c r="AF116" s="260"/>
      <c r="AG116" s="260"/>
      <c r="AH116" s="260"/>
      <c r="AI116" s="260"/>
      <c r="AJ116" s="260"/>
      <c r="AK116" s="260"/>
      <c r="AL116" s="260"/>
      <c r="AM116" s="260"/>
      <c r="AN116" s="260"/>
      <c r="AO116" s="260"/>
      <c r="AP116" s="260"/>
      <c r="AQ116" s="260"/>
      <c r="AR116" s="260"/>
      <c r="AS116" s="260"/>
      <c r="AT116" s="260"/>
      <c r="AU116" s="260"/>
      <c r="AV116" s="260"/>
      <c r="AW116" s="260"/>
      <c r="AX116" s="260"/>
      <c r="AY116" s="260"/>
      <c r="AZ116" s="260"/>
      <c r="BA116" s="260"/>
      <c r="BB116" s="260"/>
    </row>
    <row r="117" spans="2:54" s="267" customFormat="1" ht="36.75" customHeight="1" x14ac:dyDescent="0.25">
      <c r="B117" s="672" t="e">
        <f>IF('Formulario PPGR2'!$G117="","",CONCATENATE('Formulario PPGR2'!$C117,".",'Formulario PPGR2'!$D117,".",'Formulario PPGR2'!$E117,".",'Formulario PPGR2'!$F117))</f>
        <v>#REF!</v>
      </c>
      <c r="C117" s="672"/>
      <c r="D117" s="672" t="e">
        <f>IF('Formulario PPGR2'!$G117="","",'Formulario PPGR1'!#REF!)</f>
        <v>#REF!</v>
      </c>
      <c r="E117" s="672" t="e">
        <f>IF('Formulario PPGR2'!$G117="","",'Formulario PPGR1'!#REF!)</f>
        <v>#REF!</v>
      </c>
      <c r="F117" s="672" t="e">
        <f>IF('Formulario PPGR2'!$G117="","",'Formulario PPGR1'!#REF!)</f>
        <v>#REF!</v>
      </c>
      <c r="G117" s="235" t="s">
        <v>138</v>
      </c>
      <c r="H117" s="300" t="s">
        <v>494</v>
      </c>
      <c r="I117" s="235" t="s">
        <v>495</v>
      </c>
      <c r="J117" s="673">
        <v>1</v>
      </c>
      <c r="K117" s="673"/>
      <c r="L117" s="673"/>
      <c r="M117" s="673">
        <v>1</v>
      </c>
      <c r="N117" s="673"/>
      <c r="O117" s="673"/>
      <c r="P117" s="673">
        <v>1</v>
      </c>
      <c r="Q117" s="673"/>
      <c r="R117" s="673"/>
      <c r="S117" s="673">
        <v>1</v>
      </c>
      <c r="T117" s="673"/>
      <c r="U117" s="673"/>
      <c r="V117" s="674">
        <f>SUM('Formulario PPGR2'!$J117:$U117)</f>
        <v>4</v>
      </c>
      <c r="W117" s="264" t="s">
        <v>496</v>
      </c>
      <c r="X117" s="264" t="s">
        <v>497</v>
      </c>
      <c r="Y117" s="235"/>
      <c r="Z117" s="672" t="s">
        <v>139</v>
      </c>
      <c r="AA117" s="266"/>
      <c r="AB117" s="266"/>
      <c r="AC117" s="266"/>
      <c r="AD117" s="266"/>
      <c r="AE117" s="266"/>
      <c r="AF117" s="266"/>
      <c r="AG117" s="266"/>
      <c r="AH117" s="266"/>
      <c r="AI117" s="266"/>
      <c r="AJ117" s="266"/>
      <c r="AK117" s="266"/>
      <c r="AL117" s="266"/>
      <c r="AM117" s="266"/>
      <c r="AN117" s="266"/>
      <c r="AO117" s="266"/>
      <c r="AP117" s="266"/>
      <c r="AQ117" s="266"/>
      <c r="AR117" s="266"/>
      <c r="AS117" s="266"/>
      <c r="AT117" s="266"/>
      <c r="AU117" s="266"/>
      <c r="AV117" s="266"/>
      <c r="AW117" s="266"/>
      <c r="AX117" s="266"/>
      <c r="AY117" s="266"/>
      <c r="AZ117" s="266"/>
      <c r="BA117" s="266"/>
      <c r="BB117" s="266"/>
    </row>
    <row r="118" spans="2:54" s="267" customFormat="1" ht="46.5" customHeight="1" x14ac:dyDescent="0.25">
      <c r="B118" s="672" t="e">
        <f>IF('Formulario PPGR2'!$G118="","",CONCATENATE('Formulario PPGR2'!$C118,".",'Formulario PPGR2'!$D118,".",'Formulario PPGR2'!$E118,".",'Formulario PPGR2'!$F118))</f>
        <v>#REF!</v>
      </c>
      <c r="C118" s="672"/>
      <c r="D118" s="672" t="e">
        <f>IF('Formulario PPGR2'!$G118="","",'Formulario PPGR1'!#REF!)</f>
        <v>#REF!</v>
      </c>
      <c r="E118" s="672" t="e">
        <f>IF('Formulario PPGR2'!$G118="","",'Formulario PPGR1'!#REF!)</f>
        <v>#REF!</v>
      </c>
      <c r="F118" s="672" t="e">
        <f>IF('Formulario PPGR2'!$G118="","",'Formulario PPGR1'!#REF!)</f>
        <v>#REF!</v>
      </c>
      <c r="G118" s="235" t="s">
        <v>138</v>
      </c>
      <c r="H118" s="300" t="s">
        <v>498</v>
      </c>
      <c r="I118" s="235" t="s">
        <v>499</v>
      </c>
      <c r="J118" s="673"/>
      <c r="K118" s="673"/>
      <c r="L118" s="673">
        <v>1</v>
      </c>
      <c r="M118" s="673"/>
      <c r="N118" s="673"/>
      <c r="O118" s="673"/>
      <c r="P118" s="673"/>
      <c r="Q118" s="673"/>
      <c r="R118" s="673"/>
      <c r="S118" s="673"/>
      <c r="T118" s="673"/>
      <c r="U118" s="673"/>
      <c r="V118" s="674">
        <f>SUM('Formulario PPGR2'!$J118:$U118)</f>
        <v>1</v>
      </c>
      <c r="W118" s="264" t="s">
        <v>247</v>
      </c>
      <c r="X118" s="264" t="s">
        <v>262</v>
      </c>
      <c r="Y118" s="672"/>
      <c r="Z118" s="672" t="s">
        <v>139</v>
      </c>
      <c r="AA118" s="266"/>
      <c r="AB118" s="266"/>
      <c r="AC118" s="266"/>
      <c r="AD118" s="266"/>
      <c r="AE118" s="266"/>
      <c r="AF118" s="266"/>
      <c r="AG118" s="266"/>
      <c r="AH118" s="266"/>
      <c r="AI118" s="266"/>
      <c r="AJ118" s="266"/>
      <c r="AK118" s="266"/>
      <c r="AL118" s="266"/>
      <c r="AM118" s="266"/>
      <c r="AN118" s="266"/>
      <c r="AO118" s="266"/>
      <c r="AP118" s="266"/>
      <c r="AQ118" s="266"/>
      <c r="AR118" s="266"/>
      <c r="AS118" s="266"/>
      <c r="AT118" s="266"/>
      <c r="AU118" s="266"/>
      <c r="AV118" s="266"/>
      <c r="AW118" s="266"/>
      <c r="AX118" s="266"/>
      <c r="AY118" s="266"/>
      <c r="AZ118" s="266"/>
      <c r="BA118" s="266"/>
      <c r="BB118" s="266"/>
    </row>
    <row r="119" spans="2:54" s="267" customFormat="1" ht="40.5" customHeight="1" x14ac:dyDescent="0.25">
      <c r="B119" s="672" t="e">
        <f>IF('Formulario PPGR2'!$G119="","",CONCATENATE('Formulario PPGR2'!$C119,".",'Formulario PPGR2'!$D119,".",'Formulario PPGR2'!$E119,".",'Formulario PPGR2'!$F119))</f>
        <v>#REF!</v>
      </c>
      <c r="C119" s="672"/>
      <c r="D119" s="672" t="e">
        <f>IF('Formulario PPGR2'!$G119="","",'Formulario PPGR1'!#REF!)</f>
        <v>#REF!</v>
      </c>
      <c r="E119" s="672" t="e">
        <f>IF('Formulario PPGR2'!$G119="","",'Formulario PPGR1'!#REF!)</f>
        <v>#REF!</v>
      </c>
      <c r="F119" s="672" t="e">
        <f>IF('Formulario PPGR2'!$G119="","",'Formulario PPGR1'!#REF!)</f>
        <v>#REF!</v>
      </c>
      <c r="G119" s="235" t="s">
        <v>138</v>
      </c>
      <c r="H119" s="300" t="s">
        <v>500</v>
      </c>
      <c r="I119" s="235" t="s">
        <v>501</v>
      </c>
      <c r="J119" s="673"/>
      <c r="K119" s="673"/>
      <c r="L119" s="673"/>
      <c r="M119" s="673"/>
      <c r="N119" s="673">
        <v>1</v>
      </c>
      <c r="O119" s="673"/>
      <c r="P119" s="673"/>
      <c r="Q119" s="673"/>
      <c r="R119" s="673"/>
      <c r="S119" s="673"/>
      <c r="T119" s="673"/>
      <c r="U119" s="673"/>
      <c r="V119" s="674">
        <f>SUM('Formulario PPGR2'!$J119:$U119)</f>
        <v>1</v>
      </c>
      <c r="W119" s="264" t="s">
        <v>247</v>
      </c>
      <c r="X119" s="264" t="s">
        <v>262</v>
      </c>
      <c r="Y119" s="672"/>
      <c r="Z119" s="672" t="s">
        <v>139</v>
      </c>
      <c r="AA119" s="266"/>
      <c r="AB119" s="266"/>
      <c r="AC119" s="266"/>
      <c r="AD119" s="266"/>
      <c r="AE119" s="266"/>
      <c r="AF119" s="266"/>
      <c r="AG119" s="266"/>
      <c r="AH119" s="266"/>
      <c r="AI119" s="266"/>
      <c r="AJ119" s="266"/>
      <c r="AK119" s="266"/>
      <c r="AL119" s="266"/>
      <c r="AM119" s="266"/>
      <c r="AN119" s="266"/>
      <c r="AO119" s="266"/>
      <c r="AP119" s="266"/>
      <c r="AQ119" s="266"/>
      <c r="AR119" s="266"/>
      <c r="AS119" s="266"/>
      <c r="AT119" s="266"/>
      <c r="AU119" s="266"/>
      <c r="AV119" s="266"/>
      <c r="AW119" s="266"/>
      <c r="AX119" s="266"/>
      <c r="AY119" s="266"/>
      <c r="AZ119" s="266"/>
      <c r="BA119" s="266"/>
      <c r="BB119" s="266"/>
    </row>
    <row r="120" spans="2:54" s="267" customFormat="1" ht="45" customHeight="1" x14ac:dyDescent="0.25">
      <c r="B120" s="672" t="e">
        <f>IF('Formulario PPGR2'!$G120="","",CONCATENATE('Formulario PPGR2'!$C120,".",'Formulario PPGR2'!$D120,".",'Formulario PPGR2'!$E120,".",'Formulario PPGR2'!$F120))</f>
        <v>#REF!</v>
      </c>
      <c r="C120" s="672"/>
      <c r="D120" s="672" t="e">
        <f>IF('Formulario PPGR2'!$G120="","",'Formulario PPGR1'!#REF!)</f>
        <v>#REF!</v>
      </c>
      <c r="E120" s="672" t="e">
        <f>IF('Formulario PPGR2'!$G120="","",'Formulario PPGR1'!#REF!)</f>
        <v>#REF!</v>
      </c>
      <c r="F120" s="672" t="e">
        <f>IF('Formulario PPGR2'!$G120="","",'Formulario PPGR1'!#REF!)</f>
        <v>#REF!</v>
      </c>
      <c r="G120" s="235" t="s">
        <v>138</v>
      </c>
      <c r="H120" s="300" t="s">
        <v>502</v>
      </c>
      <c r="I120" s="235" t="s">
        <v>503</v>
      </c>
      <c r="J120" s="673">
        <v>1</v>
      </c>
      <c r="K120" s="673">
        <v>1</v>
      </c>
      <c r="L120" s="673">
        <v>1</v>
      </c>
      <c r="M120" s="673">
        <v>1</v>
      </c>
      <c r="N120" s="673">
        <v>1</v>
      </c>
      <c r="O120" s="673">
        <v>1</v>
      </c>
      <c r="P120" s="673">
        <v>1</v>
      </c>
      <c r="Q120" s="673">
        <v>1</v>
      </c>
      <c r="R120" s="673">
        <v>1</v>
      </c>
      <c r="S120" s="673">
        <v>1</v>
      </c>
      <c r="T120" s="673">
        <v>1</v>
      </c>
      <c r="U120" s="673">
        <v>1</v>
      </c>
      <c r="V120" s="674">
        <f>SUM('Formulario PPGR2'!$J120:$U120)</f>
        <v>12</v>
      </c>
      <c r="W120" s="264" t="s">
        <v>251</v>
      </c>
      <c r="X120" s="264"/>
      <c r="Y120" s="672" t="s">
        <v>504</v>
      </c>
      <c r="Z120" s="672" t="s">
        <v>139</v>
      </c>
      <c r="AA120" s="266"/>
      <c r="AB120" s="266"/>
      <c r="AC120" s="266"/>
      <c r="AD120" s="266"/>
      <c r="AE120" s="266"/>
      <c r="AF120" s="266"/>
      <c r="AG120" s="266"/>
      <c r="AH120" s="266"/>
      <c r="AI120" s="266"/>
      <c r="AJ120" s="266"/>
      <c r="AK120" s="266"/>
      <c r="AL120" s="266"/>
      <c r="AM120" s="266"/>
      <c r="AN120" s="266"/>
      <c r="AO120" s="266"/>
      <c r="AP120" s="266"/>
      <c r="AQ120" s="266"/>
      <c r="AR120" s="266"/>
      <c r="AS120" s="266"/>
      <c r="AT120" s="266"/>
      <c r="AU120" s="266"/>
      <c r="AV120" s="266"/>
      <c r="AW120" s="266"/>
      <c r="AX120" s="266"/>
      <c r="AY120" s="266"/>
      <c r="AZ120" s="266"/>
      <c r="BA120" s="266"/>
      <c r="BB120" s="266"/>
    </row>
    <row r="121" spans="2:54" s="267" customFormat="1" ht="49.5" customHeight="1" x14ac:dyDescent="0.25">
      <c r="B121" s="672" t="e">
        <f>IF('Formulario PPGR2'!$G121="","",CONCATENATE('Formulario PPGR2'!$C121,".",'Formulario PPGR2'!$D121,".",'Formulario PPGR2'!$E121,".",'Formulario PPGR2'!$F121))</f>
        <v>#REF!</v>
      </c>
      <c r="C121" s="672"/>
      <c r="D121" s="672" t="e">
        <f>IF('Formulario PPGR2'!$G121="","",'Formulario PPGR1'!#REF!)</f>
        <v>#REF!</v>
      </c>
      <c r="E121" s="672" t="e">
        <f>IF('Formulario PPGR2'!$G121="","",'Formulario PPGR1'!#REF!)</f>
        <v>#REF!</v>
      </c>
      <c r="F121" s="672" t="e">
        <f>IF('Formulario PPGR2'!$G121="","",'Formulario PPGR1'!#REF!)</f>
        <v>#REF!</v>
      </c>
      <c r="G121" s="235" t="s">
        <v>138</v>
      </c>
      <c r="H121" s="300" t="s">
        <v>505</v>
      </c>
      <c r="I121" s="235" t="s">
        <v>506</v>
      </c>
      <c r="J121" s="673">
        <v>1</v>
      </c>
      <c r="K121" s="673">
        <v>1</v>
      </c>
      <c r="L121" s="673">
        <v>1</v>
      </c>
      <c r="M121" s="673">
        <v>1</v>
      </c>
      <c r="N121" s="673">
        <v>1</v>
      </c>
      <c r="O121" s="673">
        <v>1</v>
      </c>
      <c r="P121" s="673">
        <v>1</v>
      </c>
      <c r="Q121" s="673">
        <v>1</v>
      </c>
      <c r="R121" s="673">
        <v>1</v>
      </c>
      <c r="S121" s="673">
        <v>1</v>
      </c>
      <c r="T121" s="673">
        <v>1</v>
      </c>
      <c r="U121" s="673">
        <v>1</v>
      </c>
      <c r="V121" s="674">
        <f>SUM('Formulario PPGR2'!$J121:$U121)</f>
        <v>12</v>
      </c>
      <c r="W121" s="264" t="s">
        <v>251</v>
      </c>
      <c r="X121" s="264"/>
      <c r="Y121" s="672" t="s">
        <v>504</v>
      </c>
      <c r="Z121" s="672" t="s">
        <v>139</v>
      </c>
      <c r="AA121" s="266"/>
      <c r="AB121" s="266"/>
      <c r="AC121" s="266"/>
      <c r="AD121" s="266"/>
      <c r="AE121" s="266"/>
      <c r="AF121" s="266"/>
      <c r="AG121" s="266"/>
      <c r="AH121" s="266"/>
      <c r="AI121" s="266"/>
      <c r="AJ121" s="266"/>
      <c r="AK121" s="266"/>
      <c r="AL121" s="266"/>
      <c r="AM121" s="266"/>
      <c r="AN121" s="266"/>
      <c r="AO121" s="266"/>
      <c r="AP121" s="266"/>
      <c r="AQ121" s="266"/>
      <c r="AR121" s="266"/>
      <c r="AS121" s="266"/>
      <c r="AT121" s="266"/>
      <c r="AU121" s="266"/>
      <c r="AV121" s="266"/>
      <c r="AW121" s="266"/>
      <c r="AX121" s="266"/>
      <c r="AY121" s="266"/>
      <c r="AZ121" s="266"/>
      <c r="BA121" s="266"/>
      <c r="BB121" s="266"/>
    </row>
    <row r="122" spans="2:54" s="267" customFormat="1" ht="47.25" customHeight="1" x14ac:dyDescent="0.25">
      <c r="B122" s="672" t="e">
        <f>IF('Formulario PPGR2'!$G122="","",CONCATENATE('Formulario PPGR2'!$C122,".",'Formulario PPGR2'!$D122,".",'Formulario PPGR2'!$E122,".",'Formulario PPGR2'!$F122))</f>
        <v>#REF!</v>
      </c>
      <c r="C122" s="672"/>
      <c r="D122" s="672" t="e">
        <f>IF('Formulario PPGR2'!$G122="","",'Formulario PPGR1'!#REF!)</f>
        <v>#REF!</v>
      </c>
      <c r="E122" s="672" t="e">
        <f>IF('Formulario PPGR2'!$G122="","",'Formulario PPGR1'!#REF!)</f>
        <v>#REF!</v>
      </c>
      <c r="F122" s="672" t="e">
        <f>IF('Formulario PPGR2'!$G122="","",'Formulario PPGR1'!#REF!)</f>
        <v>#REF!</v>
      </c>
      <c r="G122" s="235" t="s">
        <v>138</v>
      </c>
      <c r="H122" s="300" t="s">
        <v>507</v>
      </c>
      <c r="I122" s="235" t="s">
        <v>508</v>
      </c>
      <c r="J122" s="673"/>
      <c r="K122" s="673"/>
      <c r="L122" s="673">
        <v>1</v>
      </c>
      <c r="M122" s="673"/>
      <c r="N122" s="673"/>
      <c r="O122" s="673">
        <v>1</v>
      </c>
      <c r="P122" s="673"/>
      <c r="Q122" s="673"/>
      <c r="R122" s="673">
        <v>1</v>
      </c>
      <c r="S122" s="673"/>
      <c r="T122" s="673">
        <v>1</v>
      </c>
      <c r="U122" s="673"/>
      <c r="V122" s="674">
        <f>SUM('Formulario PPGR2'!$J122:$U122)</f>
        <v>4</v>
      </c>
      <c r="W122" s="264" t="s">
        <v>247</v>
      </c>
      <c r="X122" s="264" t="s">
        <v>259</v>
      </c>
      <c r="Y122" s="672" t="s">
        <v>504</v>
      </c>
      <c r="Z122" s="672" t="s">
        <v>139</v>
      </c>
      <c r="AA122" s="266"/>
      <c r="AB122" s="266"/>
      <c r="AC122" s="266"/>
      <c r="AD122" s="266"/>
      <c r="AE122" s="266"/>
      <c r="AF122" s="266"/>
      <c r="AG122" s="266"/>
      <c r="AH122" s="266"/>
      <c r="AI122" s="266"/>
      <c r="AJ122" s="266"/>
      <c r="AK122" s="266"/>
      <c r="AL122" s="266"/>
      <c r="AM122" s="266"/>
      <c r="AN122" s="266"/>
      <c r="AO122" s="266"/>
      <c r="AP122" s="266"/>
      <c r="AQ122" s="266"/>
      <c r="AR122" s="266"/>
      <c r="AS122" s="266"/>
      <c r="AT122" s="266"/>
      <c r="AU122" s="266"/>
      <c r="AV122" s="266"/>
      <c r="AW122" s="266"/>
      <c r="AX122" s="266"/>
      <c r="AY122" s="266"/>
      <c r="AZ122" s="266"/>
      <c r="BA122" s="266"/>
      <c r="BB122" s="266"/>
    </row>
    <row r="123" spans="2:54" s="267" customFormat="1" ht="47.25" customHeight="1" x14ac:dyDescent="0.25">
      <c r="B123" s="672" t="e">
        <f>IF('Formulario PPGR2'!$G123="","",CONCATENATE('Formulario PPGR2'!$C123,".",'Formulario PPGR2'!$D123,".",'Formulario PPGR2'!$E123,".",'Formulario PPGR2'!$F123))</f>
        <v>#REF!</v>
      </c>
      <c r="C123" s="672"/>
      <c r="D123" s="672" t="e">
        <f>IF('Formulario PPGR2'!$G123="","",'Formulario PPGR1'!#REF!)</f>
        <v>#REF!</v>
      </c>
      <c r="E123" s="672" t="e">
        <f>IF('Formulario PPGR2'!$G123="","",'Formulario PPGR1'!#REF!)</f>
        <v>#REF!</v>
      </c>
      <c r="F123" s="672" t="e">
        <f>IF('Formulario PPGR2'!$G123="","",'Formulario PPGR1'!#REF!)</f>
        <v>#REF!</v>
      </c>
      <c r="G123" s="235" t="s">
        <v>138</v>
      </c>
      <c r="H123" s="300" t="s">
        <v>509</v>
      </c>
      <c r="I123" s="235" t="s">
        <v>510</v>
      </c>
      <c r="J123" s="673"/>
      <c r="K123" s="673"/>
      <c r="L123" s="673">
        <v>1</v>
      </c>
      <c r="M123" s="673"/>
      <c r="N123" s="673"/>
      <c r="O123" s="673">
        <v>1</v>
      </c>
      <c r="P123" s="673"/>
      <c r="Q123" s="673"/>
      <c r="R123" s="673">
        <v>1</v>
      </c>
      <c r="S123" s="673"/>
      <c r="T123" s="673">
        <v>1</v>
      </c>
      <c r="U123" s="673"/>
      <c r="V123" s="674">
        <f>SUM('Formulario PPGR2'!$J123:$U123)</f>
        <v>4</v>
      </c>
      <c r="W123" s="264" t="s">
        <v>247</v>
      </c>
      <c r="X123" s="264" t="s">
        <v>259</v>
      </c>
      <c r="Y123" s="672" t="s">
        <v>504</v>
      </c>
      <c r="Z123" s="672" t="s">
        <v>139</v>
      </c>
      <c r="AA123" s="266"/>
      <c r="AB123" s="266"/>
      <c r="AC123" s="266"/>
      <c r="AD123" s="266"/>
      <c r="AE123" s="266"/>
      <c r="AF123" s="266"/>
      <c r="AG123" s="266"/>
      <c r="AH123" s="266"/>
      <c r="AI123" s="266"/>
      <c r="AJ123" s="266"/>
      <c r="AK123" s="266"/>
      <c r="AL123" s="266"/>
      <c r="AM123" s="266"/>
      <c r="AN123" s="266"/>
      <c r="AO123" s="266"/>
      <c r="AP123" s="266"/>
      <c r="AQ123" s="266"/>
      <c r="AR123" s="266"/>
      <c r="AS123" s="266"/>
      <c r="AT123" s="266"/>
      <c r="AU123" s="266"/>
      <c r="AV123" s="266"/>
      <c r="AW123" s="266"/>
      <c r="AX123" s="266"/>
      <c r="AY123" s="266"/>
      <c r="AZ123" s="266"/>
      <c r="BA123" s="266"/>
      <c r="BB123" s="266"/>
    </row>
    <row r="124" spans="2:54" s="267" customFormat="1" ht="36.75" customHeight="1" x14ac:dyDescent="0.25">
      <c r="B124" s="672" t="e">
        <f>IF('Formulario PPGR2'!$G124="","",CONCATENATE('Formulario PPGR2'!$C124,".",'Formulario PPGR2'!$D124,".",'Formulario PPGR2'!$E124,".",'Formulario PPGR2'!$F124))</f>
        <v>#REF!</v>
      </c>
      <c r="C124" s="672"/>
      <c r="D124" s="672" t="e">
        <f>IF('Formulario PPGR2'!$G124="","",'Formulario PPGR1'!#REF!)</f>
        <v>#REF!</v>
      </c>
      <c r="E124" s="672" t="e">
        <f>IF('Formulario PPGR2'!$G124="","",'Formulario PPGR1'!#REF!)</f>
        <v>#REF!</v>
      </c>
      <c r="F124" s="672" t="e">
        <f>IF('Formulario PPGR2'!$G124="","",'Formulario PPGR1'!#REF!)</f>
        <v>#REF!</v>
      </c>
      <c r="G124" s="235" t="s">
        <v>138</v>
      </c>
      <c r="H124" s="300" t="s">
        <v>511</v>
      </c>
      <c r="I124" s="235" t="s">
        <v>512</v>
      </c>
      <c r="J124" s="673"/>
      <c r="K124" s="673">
        <v>1</v>
      </c>
      <c r="L124" s="673"/>
      <c r="M124" s="673"/>
      <c r="N124" s="673">
        <v>1</v>
      </c>
      <c r="O124" s="673"/>
      <c r="P124" s="673"/>
      <c r="Q124" s="673">
        <v>1</v>
      </c>
      <c r="R124" s="673"/>
      <c r="S124" s="673"/>
      <c r="T124" s="673">
        <v>1</v>
      </c>
      <c r="U124" s="673"/>
      <c r="V124" s="674">
        <f>SUM('Formulario PPGR2'!$J124:$U124)</f>
        <v>4</v>
      </c>
      <c r="W124" s="264" t="s">
        <v>255</v>
      </c>
      <c r="X124" s="264"/>
      <c r="Y124" s="672" t="s">
        <v>513</v>
      </c>
      <c r="Z124" s="672" t="s">
        <v>139</v>
      </c>
      <c r="AA124" s="266"/>
      <c r="AB124" s="266"/>
      <c r="AC124" s="266"/>
      <c r="AD124" s="266"/>
      <c r="AE124" s="266"/>
      <c r="AF124" s="266"/>
      <c r="AG124" s="266"/>
      <c r="AH124" s="266"/>
      <c r="AI124" s="266"/>
      <c r="AJ124" s="266"/>
      <c r="AK124" s="266"/>
      <c r="AL124" s="266"/>
      <c r="AM124" s="266"/>
      <c r="AN124" s="266"/>
      <c r="AO124" s="266"/>
      <c r="AP124" s="266"/>
      <c r="AQ124" s="266"/>
      <c r="AR124" s="266"/>
      <c r="AS124" s="266"/>
      <c r="AT124" s="266"/>
      <c r="AU124" s="266"/>
      <c r="AV124" s="266"/>
      <c r="AW124" s="266"/>
      <c r="AX124" s="266"/>
      <c r="AY124" s="266"/>
      <c r="AZ124" s="266"/>
      <c r="BA124" s="266"/>
      <c r="BB124" s="266"/>
    </row>
    <row r="125" spans="2:54" s="267" customFormat="1" ht="34.5" customHeight="1" x14ac:dyDescent="0.25">
      <c r="B125" s="672" t="e">
        <f>IF('Formulario PPGR2'!$G125="","",CONCATENATE('Formulario PPGR2'!$C125,".",'Formulario PPGR2'!$D125,".",'Formulario PPGR2'!$E125,".",'Formulario PPGR2'!$F125))</f>
        <v>#REF!</v>
      </c>
      <c r="C125" s="672"/>
      <c r="D125" s="672" t="e">
        <f>IF('Formulario PPGR2'!$G125="","",'Formulario PPGR1'!#REF!)</f>
        <v>#REF!</v>
      </c>
      <c r="E125" s="672" t="e">
        <f>IF('Formulario PPGR2'!$G125="","",'Formulario PPGR1'!#REF!)</f>
        <v>#REF!</v>
      </c>
      <c r="F125" s="672" t="e">
        <f>IF('Formulario PPGR2'!$G125="","",'Formulario PPGR1'!#REF!)</f>
        <v>#REF!</v>
      </c>
      <c r="G125" s="235" t="s">
        <v>138</v>
      </c>
      <c r="H125" s="300" t="s">
        <v>514</v>
      </c>
      <c r="I125" s="235" t="s">
        <v>515</v>
      </c>
      <c r="J125" s="673"/>
      <c r="K125" s="673"/>
      <c r="L125" s="673">
        <v>1</v>
      </c>
      <c r="M125" s="673"/>
      <c r="N125" s="673"/>
      <c r="O125" s="673">
        <v>1</v>
      </c>
      <c r="P125" s="673"/>
      <c r="Q125" s="673"/>
      <c r="R125" s="673">
        <v>1</v>
      </c>
      <c r="S125" s="673"/>
      <c r="T125" s="673"/>
      <c r="U125" s="673">
        <v>1</v>
      </c>
      <c r="V125" s="674">
        <f>SUM('Formulario PPGR2'!$J125:$U125)</f>
        <v>4</v>
      </c>
      <c r="W125" s="264" t="s">
        <v>247</v>
      </c>
      <c r="X125" s="264" t="s">
        <v>248</v>
      </c>
      <c r="Y125" s="672" t="s">
        <v>516</v>
      </c>
      <c r="Z125" s="672" t="s">
        <v>139</v>
      </c>
      <c r="AA125" s="266"/>
      <c r="AB125" s="266"/>
      <c r="AC125" s="266"/>
      <c r="AD125" s="266"/>
      <c r="AE125" s="266"/>
      <c r="AF125" s="266"/>
      <c r="AG125" s="266"/>
      <c r="AH125" s="266"/>
      <c r="AI125" s="266"/>
      <c r="AJ125" s="266"/>
      <c r="AK125" s="266"/>
      <c r="AL125" s="266"/>
      <c r="AM125" s="266"/>
      <c r="AN125" s="266"/>
      <c r="AO125" s="266"/>
      <c r="AP125" s="266"/>
      <c r="AQ125" s="266"/>
      <c r="AR125" s="266"/>
      <c r="AS125" s="266"/>
      <c r="AT125" s="266"/>
      <c r="AU125" s="266"/>
      <c r="AV125" s="266"/>
      <c r="AW125" s="266"/>
      <c r="AX125" s="266"/>
      <c r="AY125" s="266"/>
      <c r="AZ125" s="266"/>
      <c r="BA125" s="266"/>
      <c r="BB125" s="266"/>
    </row>
    <row r="126" spans="2:54" s="267" customFormat="1" ht="36" customHeight="1" x14ac:dyDescent="0.25">
      <c r="B126" s="672" t="e">
        <f>IF('Formulario PPGR2'!$G126="","",CONCATENATE('Formulario PPGR2'!$C126,".",'Formulario PPGR2'!$D126,".",'Formulario PPGR2'!$E126,".",'Formulario PPGR2'!$F126))</f>
        <v>#REF!</v>
      </c>
      <c r="C126" s="672"/>
      <c r="D126" s="672" t="e">
        <f>IF('Formulario PPGR2'!$G126="","",'Formulario PPGR1'!#REF!)</f>
        <v>#REF!</v>
      </c>
      <c r="E126" s="672" t="e">
        <f>IF('Formulario PPGR2'!$G126="","",'Formulario PPGR1'!#REF!)</f>
        <v>#REF!</v>
      </c>
      <c r="F126" s="672" t="e">
        <f>IF('Formulario PPGR2'!$G126="","",'Formulario PPGR1'!#REF!)</f>
        <v>#REF!</v>
      </c>
      <c r="G126" s="235" t="s">
        <v>138</v>
      </c>
      <c r="H126" s="300" t="s">
        <v>517</v>
      </c>
      <c r="I126" s="235" t="s">
        <v>518</v>
      </c>
      <c r="J126" s="673"/>
      <c r="K126" s="673"/>
      <c r="L126" s="673"/>
      <c r="M126" s="673"/>
      <c r="N126" s="673">
        <v>1</v>
      </c>
      <c r="O126" s="673"/>
      <c r="P126" s="673"/>
      <c r="Q126" s="673">
        <v>1</v>
      </c>
      <c r="R126" s="673"/>
      <c r="S126" s="673"/>
      <c r="T126" s="673">
        <v>1</v>
      </c>
      <c r="U126" s="673"/>
      <c r="V126" s="674">
        <f>SUM('Formulario PPGR2'!$J126:$U126)</f>
        <v>3</v>
      </c>
      <c r="W126" s="264" t="s">
        <v>247</v>
      </c>
      <c r="X126" s="264" t="s">
        <v>262</v>
      </c>
      <c r="Y126" s="672"/>
      <c r="Z126" s="672" t="s">
        <v>139</v>
      </c>
      <c r="AA126" s="266"/>
      <c r="AB126" s="266"/>
      <c r="AC126" s="266"/>
      <c r="AD126" s="266"/>
      <c r="AE126" s="266"/>
      <c r="AF126" s="266"/>
      <c r="AG126" s="266"/>
      <c r="AH126" s="266"/>
      <c r="AI126" s="266"/>
      <c r="AJ126" s="266"/>
      <c r="AK126" s="266"/>
      <c r="AL126" s="266"/>
      <c r="AM126" s="266"/>
      <c r="AN126" s="266"/>
      <c r="AO126" s="266"/>
      <c r="AP126" s="266"/>
      <c r="AQ126" s="266"/>
      <c r="AR126" s="266"/>
      <c r="AS126" s="266"/>
      <c r="AT126" s="266"/>
      <c r="AU126" s="266"/>
      <c r="AV126" s="266"/>
      <c r="AW126" s="266"/>
      <c r="AX126" s="266"/>
      <c r="AY126" s="266"/>
      <c r="AZ126" s="266"/>
      <c r="BA126" s="266"/>
      <c r="BB126" s="266"/>
    </row>
    <row r="127" spans="2:54" s="267" customFormat="1" ht="57" customHeight="1" x14ac:dyDescent="0.25">
      <c r="B127" s="672" t="e">
        <f>IF('Formulario PPGR2'!$G127="","",CONCATENATE('Formulario PPGR2'!$C127,".",'Formulario PPGR2'!$D127,".",'Formulario PPGR2'!$E127,".",'Formulario PPGR2'!$F127))</f>
        <v>#REF!</v>
      </c>
      <c r="C127" s="672"/>
      <c r="D127" s="672" t="e">
        <f>IF('Formulario PPGR2'!$G127="","",'Formulario PPGR1'!#REF!)</f>
        <v>#REF!</v>
      </c>
      <c r="E127" s="672" t="e">
        <f>IF('Formulario PPGR2'!$G127="","",'Formulario PPGR1'!#REF!)</f>
        <v>#REF!</v>
      </c>
      <c r="F127" s="672" t="e">
        <f>IF('Formulario PPGR2'!$G127="","",'Formulario PPGR1'!#REF!)</f>
        <v>#REF!</v>
      </c>
      <c r="G127" s="672" t="s">
        <v>140</v>
      </c>
      <c r="H127" s="673" t="s">
        <v>519</v>
      </c>
      <c r="I127" s="672" t="s">
        <v>520</v>
      </c>
      <c r="J127" s="673"/>
      <c r="K127" s="673"/>
      <c r="L127" s="673">
        <v>1</v>
      </c>
      <c r="M127" s="673"/>
      <c r="N127" s="673"/>
      <c r="O127" s="673">
        <v>1</v>
      </c>
      <c r="P127" s="673"/>
      <c r="Q127" s="673"/>
      <c r="R127" s="673">
        <v>1</v>
      </c>
      <c r="S127" s="673"/>
      <c r="T127" s="673"/>
      <c r="U127" s="673">
        <v>1</v>
      </c>
      <c r="V127" s="674">
        <f>SUM('Formulario PPGR2'!$J127:$U127)</f>
        <v>4</v>
      </c>
      <c r="W127" s="675" t="s">
        <v>247</v>
      </c>
      <c r="X127" s="675" t="s">
        <v>259</v>
      </c>
      <c r="Y127" s="672"/>
      <c r="Z127" s="672" t="s">
        <v>141</v>
      </c>
      <c r="AA127" s="266"/>
      <c r="AB127" s="266"/>
      <c r="AC127" s="266"/>
      <c r="AD127" s="266"/>
      <c r="AE127" s="266"/>
      <c r="AF127" s="266"/>
      <c r="AG127" s="266"/>
      <c r="AH127" s="266"/>
      <c r="AI127" s="266"/>
      <c r="AJ127" s="266"/>
      <c r="AK127" s="266"/>
      <c r="AL127" s="266"/>
      <c r="AM127" s="266"/>
      <c r="AN127" s="266"/>
      <c r="AO127" s="266"/>
      <c r="AP127" s="266"/>
      <c r="AQ127" s="266"/>
      <c r="AR127" s="266"/>
      <c r="AS127" s="266"/>
      <c r="AT127" s="266"/>
      <c r="AU127" s="266"/>
      <c r="AV127" s="266"/>
      <c r="AW127" s="266"/>
      <c r="AX127" s="266"/>
      <c r="AY127" s="266"/>
      <c r="AZ127" s="266"/>
      <c r="BA127" s="266"/>
      <c r="BB127" s="266"/>
    </row>
    <row r="128" spans="2:54" s="697" customFormat="1" ht="59.25" customHeight="1" x14ac:dyDescent="0.25">
      <c r="B128" s="692" t="e">
        <f>IF('Formulario PPGR2'!$G128="","",CONCATENATE('Formulario PPGR2'!$C128,".",'Formulario PPGR2'!$D128,".",'Formulario PPGR2'!$E128,".",'Formulario PPGR2'!$F128))</f>
        <v>#REF!</v>
      </c>
      <c r="C128" s="692"/>
      <c r="D128" s="692" t="e">
        <f>IF('Formulario PPGR2'!$G128="","",'Formulario PPGR1'!#REF!)</f>
        <v>#REF!</v>
      </c>
      <c r="E128" s="692" t="e">
        <f>IF('Formulario PPGR2'!$G128="","",'Formulario PPGR1'!#REF!)</f>
        <v>#REF!</v>
      </c>
      <c r="F128" s="692" t="e">
        <f>IF('Formulario PPGR2'!$G128="","",'Formulario PPGR1'!#REF!)</f>
        <v>#REF!</v>
      </c>
      <c r="G128" s="692" t="s">
        <v>140</v>
      </c>
      <c r="H128" s="693" t="s">
        <v>521</v>
      </c>
      <c r="I128" s="692" t="s">
        <v>522</v>
      </c>
      <c r="J128" s="693"/>
      <c r="K128" s="693"/>
      <c r="L128" s="693"/>
      <c r="M128" s="693">
        <v>1</v>
      </c>
      <c r="N128" s="693"/>
      <c r="O128" s="693"/>
      <c r="P128" s="693"/>
      <c r="Q128" s="693">
        <v>1</v>
      </c>
      <c r="R128" s="693"/>
      <c r="S128" s="693"/>
      <c r="T128" s="693"/>
      <c r="U128" s="693">
        <v>1</v>
      </c>
      <c r="V128" s="694">
        <f>SUM('Formulario PPGR2'!$J128:$U128)</f>
        <v>3</v>
      </c>
      <c r="W128" s="695" t="s">
        <v>247</v>
      </c>
      <c r="X128" s="695" t="s">
        <v>259</v>
      </c>
      <c r="Y128" s="692"/>
      <c r="Z128" s="692" t="s">
        <v>141</v>
      </c>
      <c r="AA128" s="696"/>
      <c r="AB128" s="696"/>
      <c r="AC128" s="696"/>
      <c r="AD128" s="696"/>
      <c r="AE128" s="696"/>
      <c r="AF128" s="696"/>
      <c r="AG128" s="696"/>
      <c r="AH128" s="696"/>
      <c r="AI128" s="696"/>
      <c r="AJ128" s="696"/>
      <c r="AK128" s="696"/>
      <c r="AL128" s="696"/>
      <c r="AM128" s="696"/>
      <c r="AN128" s="696"/>
      <c r="AO128" s="696"/>
      <c r="AP128" s="696"/>
      <c r="AQ128" s="696"/>
      <c r="AR128" s="696"/>
      <c r="AS128" s="696"/>
      <c r="AT128" s="696"/>
      <c r="AU128" s="696"/>
      <c r="AV128" s="696"/>
      <c r="AW128" s="696"/>
      <c r="AX128" s="696"/>
      <c r="AY128" s="696"/>
      <c r="AZ128" s="696"/>
      <c r="BA128" s="696"/>
      <c r="BB128" s="696"/>
    </row>
    <row r="129" spans="2:54" s="267" customFormat="1" ht="42.75" customHeight="1" x14ac:dyDescent="0.25">
      <c r="B129" s="672" t="e">
        <f>IF('Formulario PPGR2'!$G129="","",CONCATENATE('Formulario PPGR2'!$C129,".",'Formulario PPGR2'!$D129,".",'Formulario PPGR2'!$E129,".",'Formulario PPGR2'!$F129))</f>
        <v>#REF!</v>
      </c>
      <c r="C129" s="672"/>
      <c r="D129" s="672" t="e">
        <f>IF('Formulario PPGR2'!$G129="","",'Formulario PPGR1'!#REF!)</f>
        <v>#REF!</v>
      </c>
      <c r="E129" s="672" t="e">
        <f>IF('Formulario PPGR2'!$G129="","",'Formulario PPGR1'!#REF!)</f>
        <v>#REF!</v>
      </c>
      <c r="F129" s="672" t="e">
        <f>IF('Formulario PPGR2'!$G129="","",'Formulario PPGR1'!#REF!)</f>
        <v>#REF!</v>
      </c>
      <c r="G129" s="672" t="s">
        <v>140</v>
      </c>
      <c r="H129" s="673" t="s">
        <v>523</v>
      </c>
      <c r="I129" s="235" t="s">
        <v>2542</v>
      </c>
      <c r="J129" s="673"/>
      <c r="K129" s="673"/>
      <c r="L129" s="673"/>
      <c r="M129" s="673">
        <v>1</v>
      </c>
      <c r="N129" s="673"/>
      <c r="O129" s="673"/>
      <c r="P129" s="673">
        <v>1</v>
      </c>
      <c r="Q129" s="673"/>
      <c r="R129" s="673"/>
      <c r="S129" s="673"/>
      <c r="T129" s="673">
        <v>1</v>
      </c>
      <c r="U129" s="673"/>
      <c r="V129" s="674">
        <f>SUM('Formulario PPGR2'!$J129:$U129)</f>
        <v>3</v>
      </c>
      <c r="W129" s="675" t="s">
        <v>255</v>
      </c>
      <c r="X129" s="675"/>
      <c r="Y129" s="672"/>
      <c r="Z129" s="672" t="s">
        <v>141</v>
      </c>
      <c r="AA129" s="266"/>
      <c r="AB129" s="266"/>
      <c r="AC129" s="266"/>
      <c r="AD129" s="266"/>
      <c r="AE129" s="266"/>
      <c r="AF129" s="266"/>
      <c r="AG129" s="266"/>
      <c r="AH129" s="266"/>
      <c r="AI129" s="266"/>
      <c r="AJ129" s="266"/>
      <c r="AK129" s="266"/>
      <c r="AL129" s="266"/>
      <c r="AM129" s="266"/>
      <c r="AN129" s="266"/>
      <c r="AO129" s="266"/>
      <c r="AP129" s="266"/>
      <c r="AQ129" s="266"/>
      <c r="AR129" s="266"/>
      <c r="AS129" s="266"/>
      <c r="AT129" s="266"/>
      <c r="AU129" s="266"/>
      <c r="AV129" s="266"/>
      <c r="AW129" s="266"/>
      <c r="AX129" s="266"/>
      <c r="AY129" s="266"/>
      <c r="AZ129" s="266"/>
      <c r="BA129" s="266"/>
      <c r="BB129" s="266"/>
    </row>
    <row r="130" spans="2:54" s="697" customFormat="1" ht="42.75" customHeight="1" x14ac:dyDescent="0.25">
      <c r="B130" s="692" t="e">
        <f>IF('Formulario PPGR2'!$G130="","",CONCATENATE('Formulario PPGR2'!$C130,".",'Formulario PPGR2'!$D130,".",'Formulario PPGR2'!$E130,".",'Formulario PPGR2'!$F130))</f>
        <v>#REF!</v>
      </c>
      <c r="C130" s="692"/>
      <c r="D130" s="692" t="e">
        <f>IF('Formulario PPGR2'!$G130="","",'Formulario PPGR1'!#REF!)</f>
        <v>#REF!</v>
      </c>
      <c r="E130" s="692" t="e">
        <f>IF('Formulario PPGR2'!$G130="","",'Formulario PPGR1'!#REF!)</f>
        <v>#REF!</v>
      </c>
      <c r="F130" s="692" t="e">
        <f>IF('Formulario PPGR2'!$G130="","",'Formulario PPGR1'!#REF!)</f>
        <v>#REF!</v>
      </c>
      <c r="G130" s="692" t="s">
        <v>140</v>
      </c>
      <c r="H130" s="693" t="s">
        <v>524</v>
      </c>
      <c r="I130" s="692" t="s">
        <v>525</v>
      </c>
      <c r="J130" s="693"/>
      <c r="K130" s="693"/>
      <c r="L130" s="693"/>
      <c r="M130" s="693"/>
      <c r="N130" s="693">
        <v>1</v>
      </c>
      <c r="O130" s="693"/>
      <c r="P130" s="693"/>
      <c r="Q130" s="693">
        <v>1</v>
      </c>
      <c r="R130" s="693"/>
      <c r="S130" s="693"/>
      <c r="T130" s="693">
        <v>1</v>
      </c>
      <c r="U130" s="693"/>
      <c r="V130" s="694">
        <f>SUM('Formulario PPGR2'!$J130:$U130)</f>
        <v>3</v>
      </c>
      <c r="W130" s="695" t="s">
        <v>247</v>
      </c>
      <c r="X130" s="695" t="s">
        <v>259</v>
      </c>
      <c r="Y130" s="692"/>
      <c r="Z130" s="692" t="s">
        <v>141</v>
      </c>
      <c r="AA130" s="696"/>
      <c r="AB130" s="696"/>
      <c r="AC130" s="696"/>
      <c r="AD130" s="696"/>
      <c r="AE130" s="696"/>
      <c r="AF130" s="696"/>
      <c r="AG130" s="696"/>
      <c r="AH130" s="696"/>
      <c r="AI130" s="696"/>
      <c r="AJ130" s="696"/>
      <c r="AK130" s="696"/>
      <c r="AL130" s="696"/>
      <c r="AM130" s="696"/>
      <c r="AN130" s="696"/>
      <c r="AO130" s="696"/>
      <c r="AP130" s="696"/>
      <c r="AQ130" s="696"/>
      <c r="AR130" s="696"/>
      <c r="AS130" s="696"/>
      <c r="AT130" s="696"/>
      <c r="AU130" s="696"/>
      <c r="AV130" s="696"/>
      <c r="AW130" s="696"/>
      <c r="AX130" s="696"/>
      <c r="AY130" s="696"/>
      <c r="AZ130" s="696"/>
      <c r="BA130" s="696"/>
      <c r="BB130" s="696"/>
    </row>
    <row r="131" spans="2:54" s="267" customFormat="1" ht="42.75" customHeight="1" x14ac:dyDescent="0.25">
      <c r="B131" s="672" t="e">
        <f>IF('Formulario PPGR2'!$G131="","",CONCATENATE('Formulario PPGR2'!$C131,".",'Formulario PPGR2'!$D131,".",'Formulario PPGR2'!$E131,".",'Formulario PPGR2'!$F131))</f>
        <v>#REF!</v>
      </c>
      <c r="C131" s="672"/>
      <c r="D131" s="672" t="e">
        <f>IF('Formulario PPGR2'!$G131="","",'Formulario PPGR1'!#REF!)</f>
        <v>#REF!</v>
      </c>
      <c r="E131" s="672" t="e">
        <f>IF('Formulario PPGR2'!$G131="","",'Formulario PPGR1'!#REF!)</f>
        <v>#REF!</v>
      </c>
      <c r="F131" s="672" t="e">
        <f>IF('Formulario PPGR2'!$G131="","",'Formulario PPGR1'!#REF!)</f>
        <v>#REF!</v>
      </c>
      <c r="G131" s="672" t="s">
        <v>140</v>
      </c>
      <c r="H131" s="673" t="s">
        <v>526</v>
      </c>
      <c r="I131" s="235" t="s">
        <v>2543</v>
      </c>
      <c r="J131" s="673"/>
      <c r="K131" s="673"/>
      <c r="L131" s="673">
        <v>1</v>
      </c>
      <c r="M131" s="673"/>
      <c r="N131" s="673"/>
      <c r="O131" s="673">
        <v>1</v>
      </c>
      <c r="P131" s="673"/>
      <c r="Q131" s="673"/>
      <c r="R131" s="673">
        <v>1</v>
      </c>
      <c r="S131" s="673"/>
      <c r="T131" s="673"/>
      <c r="U131" s="673"/>
      <c r="V131" s="674">
        <f>SUM('Formulario PPGR2'!$J131:$U131)</f>
        <v>3</v>
      </c>
      <c r="W131" s="675" t="s">
        <v>247</v>
      </c>
      <c r="X131" s="675" t="s">
        <v>259</v>
      </c>
      <c r="Y131" s="672"/>
      <c r="Z131" s="672" t="s">
        <v>141</v>
      </c>
      <c r="AA131" s="266"/>
      <c r="AB131" s="266"/>
      <c r="AC131" s="266"/>
      <c r="AD131" s="266"/>
      <c r="AE131" s="266"/>
      <c r="AF131" s="266"/>
      <c r="AG131" s="266"/>
      <c r="AH131" s="266"/>
      <c r="AI131" s="266"/>
      <c r="AJ131" s="266"/>
      <c r="AK131" s="266"/>
      <c r="AL131" s="266"/>
      <c r="AM131" s="266"/>
      <c r="AN131" s="266"/>
      <c r="AO131" s="266"/>
      <c r="AP131" s="266"/>
      <c r="AQ131" s="266"/>
      <c r="AR131" s="266"/>
      <c r="AS131" s="266"/>
      <c r="AT131" s="266"/>
      <c r="AU131" s="266"/>
      <c r="AV131" s="266"/>
      <c r="AW131" s="266"/>
      <c r="AX131" s="266"/>
      <c r="AY131" s="266"/>
      <c r="AZ131" s="266"/>
      <c r="BA131" s="266"/>
      <c r="BB131" s="266"/>
    </row>
    <row r="132" spans="2:54" s="267" customFormat="1" ht="51" x14ac:dyDescent="0.25">
      <c r="B132" s="672" t="e">
        <f>IF('Formulario PPGR2'!$G132="","",CONCATENATE('Formulario PPGR2'!$C132,".",'Formulario PPGR2'!$D132,".",'Formulario PPGR2'!$E132,".",'Formulario PPGR2'!$F132))</f>
        <v>#REF!</v>
      </c>
      <c r="C132" s="672"/>
      <c r="D132" s="672" t="e">
        <f>IF('Formulario PPGR2'!$G132="","",'Formulario PPGR1'!#REF!)</f>
        <v>#REF!</v>
      </c>
      <c r="E132" s="672" t="e">
        <f>IF('Formulario PPGR2'!$G132="","",'Formulario PPGR1'!#REF!)</f>
        <v>#REF!</v>
      </c>
      <c r="F132" s="672" t="e">
        <f>IF('Formulario PPGR2'!$G132="","",'Formulario PPGR1'!#REF!)</f>
        <v>#REF!</v>
      </c>
      <c r="G132" s="672" t="s">
        <v>140</v>
      </c>
      <c r="H132" s="673" t="s">
        <v>527</v>
      </c>
      <c r="I132" s="235" t="s">
        <v>2544</v>
      </c>
      <c r="J132" s="673"/>
      <c r="K132" s="673"/>
      <c r="L132" s="673">
        <v>1</v>
      </c>
      <c r="M132" s="673"/>
      <c r="N132" s="673"/>
      <c r="O132" s="673">
        <v>1</v>
      </c>
      <c r="P132" s="673"/>
      <c r="Q132" s="673"/>
      <c r="R132" s="673">
        <v>1</v>
      </c>
      <c r="S132" s="673"/>
      <c r="T132" s="673"/>
      <c r="U132" s="673">
        <v>1</v>
      </c>
      <c r="V132" s="674">
        <f>SUM('Formulario PPGR2'!$J132:$U132)</f>
        <v>4</v>
      </c>
      <c r="W132" s="675" t="s">
        <v>247</v>
      </c>
      <c r="X132" s="675" t="s">
        <v>259</v>
      </c>
      <c r="Y132" s="672"/>
      <c r="Z132" s="672" t="s">
        <v>141</v>
      </c>
      <c r="AA132" s="266"/>
      <c r="AB132" s="266"/>
      <c r="AC132" s="266"/>
      <c r="AD132" s="266"/>
      <c r="AE132" s="266"/>
      <c r="AF132" s="266"/>
      <c r="AG132" s="266"/>
      <c r="AH132" s="266"/>
      <c r="AI132" s="266"/>
      <c r="AJ132" s="266"/>
      <c r="AK132" s="266"/>
      <c r="AL132" s="266"/>
      <c r="AM132" s="266"/>
      <c r="AN132" s="266"/>
      <c r="AO132" s="266"/>
      <c r="AP132" s="266"/>
      <c r="AQ132" s="266"/>
      <c r="AR132" s="266"/>
      <c r="AS132" s="266"/>
      <c r="AT132" s="266"/>
      <c r="AU132" s="266"/>
      <c r="AV132" s="266"/>
      <c r="AW132" s="266"/>
      <c r="AX132" s="266"/>
      <c r="AY132" s="266"/>
      <c r="AZ132" s="266"/>
      <c r="BA132" s="266"/>
      <c r="BB132" s="266"/>
    </row>
    <row r="133" spans="2:54" s="267" customFormat="1" ht="36.75" customHeight="1" x14ac:dyDescent="0.25">
      <c r="B133" s="672" t="e">
        <f>IF('Formulario PPGR2'!$G133="","",CONCATENATE('Formulario PPGR2'!$C133,".",'Formulario PPGR2'!$D133,".",'Formulario PPGR2'!$E133,".",'Formulario PPGR2'!$F133))</f>
        <v>#REF!</v>
      </c>
      <c r="C133" s="672"/>
      <c r="D133" s="672" t="e">
        <f>IF('Formulario PPGR2'!$G133="","",'Formulario PPGR1'!#REF!)</f>
        <v>#REF!</v>
      </c>
      <c r="E133" s="672" t="e">
        <f>IF('Formulario PPGR2'!$G133="","",'Formulario PPGR1'!#REF!)</f>
        <v>#REF!</v>
      </c>
      <c r="F133" s="672" t="e">
        <f>IF('Formulario PPGR2'!$G133="","",'Formulario PPGR1'!#REF!)</f>
        <v>#REF!</v>
      </c>
      <c r="G133" s="672" t="s">
        <v>140</v>
      </c>
      <c r="H133" s="673" t="s">
        <v>528</v>
      </c>
      <c r="I133" s="235" t="s">
        <v>2545</v>
      </c>
      <c r="J133" s="673"/>
      <c r="K133" s="673"/>
      <c r="L133" s="673"/>
      <c r="M133" s="673">
        <v>1</v>
      </c>
      <c r="N133" s="673"/>
      <c r="O133" s="673"/>
      <c r="P133" s="673">
        <v>1</v>
      </c>
      <c r="Q133" s="673"/>
      <c r="R133" s="673"/>
      <c r="S133" s="673">
        <v>1</v>
      </c>
      <c r="T133" s="673"/>
      <c r="U133" s="673"/>
      <c r="V133" s="674">
        <f>SUM('Formulario PPGR2'!$J133:$U133)</f>
        <v>3</v>
      </c>
      <c r="W133" s="675" t="s">
        <v>247</v>
      </c>
      <c r="X133" s="675" t="s">
        <v>251</v>
      </c>
      <c r="Y133" s="672" t="s">
        <v>529</v>
      </c>
      <c r="Z133" s="672" t="s">
        <v>141</v>
      </c>
      <c r="AA133" s="266"/>
      <c r="AB133" s="266"/>
      <c r="AC133" s="266"/>
      <c r="AD133" s="266"/>
      <c r="AE133" s="266"/>
      <c r="AF133" s="266"/>
      <c r="AG133" s="266"/>
      <c r="AH133" s="266"/>
      <c r="AI133" s="266"/>
      <c r="AJ133" s="266"/>
      <c r="AK133" s="266"/>
      <c r="AL133" s="266"/>
      <c r="AM133" s="266"/>
      <c r="AN133" s="266"/>
      <c r="AO133" s="266"/>
      <c r="AP133" s="266"/>
      <c r="AQ133" s="266"/>
      <c r="AR133" s="266"/>
      <c r="AS133" s="266"/>
      <c r="AT133" s="266"/>
      <c r="AU133" s="266"/>
      <c r="AV133" s="266"/>
      <c r="AW133" s="266"/>
      <c r="AX133" s="266"/>
      <c r="AY133" s="266"/>
      <c r="AZ133" s="266"/>
      <c r="BA133" s="266"/>
      <c r="BB133" s="266"/>
    </row>
    <row r="134" spans="2:54" s="267" customFormat="1" ht="36.75" customHeight="1" x14ac:dyDescent="0.25">
      <c r="B134" s="672" t="e">
        <f>IF('Formulario PPGR2'!$G134="","",CONCATENATE('Formulario PPGR2'!$C134,".",'Formulario PPGR2'!$D134,".",'Formulario PPGR2'!$E134,".",'Formulario PPGR2'!$F134))</f>
        <v>#REF!</v>
      </c>
      <c r="C134" s="672"/>
      <c r="D134" s="672" t="e">
        <f>IF('Formulario PPGR2'!$G134="","",'Formulario PPGR1'!#REF!)</f>
        <v>#REF!</v>
      </c>
      <c r="E134" s="672" t="e">
        <f>IF('Formulario PPGR2'!$G134="","",'Formulario PPGR1'!#REF!)</f>
        <v>#REF!</v>
      </c>
      <c r="F134" s="672" t="e">
        <f>IF('Formulario PPGR2'!$G134="","",'Formulario PPGR1'!#REF!)</f>
        <v>#REF!</v>
      </c>
      <c r="G134" s="672" t="s">
        <v>140</v>
      </c>
      <c r="H134" s="673" t="s">
        <v>530</v>
      </c>
      <c r="I134" s="235" t="s">
        <v>2546</v>
      </c>
      <c r="J134" s="673"/>
      <c r="K134" s="673"/>
      <c r="L134" s="673"/>
      <c r="M134" s="673"/>
      <c r="N134" s="673"/>
      <c r="O134" s="673">
        <v>1</v>
      </c>
      <c r="P134" s="673"/>
      <c r="Q134" s="673"/>
      <c r="R134" s="673"/>
      <c r="S134" s="673"/>
      <c r="T134" s="673">
        <v>1</v>
      </c>
      <c r="U134" s="673"/>
      <c r="V134" s="674">
        <f>SUM('Formulario PPGR2'!$J134:$U134)</f>
        <v>2</v>
      </c>
      <c r="W134" s="675" t="s">
        <v>247</v>
      </c>
      <c r="X134" s="675" t="s">
        <v>259</v>
      </c>
      <c r="Y134" s="672"/>
      <c r="Z134" s="672" t="s">
        <v>141</v>
      </c>
      <c r="AA134" s="266"/>
      <c r="AB134" s="266"/>
      <c r="AC134" s="266"/>
      <c r="AD134" s="266"/>
      <c r="AE134" s="266"/>
      <c r="AF134" s="266"/>
      <c r="AG134" s="266"/>
      <c r="AH134" s="266"/>
      <c r="AI134" s="266"/>
      <c r="AJ134" s="266"/>
      <c r="AK134" s="266"/>
      <c r="AL134" s="266"/>
      <c r="AM134" s="266"/>
      <c r="AN134" s="266"/>
      <c r="AO134" s="266"/>
      <c r="AP134" s="266"/>
      <c r="AQ134" s="266"/>
      <c r="AR134" s="266"/>
      <c r="AS134" s="266"/>
      <c r="AT134" s="266"/>
      <c r="AU134" s="266"/>
      <c r="AV134" s="266"/>
      <c r="AW134" s="266"/>
      <c r="AX134" s="266"/>
      <c r="AY134" s="266"/>
      <c r="AZ134" s="266"/>
      <c r="BA134" s="266"/>
      <c r="BB134" s="266"/>
    </row>
    <row r="135" spans="2:54" s="267" customFormat="1" ht="36.75" customHeight="1" x14ac:dyDescent="0.25">
      <c r="B135" s="672" t="e">
        <f>IF('Formulario PPGR2'!$G135="","",CONCATENATE('Formulario PPGR2'!$C135,".",'Formulario PPGR2'!$D135,".",'Formulario PPGR2'!$E135,".",'Formulario PPGR2'!$F135))</f>
        <v>#REF!</v>
      </c>
      <c r="C135" s="672"/>
      <c r="D135" s="672" t="e">
        <f>IF('Formulario PPGR2'!$G135="","",'Formulario PPGR1'!#REF!)</f>
        <v>#REF!</v>
      </c>
      <c r="E135" s="672" t="e">
        <f>IF('Formulario PPGR2'!$G135="","",'Formulario PPGR1'!#REF!)</f>
        <v>#REF!</v>
      </c>
      <c r="F135" s="672" t="e">
        <f>IF('Formulario PPGR2'!$G135="","",'Formulario PPGR1'!#REF!)</f>
        <v>#REF!</v>
      </c>
      <c r="G135" s="672" t="s">
        <v>140</v>
      </c>
      <c r="H135" s="673" t="s">
        <v>531</v>
      </c>
      <c r="I135" s="235" t="s">
        <v>2547</v>
      </c>
      <c r="J135" s="673"/>
      <c r="K135" s="673"/>
      <c r="L135" s="673"/>
      <c r="M135" s="673"/>
      <c r="N135" s="673">
        <v>1</v>
      </c>
      <c r="O135" s="673"/>
      <c r="P135" s="673"/>
      <c r="Q135" s="673"/>
      <c r="R135" s="673"/>
      <c r="S135" s="673">
        <v>1</v>
      </c>
      <c r="T135" s="673"/>
      <c r="U135" s="673"/>
      <c r="V135" s="674">
        <f>SUM('Formulario PPGR2'!$J135:$U135)</f>
        <v>2</v>
      </c>
      <c r="W135" s="675" t="s">
        <v>247</v>
      </c>
      <c r="X135" s="675" t="s">
        <v>259</v>
      </c>
      <c r="Y135" s="672"/>
      <c r="Z135" s="672" t="s">
        <v>141</v>
      </c>
      <c r="AA135" s="266"/>
      <c r="AB135" s="266"/>
      <c r="AC135" s="266"/>
      <c r="AD135" s="266"/>
      <c r="AE135" s="266"/>
      <c r="AF135" s="266"/>
      <c r="AG135" s="266"/>
      <c r="AH135" s="266"/>
      <c r="AI135" s="266"/>
      <c r="AJ135" s="266"/>
      <c r="AK135" s="266"/>
      <c r="AL135" s="266"/>
      <c r="AM135" s="266"/>
      <c r="AN135" s="266"/>
      <c r="AO135" s="266"/>
      <c r="AP135" s="266"/>
      <c r="AQ135" s="266"/>
      <c r="AR135" s="266"/>
      <c r="AS135" s="266"/>
      <c r="AT135" s="266"/>
      <c r="AU135" s="266"/>
      <c r="AV135" s="266"/>
      <c r="AW135" s="266"/>
      <c r="AX135" s="266"/>
      <c r="AY135" s="266"/>
      <c r="AZ135" s="266"/>
      <c r="BA135" s="266"/>
      <c r="BB135" s="266"/>
    </row>
    <row r="136" spans="2:54" s="267" customFormat="1" ht="58.5" customHeight="1" x14ac:dyDescent="0.25">
      <c r="B136" s="672" t="e">
        <f>IF('Formulario PPGR2'!$G136="","",CONCATENATE('Formulario PPGR2'!$C136,".",'Formulario PPGR2'!$D136,".",'Formulario PPGR2'!$E136,".",'Formulario PPGR2'!$F136))</f>
        <v>#REF!</v>
      </c>
      <c r="C136" s="672"/>
      <c r="D136" s="672" t="e">
        <f>IF('Formulario PPGR2'!$G136="","",'Formulario PPGR1'!#REF!)</f>
        <v>#REF!</v>
      </c>
      <c r="E136" s="672" t="e">
        <f>IF('Formulario PPGR2'!$G136="","",'Formulario PPGR1'!#REF!)</f>
        <v>#REF!</v>
      </c>
      <c r="F136" s="672" t="e">
        <f>IF('Formulario PPGR2'!$G136="","",'Formulario PPGR1'!#REF!)</f>
        <v>#REF!</v>
      </c>
      <c r="G136" s="672" t="s">
        <v>140</v>
      </c>
      <c r="H136" s="673" t="s">
        <v>532</v>
      </c>
      <c r="I136" s="235" t="s">
        <v>2548</v>
      </c>
      <c r="J136" s="673"/>
      <c r="K136" s="673"/>
      <c r="L136" s="673"/>
      <c r="M136" s="673">
        <v>1</v>
      </c>
      <c r="N136" s="673"/>
      <c r="O136" s="673">
        <v>1</v>
      </c>
      <c r="P136" s="673"/>
      <c r="Q136" s="673">
        <v>1</v>
      </c>
      <c r="R136" s="673"/>
      <c r="S136" s="673">
        <v>1</v>
      </c>
      <c r="T136" s="673"/>
      <c r="U136" s="673"/>
      <c r="V136" s="674">
        <f>SUM('Formulario PPGR2'!$J136:$U136)</f>
        <v>4</v>
      </c>
      <c r="W136" s="675" t="s">
        <v>247</v>
      </c>
      <c r="X136" s="675" t="s">
        <v>251</v>
      </c>
      <c r="Y136" s="672" t="s">
        <v>529</v>
      </c>
      <c r="Z136" s="672" t="s">
        <v>141</v>
      </c>
      <c r="AA136" s="266"/>
      <c r="AB136" s="266"/>
      <c r="AC136" s="266"/>
      <c r="AD136" s="266"/>
      <c r="AE136" s="266"/>
      <c r="AF136" s="266"/>
      <c r="AG136" s="266"/>
      <c r="AH136" s="266"/>
      <c r="AI136" s="266"/>
      <c r="AJ136" s="266"/>
      <c r="AK136" s="266"/>
      <c r="AL136" s="266"/>
      <c r="AM136" s="266"/>
      <c r="AN136" s="266"/>
      <c r="AO136" s="266"/>
      <c r="AP136" s="266"/>
      <c r="AQ136" s="266"/>
      <c r="AR136" s="266"/>
      <c r="AS136" s="266"/>
      <c r="AT136" s="266"/>
      <c r="AU136" s="266"/>
      <c r="AV136" s="266"/>
      <c r="AW136" s="266"/>
      <c r="AX136" s="266"/>
      <c r="AY136" s="266"/>
      <c r="AZ136" s="266"/>
      <c r="BA136" s="266"/>
      <c r="BB136" s="266"/>
    </row>
    <row r="137" spans="2:54" s="267" customFormat="1" ht="48.75" customHeight="1" x14ac:dyDescent="0.25">
      <c r="B137" s="672" t="e">
        <f>IF('Formulario PPGR2'!$G137="","",CONCATENATE('Formulario PPGR2'!$C137,".",'Formulario PPGR2'!$D137,".",'Formulario PPGR2'!$E137,".",'Formulario PPGR2'!$F137))</f>
        <v>#REF!</v>
      </c>
      <c r="C137" s="672"/>
      <c r="D137" s="672" t="e">
        <f>IF('Formulario PPGR2'!$G137="","",'Formulario PPGR1'!#REF!)</f>
        <v>#REF!</v>
      </c>
      <c r="E137" s="672" t="e">
        <f>IF('Formulario PPGR2'!$G137="","",'Formulario PPGR1'!#REF!)</f>
        <v>#REF!</v>
      </c>
      <c r="F137" s="672" t="e">
        <f>IF('Formulario PPGR2'!$G137="","",'Formulario PPGR1'!#REF!)</f>
        <v>#REF!</v>
      </c>
      <c r="G137" s="672" t="s">
        <v>140</v>
      </c>
      <c r="H137" s="673" t="s">
        <v>533</v>
      </c>
      <c r="I137" s="235" t="s">
        <v>2549</v>
      </c>
      <c r="J137" s="673"/>
      <c r="K137" s="673"/>
      <c r="L137" s="673"/>
      <c r="M137" s="673"/>
      <c r="N137" s="673">
        <v>1</v>
      </c>
      <c r="O137" s="673"/>
      <c r="P137" s="673"/>
      <c r="Q137" s="673">
        <v>1</v>
      </c>
      <c r="R137" s="673"/>
      <c r="S137" s="673"/>
      <c r="T137" s="673"/>
      <c r="U137" s="673"/>
      <c r="V137" s="674">
        <f>SUM('Formulario PPGR2'!$J137:$U137)</f>
        <v>2</v>
      </c>
      <c r="W137" s="675" t="s">
        <v>247</v>
      </c>
      <c r="X137" s="675" t="s">
        <v>259</v>
      </c>
      <c r="Y137" s="672"/>
      <c r="Z137" s="672" t="s">
        <v>141</v>
      </c>
      <c r="AA137" s="266"/>
      <c r="AB137" s="266"/>
      <c r="AC137" s="266"/>
      <c r="AD137" s="266"/>
      <c r="AE137" s="266"/>
      <c r="AF137" s="266"/>
      <c r="AG137" s="266"/>
      <c r="AH137" s="266"/>
      <c r="AI137" s="266"/>
      <c r="AJ137" s="266"/>
      <c r="AK137" s="266"/>
      <c r="AL137" s="266"/>
      <c r="AM137" s="266"/>
      <c r="AN137" s="266"/>
      <c r="AO137" s="266"/>
      <c r="AP137" s="266"/>
      <c r="AQ137" s="266"/>
      <c r="AR137" s="266"/>
      <c r="AS137" s="266"/>
      <c r="AT137" s="266"/>
      <c r="AU137" s="266"/>
      <c r="AV137" s="266"/>
      <c r="AW137" s="266"/>
      <c r="AX137" s="266"/>
      <c r="AY137" s="266"/>
      <c r="AZ137" s="266"/>
      <c r="BA137" s="266"/>
      <c r="BB137" s="266"/>
    </row>
    <row r="138" spans="2:54" s="267" customFormat="1" ht="60.75" customHeight="1" x14ac:dyDescent="0.25">
      <c r="B138" s="672" t="e">
        <f>IF('Formulario PPGR2'!$G138="","",CONCATENATE('Formulario PPGR2'!$C138,".",'Formulario PPGR2'!$D138,".",'Formulario PPGR2'!$E138,".",'Formulario PPGR2'!$F138))</f>
        <v>#REF!</v>
      </c>
      <c r="C138" s="672"/>
      <c r="D138" s="672" t="e">
        <f>IF('Formulario PPGR2'!$G138="","",'Formulario PPGR1'!#REF!)</f>
        <v>#REF!</v>
      </c>
      <c r="E138" s="672" t="e">
        <f>IF('Formulario PPGR2'!$G138="","",'Formulario PPGR1'!#REF!)</f>
        <v>#REF!</v>
      </c>
      <c r="F138" s="672" t="e">
        <f>IF('Formulario PPGR2'!$G138="","",'Formulario PPGR1'!#REF!)</f>
        <v>#REF!</v>
      </c>
      <c r="G138" s="672" t="s">
        <v>140</v>
      </c>
      <c r="H138" s="673" t="s">
        <v>534</v>
      </c>
      <c r="I138" s="235" t="s">
        <v>2550</v>
      </c>
      <c r="J138" s="673"/>
      <c r="K138" s="673"/>
      <c r="L138" s="673"/>
      <c r="M138" s="673"/>
      <c r="N138" s="673">
        <v>1</v>
      </c>
      <c r="O138" s="673"/>
      <c r="P138" s="673"/>
      <c r="Q138" s="673"/>
      <c r="R138" s="673"/>
      <c r="S138" s="673">
        <v>1</v>
      </c>
      <c r="T138" s="673"/>
      <c r="U138" s="673"/>
      <c r="V138" s="674">
        <f>SUM('Formulario PPGR2'!$J138:$U138)</f>
        <v>2</v>
      </c>
      <c r="W138" s="675" t="s">
        <v>247</v>
      </c>
      <c r="X138" s="675" t="s">
        <v>251</v>
      </c>
      <c r="Y138" s="672" t="s">
        <v>529</v>
      </c>
      <c r="Z138" s="672" t="s">
        <v>141</v>
      </c>
      <c r="AA138" s="266"/>
      <c r="AB138" s="266"/>
      <c r="AC138" s="266"/>
      <c r="AD138" s="266"/>
      <c r="AE138" s="266"/>
      <c r="AF138" s="266"/>
      <c r="AG138" s="266"/>
      <c r="AH138" s="266"/>
      <c r="AI138" s="266"/>
      <c r="AJ138" s="266"/>
      <c r="AK138" s="266"/>
      <c r="AL138" s="266"/>
      <c r="AM138" s="266"/>
      <c r="AN138" s="266"/>
      <c r="AO138" s="266"/>
      <c r="AP138" s="266"/>
      <c r="AQ138" s="266"/>
      <c r="AR138" s="266"/>
      <c r="AS138" s="266"/>
      <c r="AT138" s="266"/>
      <c r="AU138" s="266"/>
      <c r="AV138" s="266"/>
      <c r="AW138" s="266"/>
      <c r="AX138" s="266"/>
      <c r="AY138" s="266"/>
      <c r="AZ138" s="266"/>
      <c r="BA138" s="266"/>
      <c r="BB138" s="266"/>
    </row>
    <row r="139" spans="2:54" s="267" customFormat="1" ht="48" customHeight="1" x14ac:dyDescent="0.25">
      <c r="B139" s="672" t="e">
        <f>IF('Formulario PPGR2'!$G139="","",CONCATENATE('Formulario PPGR2'!$C139,".",'Formulario PPGR2'!$D139,".",'Formulario PPGR2'!$E139,".",'Formulario PPGR2'!$F139))</f>
        <v>#REF!</v>
      </c>
      <c r="C139" s="672"/>
      <c r="D139" s="672" t="e">
        <f>IF('Formulario PPGR2'!$G139="","",'Formulario PPGR1'!#REF!)</f>
        <v>#REF!</v>
      </c>
      <c r="E139" s="672" t="e">
        <f>IF('Formulario PPGR2'!$G139="","",'Formulario PPGR1'!#REF!)</f>
        <v>#REF!</v>
      </c>
      <c r="F139" s="672" t="e">
        <f>IF('Formulario PPGR2'!$G139="","",'Formulario PPGR1'!#REF!)</f>
        <v>#REF!</v>
      </c>
      <c r="G139" s="672" t="s">
        <v>140</v>
      </c>
      <c r="H139" s="673" t="s">
        <v>535</v>
      </c>
      <c r="I139" s="235" t="s">
        <v>2551</v>
      </c>
      <c r="J139" s="673"/>
      <c r="K139" s="673"/>
      <c r="L139" s="673">
        <v>1</v>
      </c>
      <c r="M139" s="673"/>
      <c r="N139" s="673"/>
      <c r="O139" s="673">
        <v>1</v>
      </c>
      <c r="P139" s="673"/>
      <c r="Q139" s="673"/>
      <c r="R139" s="673">
        <v>1</v>
      </c>
      <c r="S139" s="673"/>
      <c r="T139" s="673"/>
      <c r="U139" s="673">
        <v>1</v>
      </c>
      <c r="V139" s="674">
        <f>SUM('Formulario PPGR2'!$J139:$U139)</f>
        <v>4</v>
      </c>
      <c r="W139" s="675" t="s">
        <v>247</v>
      </c>
      <c r="X139" s="675" t="s">
        <v>251</v>
      </c>
      <c r="Y139" s="672" t="s">
        <v>529</v>
      </c>
      <c r="Z139" s="672" t="s">
        <v>141</v>
      </c>
      <c r="AA139" s="266"/>
      <c r="AB139" s="266"/>
      <c r="AC139" s="266"/>
      <c r="AD139" s="266"/>
      <c r="AE139" s="266"/>
      <c r="AF139" s="266"/>
      <c r="AG139" s="266"/>
      <c r="AH139" s="266"/>
      <c r="AI139" s="266"/>
      <c r="AJ139" s="266"/>
      <c r="AK139" s="266"/>
      <c r="AL139" s="266"/>
      <c r="AM139" s="266"/>
      <c r="AN139" s="266"/>
      <c r="AO139" s="266"/>
      <c r="AP139" s="266"/>
      <c r="AQ139" s="266"/>
      <c r="AR139" s="266"/>
      <c r="AS139" s="266"/>
      <c r="AT139" s="266"/>
      <c r="AU139" s="266"/>
      <c r="AV139" s="266"/>
      <c r="AW139" s="266"/>
      <c r="AX139" s="266"/>
      <c r="AY139" s="266"/>
      <c r="AZ139" s="266"/>
      <c r="BA139" s="266"/>
      <c r="BB139" s="266"/>
    </row>
    <row r="140" spans="2:54" s="267" customFormat="1" ht="242.25" x14ac:dyDescent="0.25">
      <c r="B140" s="672" t="e">
        <f>IF('Formulario PPGR2'!$G140="","",CONCATENATE('Formulario PPGR2'!$C140,".",'Formulario PPGR2'!$D140,".",'Formulario PPGR2'!$E140,".",'Formulario PPGR2'!$F140))</f>
        <v>#REF!</v>
      </c>
      <c r="C140" s="672"/>
      <c r="D140" s="672" t="e">
        <f>IF('Formulario PPGR2'!$G140="","",'Formulario PPGR1'!#REF!)</f>
        <v>#REF!</v>
      </c>
      <c r="E140" s="672" t="e">
        <f>IF('Formulario PPGR2'!$G140="","",'Formulario PPGR1'!#REF!)</f>
        <v>#REF!</v>
      </c>
      <c r="F140" s="672" t="e">
        <f>IF('Formulario PPGR2'!$G140="","",'Formulario PPGR1'!#REF!)</f>
        <v>#REF!</v>
      </c>
      <c r="G140" s="672" t="s">
        <v>140</v>
      </c>
      <c r="H140" s="673" t="s">
        <v>536</v>
      </c>
      <c r="I140" s="235" t="s">
        <v>2552</v>
      </c>
      <c r="J140" s="673"/>
      <c r="K140" s="673"/>
      <c r="L140" s="673">
        <v>1</v>
      </c>
      <c r="M140" s="673"/>
      <c r="N140" s="673"/>
      <c r="O140" s="673">
        <v>1</v>
      </c>
      <c r="P140" s="673"/>
      <c r="Q140" s="673"/>
      <c r="R140" s="673">
        <v>1</v>
      </c>
      <c r="S140" s="673"/>
      <c r="T140" s="673"/>
      <c r="U140" s="673">
        <v>1</v>
      </c>
      <c r="V140" s="674">
        <f>SUM('Formulario PPGR2'!$J140:$U140)</f>
        <v>4</v>
      </c>
      <c r="W140" s="675" t="s">
        <v>247</v>
      </c>
      <c r="X140" s="675" t="s">
        <v>262</v>
      </c>
      <c r="Y140" s="672"/>
      <c r="Z140" s="672" t="s">
        <v>141</v>
      </c>
      <c r="AA140" s="266"/>
      <c r="AB140" s="266"/>
      <c r="AC140" s="266"/>
      <c r="AD140" s="266"/>
      <c r="AE140" s="266"/>
      <c r="AF140" s="266"/>
      <c r="AG140" s="266"/>
      <c r="AH140" s="266"/>
      <c r="AI140" s="266"/>
      <c r="AJ140" s="266"/>
      <c r="AK140" s="266"/>
      <c r="AL140" s="266"/>
      <c r="AM140" s="266"/>
      <c r="AN140" s="266"/>
      <c r="AO140" s="266"/>
      <c r="AP140" s="266"/>
      <c r="AQ140" s="266"/>
      <c r="AR140" s="266"/>
      <c r="AS140" s="266"/>
      <c r="AT140" s="266"/>
      <c r="AU140" s="266"/>
      <c r="AV140" s="266"/>
      <c r="AW140" s="266"/>
      <c r="AX140" s="266"/>
      <c r="AY140" s="266"/>
      <c r="AZ140" s="266"/>
      <c r="BA140" s="266"/>
      <c r="BB140" s="266"/>
    </row>
    <row r="141" spans="2:54" s="267" customFormat="1" ht="45" customHeight="1" x14ac:dyDescent="0.25">
      <c r="B141" s="672" t="e">
        <f>IF('Formulario PPGR2'!$G141="","",CONCATENATE('Formulario PPGR2'!$C141,".",'Formulario PPGR2'!$D141,".",'Formulario PPGR2'!$E141,".",'Formulario PPGR2'!$F141))</f>
        <v>#REF!</v>
      </c>
      <c r="C141" s="672"/>
      <c r="D141" s="672" t="e">
        <f>IF('Formulario PPGR2'!$G141="","",'Formulario PPGR1'!#REF!)</f>
        <v>#REF!</v>
      </c>
      <c r="E141" s="672" t="e">
        <f>IF('Formulario PPGR2'!$G141="","",'Formulario PPGR1'!#REF!)</f>
        <v>#REF!</v>
      </c>
      <c r="F141" s="672" t="e">
        <f>IF('Formulario PPGR2'!$G141="","",'Formulario PPGR1'!#REF!)</f>
        <v>#REF!</v>
      </c>
      <c r="G141" s="672" t="s">
        <v>140</v>
      </c>
      <c r="H141" s="673" t="s">
        <v>537</v>
      </c>
      <c r="I141" s="235" t="s">
        <v>2553</v>
      </c>
      <c r="J141" s="673">
        <v>1</v>
      </c>
      <c r="K141" s="673">
        <v>1</v>
      </c>
      <c r="L141" s="673">
        <v>1</v>
      </c>
      <c r="M141" s="673">
        <v>1</v>
      </c>
      <c r="N141" s="673">
        <v>1</v>
      </c>
      <c r="O141" s="673">
        <v>1</v>
      </c>
      <c r="P141" s="673">
        <v>1</v>
      </c>
      <c r="Q141" s="673">
        <v>1</v>
      </c>
      <c r="R141" s="673">
        <v>1</v>
      </c>
      <c r="S141" s="673">
        <v>1</v>
      </c>
      <c r="T141" s="673">
        <v>1</v>
      </c>
      <c r="U141" s="673">
        <v>1</v>
      </c>
      <c r="V141" s="674">
        <f>SUM('Formulario PPGR2'!$J141:$U141)</f>
        <v>12</v>
      </c>
      <c r="W141" s="675" t="s">
        <v>255</v>
      </c>
      <c r="X141" s="675" t="s">
        <v>251</v>
      </c>
      <c r="Y141" s="672" t="s">
        <v>538</v>
      </c>
      <c r="Z141" s="672" t="s">
        <v>141</v>
      </c>
      <c r="AA141" s="266"/>
      <c r="AB141" s="266"/>
      <c r="AC141" s="266"/>
      <c r="AD141" s="266"/>
      <c r="AE141" s="266"/>
      <c r="AF141" s="266"/>
      <c r="AG141" s="266"/>
      <c r="AH141" s="266"/>
      <c r="AI141" s="266"/>
      <c r="AJ141" s="266"/>
      <c r="AK141" s="266"/>
      <c r="AL141" s="266"/>
      <c r="AM141" s="266"/>
      <c r="AN141" s="266"/>
      <c r="AO141" s="266"/>
      <c r="AP141" s="266"/>
      <c r="AQ141" s="266"/>
      <c r="AR141" s="266"/>
      <c r="AS141" s="266"/>
      <c r="AT141" s="266"/>
      <c r="AU141" s="266"/>
      <c r="AV141" s="266"/>
      <c r="AW141" s="266"/>
      <c r="AX141" s="266"/>
      <c r="AY141" s="266"/>
      <c r="AZ141" s="266"/>
      <c r="BA141" s="266"/>
      <c r="BB141" s="266"/>
    </row>
    <row r="142" spans="2:54" s="267" customFormat="1" ht="72" customHeight="1" x14ac:dyDescent="0.25">
      <c r="B142" s="672" t="e">
        <f>IF('Formulario PPGR2'!$G142="","",CONCATENATE('Formulario PPGR2'!$C142,".",'Formulario PPGR2'!$D142,".",'Formulario PPGR2'!$E142,".",'Formulario PPGR2'!$F142))</f>
        <v>#REF!</v>
      </c>
      <c r="C142" s="672"/>
      <c r="D142" s="672" t="e">
        <f>IF('Formulario PPGR2'!$G142="","",'Formulario PPGR1'!#REF!)</f>
        <v>#REF!</v>
      </c>
      <c r="E142" s="672" t="e">
        <f>IF('Formulario PPGR2'!$G142="","",'Formulario PPGR1'!#REF!)</f>
        <v>#REF!</v>
      </c>
      <c r="F142" s="672" t="e">
        <f>IF('Formulario PPGR2'!$G142="","",'Formulario PPGR1'!#REF!)</f>
        <v>#REF!</v>
      </c>
      <c r="G142" s="672" t="s">
        <v>140</v>
      </c>
      <c r="H142" s="673" t="s">
        <v>539</v>
      </c>
      <c r="I142" s="672" t="s">
        <v>540</v>
      </c>
      <c r="J142" s="673"/>
      <c r="K142" s="673"/>
      <c r="L142" s="673">
        <v>1</v>
      </c>
      <c r="M142" s="673"/>
      <c r="N142" s="673"/>
      <c r="O142" s="673"/>
      <c r="P142" s="673">
        <v>1</v>
      </c>
      <c r="Q142" s="673"/>
      <c r="R142" s="673"/>
      <c r="S142" s="673">
        <v>1</v>
      </c>
      <c r="T142" s="673"/>
      <c r="U142" s="673"/>
      <c r="V142" s="674">
        <f>SUM('Formulario PPGR2'!$J142:$U142)</f>
        <v>3</v>
      </c>
      <c r="W142" s="675" t="s">
        <v>259</v>
      </c>
      <c r="X142" s="675" t="s">
        <v>247</v>
      </c>
      <c r="Y142" s="672"/>
      <c r="Z142" s="672" t="s">
        <v>141</v>
      </c>
      <c r="AA142" s="266"/>
      <c r="AB142" s="266"/>
      <c r="AC142" s="266"/>
      <c r="AD142" s="266"/>
      <c r="AE142" s="266"/>
      <c r="AF142" s="266"/>
      <c r="AG142" s="266"/>
      <c r="AH142" s="266"/>
      <c r="AI142" s="266"/>
      <c r="AJ142" s="266"/>
      <c r="AK142" s="266"/>
      <c r="AL142" s="266"/>
      <c r="AM142" s="266"/>
      <c r="AN142" s="266"/>
      <c r="AO142" s="266"/>
      <c r="AP142" s="266"/>
      <c r="AQ142" s="266"/>
      <c r="AR142" s="266"/>
      <c r="AS142" s="266"/>
      <c r="AT142" s="266"/>
      <c r="AU142" s="266"/>
      <c r="AV142" s="266"/>
      <c r="AW142" s="266"/>
      <c r="AX142" s="266"/>
      <c r="AY142" s="266"/>
      <c r="AZ142" s="266"/>
      <c r="BA142" s="266"/>
      <c r="BB142" s="266"/>
    </row>
    <row r="143" spans="2:54" s="267" customFormat="1" ht="59.25" customHeight="1" x14ac:dyDescent="0.25">
      <c r="B143" s="672" t="e">
        <f>IF('Formulario PPGR2'!$G143="","",CONCATENATE('Formulario PPGR2'!$C143,".",'Formulario PPGR2'!$D143,".",'Formulario PPGR2'!$E143,".",'Formulario PPGR2'!$F143))</f>
        <v>#REF!</v>
      </c>
      <c r="C143" s="672"/>
      <c r="D143" s="672" t="e">
        <f>IF('Formulario PPGR2'!$G143="","",'Formulario PPGR1'!#REF!)</f>
        <v>#REF!</v>
      </c>
      <c r="E143" s="672" t="e">
        <f>IF('Formulario PPGR2'!$G143="","",'Formulario PPGR1'!#REF!)</f>
        <v>#REF!</v>
      </c>
      <c r="F143" s="672" t="e">
        <f>IF('Formulario PPGR2'!$G143="","",'Formulario PPGR1'!#REF!)</f>
        <v>#REF!</v>
      </c>
      <c r="G143" s="672" t="s">
        <v>140</v>
      </c>
      <c r="H143" s="673" t="s">
        <v>541</v>
      </c>
      <c r="I143" s="235" t="s">
        <v>2554</v>
      </c>
      <c r="J143" s="673"/>
      <c r="K143" s="673"/>
      <c r="L143" s="673"/>
      <c r="M143" s="673">
        <v>1</v>
      </c>
      <c r="N143" s="673"/>
      <c r="O143" s="673"/>
      <c r="P143" s="673"/>
      <c r="Q143" s="673">
        <v>1</v>
      </c>
      <c r="R143" s="673"/>
      <c r="S143" s="673"/>
      <c r="T143" s="673"/>
      <c r="U143" s="673">
        <v>1</v>
      </c>
      <c r="V143" s="674">
        <f>SUM('Formulario PPGR2'!$J143:$U143)</f>
        <v>3</v>
      </c>
      <c r="W143" s="675" t="s">
        <v>255</v>
      </c>
      <c r="X143" s="675"/>
      <c r="Y143" s="672"/>
      <c r="Z143" s="672" t="s">
        <v>141</v>
      </c>
      <c r="AA143" s="266"/>
      <c r="AB143" s="266"/>
      <c r="AC143" s="266"/>
      <c r="AD143" s="266"/>
      <c r="AE143" s="266"/>
      <c r="AF143" s="266"/>
      <c r="AG143" s="266"/>
      <c r="AH143" s="266"/>
      <c r="AI143" s="266"/>
      <c r="AJ143" s="266"/>
      <c r="AK143" s="266"/>
      <c r="AL143" s="266"/>
      <c r="AM143" s="266"/>
      <c r="AN143" s="266"/>
      <c r="AO143" s="266"/>
      <c r="AP143" s="266"/>
      <c r="AQ143" s="266"/>
      <c r="AR143" s="266"/>
      <c r="AS143" s="266"/>
      <c r="AT143" s="266"/>
      <c r="AU143" s="266"/>
      <c r="AV143" s="266"/>
      <c r="AW143" s="266"/>
      <c r="AX143" s="266"/>
      <c r="AY143" s="266"/>
      <c r="AZ143" s="266"/>
      <c r="BA143" s="266"/>
      <c r="BB143" s="266"/>
    </row>
    <row r="144" spans="2:54" s="267" customFormat="1" ht="38.25" customHeight="1" x14ac:dyDescent="0.25">
      <c r="B144" s="672" t="e">
        <f>IF('Formulario PPGR2'!$G144="","",CONCATENATE('Formulario PPGR2'!$C144,".",'Formulario PPGR2'!$D144,".",'Formulario PPGR2'!$E144,".",'Formulario PPGR2'!$F144))</f>
        <v>#REF!</v>
      </c>
      <c r="C144" s="672"/>
      <c r="D144" s="672" t="e">
        <f>IF('Formulario PPGR2'!$G144="","",'Formulario PPGR1'!#REF!)</f>
        <v>#REF!</v>
      </c>
      <c r="E144" s="672" t="e">
        <f>IF('Formulario PPGR2'!$G144="","",'Formulario PPGR1'!#REF!)</f>
        <v>#REF!</v>
      </c>
      <c r="F144" s="672" t="e">
        <f>IF('Formulario PPGR2'!$G144="","",'Formulario PPGR1'!#REF!)</f>
        <v>#REF!</v>
      </c>
      <c r="G144" s="672" t="s">
        <v>140</v>
      </c>
      <c r="H144" s="673" t="s">
        <v>542</v>
      </c>
      <c r="I144" s="235" t="s">
        <v>2555</v>
      </c>
      <c r="J144" s="673"/>
      <c r="K144" s="673"/>
      <c r="L144" s="673"/>
      <c r="M144" s="673">
        <v>1</v>
      </c>
      <c r="N144" s="673"/>
      <c r="O144" s="673"/>
      <c r="P144" s="673">
        <v>1</v>
      </c>
      <c r="Q144" s="673"/>
      <c r="R144" s="673"/>
      <c r="S144" s="673">
        <v>1</v>
      </c>
      <c r="T144" s="673"/>
      <c r="U144" s="673"/>
      <c r="V144" s="674">
        <f>SUM('Formulario PPGR2'!$J144:$U144)</f>
        <v>3</v>
      </c>
      <c r="W144" s="675" t="s">
        <v>247</v>
      </c>
      <c r="X144" s="675" t="s">
        <v>251</v>
      </c>
      <c r="Y144" s="672" t="s">
        <v>529</v>
      </c>
      <c r="Z144" s="672" t="s">
        <v>141</v>
      </c>
      <c r="AA144" s="266"/>
      <c r="AB144" s="266"/>
      <c r="AC144" s="266"/>
      <c r="AD144" s="266"/>
      <c r="AE144" s="266"/>
      <c r="AF144" s="266"/>
      <c r="AG144" s="266"/>
      <c r="AH144" s="266"/>
      <c r="AI144" s="266"/>
      <c r="AJ144" s="266"/>
      <c r="AK144" s="266"/>
      <c r="AL144" s="266"/>
      <c r="AM144" s="266"/>
      <c r="AN144" s="266"/>
      <c r="AO144" s="266"/>
      <c r="AP144" s="266"/>
      <c r="AQ144" s="266"/>
      <c r="AR144" s="266"/>
      <c r="AS144" s="266"/>
      <c r="AT144" s="266"/>
      <c r="AU144" s="266"/>
      <c r="AV144" s="266"/>
      <c r="AW144" s="266"/>
      <c r="AX144" s="266"/>
      <c r="AY144" s="266"/>
      <c r="AZ144" s="266"/>
      <c r="BA144" s="266"/>
      <c r="BB144" s="266"/>
    </row>
    <row r="145" spans="2:54" s="267" customFormat="1" ht="38.25" customHeight="1" x14ac:dyDescent="0.25">
      <c r="B145" s="672" t="e">
        <f>IF('Formulario PPGR2'!$G145="","",CONCATENATE('Formulario PPGR2'!$C145,".",'Formulario PPGR2'!$D145,".",'Formulario PPGR2'!$E145,".",'Formulario PPGR2'!$F145))</f>
        <v>#REF!</v>
      </c>
      <c r="C145" s="672"/>
      <c r="D145" s="672" t="e">
        <f>IF('Formulario PPGR2'!$G145="","",'Formulario PPGR1'!#REF!)</f>
        <v>#REF!</v>
      </c>
      <c r="E145" s="672" t="e">
        <f>IF('Formulario PPGR2'!$G145="","",'Formulario PPGR1'!#REF!)</f>
        <v>#REF!</v>
      </c>
      <c r="F145" s="672" t="e">
        <f>IF('Formulario PPGR2'!$G145="","",'Formulario PPGR1'!#REF!)</f>
        <v>#REF!</v>
      </c>
      <c r="G145" s="672" t="s">
        <v>140</v>
      </c>
      <c r="H145" s="673" t="s">
        <v>543</v>
      </c>
      <c r="I145" s="672" t="s">
        <v>544</v>
      </c>
      <c r="J145" s="673"/>
      <c r="K145" s="673"/>
      <c r="L145" s="673"/>
      <c r="M145" s="673">
        <v>1</v>
      </c>
      <c r="N145" s="673"/>
      <c r="O145" s="673"/>
      <c r="P145" s="673"/>
      <c r="Q145" s="673">
        <v>1</v>
      </c>
      <c r="R145" s="673"/>
      <c r="S145" s="673"/>
      <c r="T145" s="673"/>
      <c r="U145" s="673">
        <v>1</v>
      </c>
      <c r="V145" s="674">
        <f>SUM('Formulario PPGR2'!$J145:$U145)</f>
        <v>3</v>
      </c>
      <c r="W145" s="675" t="s">
        <v>255</v>
      </c>
      <c r="X145" s="675"/>
      <c r="Y145" s="672"/>
      <c r="Z145" s="672" t="s">
        <v>141</v>
      </c>
      <c r="AA145" s="266"/>
      <c r="AB145" s="266"/>
      <c r="AC145" s="266"/>
      <c r="AD145" s="266"/>
      <c r="AE145" s="266"/>
      <c r="AF145" s="266"/>
      <c r="AG145" s="266"/>
      <c r="AH145" s="266"/>
      <c r="AI145" s="266"/>
      <c r="AJ145" s="266"/>
      <c r="AK145" s="266"/>
      <c r="AL145" s="266"/>
      <c r="AM145" s="266"/>
      <c r="AN145" s="266"/>
      <c r="AO145" s="266"/>
      <c r="AP145" s="266"/>
      <c r="AQ145" s="266"/>
      <c r="AR145" s="266"/>
      <c r="AS145" s="266"/>
      <c r="AT145" s="266"/>
      <c r="AU145" s="266"/>
      <c r="AV145" s="266"/>
      <c r="AW145" s="266"/>
      <c r="AX145" s="266"/>
      <c r="AY145" s="266"/>
      <c r="AZ145" s="266"/>
      <c r="BA145" s="266"/>
      <c r="BB145" s="266"/>
    </row>
    <row r="146" spans="2:54" s="267" customFormat="1" ht="38.25" customHeight="1" x14ac:dyDescent="0.25">
      <c r="B146" s="672" t="e">
        <f>IF('Formulario PPGR2'!$G146="","",CONCATENATE('Formulario PPGR2'!$C146,".",'Formulario PPGR2'!$D146,".",'Formulario PPGR2'!$E146,".",'Formulario PPGR2'!$F146))</f>
        <v>#REF!</v>
      </c>
      <c r="C146" s="672"/>
      <c r="D146" s="672" t="e">
        <f>IF('Formulario PPGR2'!$G146="","",'Formulario PPGR1'!#REF!)</f>
        <v>#REF!</v>
      </c>
      <c r="E146" s="672" t="e">
        <f>IF('Formulario PPGR2'!$G146="","",'Formulario PPGR1'!#REF!)</f>
        <v>#REF!</v>
      </c>
      <c r="F146" s="672" t="e">
        <f>IF('Formulario PPGR2'!$G146="","",'Formulario PPGR1'!#REF!)</f>
        <v>#REF!</v>
      </c>
      <c r="G146" s="672" t="s">
        <v>140</v>
      </c>
      <c r="H146" s="673" t="s">
        <v>545</v>
      </c>
      <c r="I146" s="672" t="s">
        <v>546</v>
      </c>
      <c r="J146" s="673" t="s">
        <v>547</v>
      </c>
      <c r="K146" s="673" t="s">
        <v>547</v>
      </c>
      <c r="L146" s="673" t="s">
        <v>547</v>
      </c>
      <c r="M146" s="673" t="s">
        <v>547</v>
      </c>
      <c r="N146" s="673" t="s">
        <v>547</v>
      </c>
      <c r="O146" s="673">
        <v>1</v>
      </c>
      <c r="P146" s="673" t="s">
        <v>547</v>
      </c>
      <c r="Q146" s="673" t="s">
        <v>547</v>
      </c>
      <c r="R146" s="673" t="s">
        <v>547</v>
      </c>
      <c r="S146" s="673" t="s">
        <v>547</v>
      </c>
      <c r="T146" s="673" t="s">
        <v>547</v>
      </c>
      <c r="U146" s="673">
        <v>1</v>
      </c>
      <c r="V146" s="674">
        <f>SUM('Formulario PPGR2'!$J146:$U146)</f>
        <v>2</v>
      </c>
      <c r="W146" s="675" t="s">
        <v>247</v>
      </c>
      <c r="X146" s="675" t="s">
        <v>290</v>
      </c>
      <c r="Y146" s="672"/>
      <c r="Z146" s="672" t="s">
        <v>141</v>
      </c>
      <c r="AA146" s="266"/>
      <c r="AB146" s="266"/>
      <c r="AC146" s="266"/>
      <c r="AD146" s="266"/>
      <c r="AE146" s="266"/>
      <c r="AF146" s="266"/>
      <c r="AG146" s="266"/>
      <c r="AH146" s="266"/>
      <c r="AI146" s="266"/>
      <c r="AJ146" s="266"/>
      <c r="AK146" s="266"/>
      <c r="AL146" s="266"/>
      <c r="AM146" s="266"/>
      <c r="AN146" s="266"/>
      <c r="AO146" s="266"/>
      <c r="AP146" s="266"/>
      <c r="AQ146" s="266"/>
      <c r="AR146" s="266"/>
      <c r="AS146" s="266"/>
      <c r="AT146" s="266"/>
      <c r="AU146" s="266"/>
      <c r="AV146" s="266"/>
      <c r="AW146" s="266"/>
      <c r="AX146" s="266"/>
      <c r="AY146" s="266"/>
      <c r="AZ146" s="266"/>
      <c r="BA146" s="266"/>
      <c r="BB146" s="266"/>
    </row>
    <row r="147" spans="2:54" s="267" customFormat="1" ht="38.25" customHeight="1" x14ac:dyDescent="0.25">
      <c r="B147" s="672" t="e">
        <f>IF('Formulario PPGR2'!$G147="","",CONCATENATE('Formulario PPGR2'!$C147,".",'Formulario PPGR2'!$D147,".",'Formulario PPGR2'!$E147,".",'Formulario PPGR2'!$F147))</f>
        <v>#REF!</v>
      </c>
      <c r="C147" s="672"/>
      <c r="D147" s="672" t="e">
        <f>IF('Formulario PPGR2'!$G147="","",'Formulario PPGR1'!#REF!)</f>
        <v>#REF!</v>
      </c>
      <c r="E147" s="672" t="e">
        <f>IF('Formulario PPGR2'!$G147="","",'Formulario PPGR1'!#REF!)</f>
        <v>#REF!</v>
      </c>
      <c r="F147" s="672" t="e">
        <f>IF('Formulario PPGR2'!$G147="","",'Formulario PPGR1'!#REF!)</f>
        <v>#REF!</v>
      </c>
      <c r="G147" s="672" t="s">
        <v>143</v>
      </c>
      <c r="H147" s="673" t="s">
        <v>548</v>
      </c>
      <c r="I147" s="672" t="s">
        <v>549</v>
      </c>
      <c r="J147" s="673"/>
      <c r="K147" s="673"/>
      <c r="L147" s="673"/>
      <c r="M147" s="673">
        <v>1</v>
      </c>
      <c r="N147" s="673"/>
      <c r="O147" s="673"/>
      <c r="P147" s="673"/>
      <c r="Q147" s="673"/>
      <c r="R147" s="673"/>
      <c r="S147" s="673"/>
      <c r="T147" s="673"/>
      <c r="U147" s="673"/>
      <c r="V147" s="674">
        <f>SUM('Formulario PPGR2'!$J147:$U147)</f>
        <v>1</v>
      </c>
      <c r="W147" s="675" t="s">
        <v>255</v>
      </c>
      <c r="X147" s="675"/>
      <c r="Y147" s="672"/>
      <c r="Z147" s="672" t="s">
        <v>119</v>
      </c>
      <c r="AA147" s="266"/>
      <c r="AB147" s="266"/>
      <c r="AC147" s="266"/>
      <c r="AD147" s="266"/>
      <c r="AE147" s="266"/>
      <c r="AF147" s="266"/>
      <c r="AG147" s="266"/>
      <c r="AH147" s="266"/>
      <c r="AI147" s="266"/>
      <c r="AJ147" s="266"/>
      <c r="AK147" s="266"/>
      <c r="AL147" s="266"/>
      <c r="AM147" s="266"/>
      <c r="AN147" s="266"/>
      <c r="AO147" s="266"/>
      <c r="AP147" s="266"/>
      <c r="AQ147" s="266"/>
      <c r="AR147" s="266"/>
      <c r="AS147" s="266"/>
      <c r="AT147" s="266"/>
      <c r="AU147" s="266"/>
      <c r="AV147" s="266"/>
      <c r="AW147" s="266"/>
      <c r="AX147" s="266"/>
      <c r="AY147" s="266"/>
      <c r="AZ147" s="266"/>
      <c r="BA147" s="266"/>
      <c r="BB147" s="266"/>
    </row>
    <row r="148" spans="2:54" s="267" customFormat="1" ht="47.25" customHeight="1" x14ac:dyDescent="0.25">
      <c r="B148" s="672" t="e">
        <f>IF('Formulario PPGR2'!$G148="","",CONCATENATE('Formulario PPGR2'!$C148,".",'Formulario PPGR2'!$D148,".",'Formulario PPGR2'!$E148,".",'Formulario PPGR2'!$F148))</f>
        <v>#REF!</v>
      </c>
      <c r="C148" s="672"/>
      <c r="D148" s="672" t="e">
        <f>IF('Formulario PPGR2'!$G148="","",'Formulario PPGR1'!#REF!)</f>
        <v>#REF!</v>
      </c>
      <c r="E148" s="672" t="e">
        <f>IF('Formulario PPGR2'!$G148="","",'Formulario PPGR1'!#REF!)</f>
        <v>#REF!</v>
      </c>
      <c r="F148" s="672" t="e">
        <f>IF('Formulario PPGR2'!$G148="","",'Formulario PPGR1'!#REF!)</f>
        <v>#REF!</v>
      </c>
      <c r="G148" s="672" t="s">
        <v>143</v>
      </c>
      <c r="H148" s="673" t="s">
        <v>550</v>
      </c>
      <c r="I148" s="672" t="s">
        <v>551</v>
      </c>
      <c r="J148" s="673"/>
      <c r="K148" s="673"/>
      <c r="L148" s="673"/>
      <c r="M148" s="673"/>
      <c r="N148" s="673">
        <v>1</v>
      </c>
      <c r="O148" s="673"/>
      <c r="P148" s="673"/>
      <c r="Q148" s="673"/>
      <c r="R148" s="673"/>
      <c r="S148" s="673"/>
      <c r="T148" s="673">
        <v>1</v>
      </c>
      <c r="U148" s="673"/>
      <c r="V148" s="674">
        <f>SUM('Formulario PPGR2'!$J148:$U148)</f>
        <v>2</v>
      </c>
      <c r="W148" s="675" t="s">
        <v>259</v>
      </c>
      <c r="X148" s="675"/>
      <c r="Y148" s="672"/>
      <c r="Z148" s="672" t="s">
        <v>119</v>
      </c>
      <c r="AA148" s="266"/>
      <c r="AB148" s="266"/>
      <c r="AC148" s="266"/>
      <c r="AD148" s="266"/>
      <c r="AE148" s="266"/>
      <c r="AF148" s="266"/>
      <c r="AG148" s="266"/>
      <c r="AH148" s="266"/>
      <c r="AI148" s="266"/>
      <c r="AJ148" s="266"/>
      <c r="AK148" s="266"/>
      <c r="AL148" s="266"/>
      <c r="AM148" s="266"/>
      <c r="AN148" s="266"/>
      <c r="AO148" s="266"/>
      <c r="AP148" s="266"/>
      <c r="AQ148" s="266"/>
      <c r="AR148" s="266"/>
      <c r="AS148" s="266"/>
      <c r="AT148" s="266"/>
      <c r="AU148" s="266"/>
      <c r="AV148" s="266"/>
      <c r="AW148" s="266"/>
      <c r="AX148" s="266"/>
      <c r="AY148" s="266"/>
      <c r="AZ148" s="266"/>
      <c r="BA148" s="266"/>
      <c r="BB148" s="266"/>
    </row>
    <row r="149" spans="2:54" s="246" customFormat="1" ht="37.5" customHeight="1" x14ac:dyDescent="0.2">
      <c r="B149" s="268" t="e">
        <f>IF('Formulario PPGR2'!$G149="","",CONCATENATE('Formulario PPGR2'!$C149,".",'Formulario PPGR2'!$D149,".",'Formulario PPGR2'!$E149,".",'Formulario PPGR2'!$F149))</f>
        <v>#REF!</v>
      </c>
      <c r="C149" s="268" t="e">
        <f>IF('Formulario PPGR2'!$G149="","",'Formulario PPGR1'!#REF!)</f>
        <v>#REF!</v>
      </c>
      <c r="D149" s="268" t="e">
        <f>IF('Formulario PPGR2'!$G149="","",'Formulario PPGR1'!#REF!)</f>
        <v>#REF!</v>
      </c>
      <c r="E149" s="268" t="e">
        <f>IF('Formulario PPGR2'!$G149="","",'Formulario PPGR1'!#REF!)</f>
        <v>#REF!</v>
      </c>
      <c r="F149" s="268" t="e">
        <f>IF('Formulario PPGR2'!$G149="","",'Formulario PPGR1'!#REF!)</f>
        <v>#REF!</v>
      </c>
      <c r="G149" s="672" t="s">
        <v>143</v>
      </c>
      <c r="H149" s="673" t="s">
        <v>552</v>
      </c>
      <c r="I149" s="235" t="s">
        <v>553</v>
      </c>
      <c r="J149" s="234"/>
      <c r="K149" s="234"/>
      <c r="L149" s="234"/>
      <c r="M149" s="234"/>
      <c r="N149" s="234"/>
      <c r="O149" s="234">
        <v>1</v>
      </c>
      <c r="P149" s="234"/>
      <c r="Q149" s="234"/>
      <c r="R149" s="234"/>
      <c r="S149" s="234"/>
      <c r="T149" s="234"/>
      <c r="U149" s="234">
        <v>1</v>
      </c>
      <c r="V149" s="244">
        <f>SUM('Formulario PPGR2'!$J149:$U149)</f>
        <v>2</v>
      </c>
      <c r="W149" s="264" t="s">
        <v>259</v>
      </c>
      <c r="X149" s="264" t="s">
        <v>290</v>
      </c>
      <c r="Y149" s="235"/>
      <c r="Z149" s="672" t="s">
        <v>119</v>
      </c>
      <c r="AA149" s="260"/>
      <c r="AB149" s="260"/>
      <c r="AC149" s="260"/>
      <c r="AD149" s="260"/>
      <c r="AE149" s="260"/>
      <c r="AF149" s="260"/>
      <c r="AG149" s="260"/>
      <c r="AH149" s="260"/>
      <c r="AI149" s="260"/>
      <c r="AJ149" s="260"/>
      <c r="AK149" s="260"/>
      <c r="AL149" s="260"/>
      <c r="AM149" s="260"/>
      <c r="AN149" s="260"/>
      <c r="AO149" s="260"/>
      <c r="AP149" s="260"/>
      <c r="AQ149" s="260"/>
      <c r="AR149" s="260"/>
      <c r="AS149" s="260"/>
      <c r="AT149" s="260"/>
      <c r="AU149" s="260"/>
      <c r="AV149" s="260"/>
      <c r="AW149" s="260"/>
      <c r="AX149" s="260"/>
      <c r="AY149" s="260"/>
      <c r="AZ149" s="260"/>
      <c r="BA149" s="260"/>
      <c r="BB149" s="260"/>
    </row>
    <row r="150" spans="2:54" s="246" customFormat="1" ht="37.5" customHeight="1" x14ac:dyDescent="0.2">
      <c r="B150" s="676" t="e">
        <f>IF('Formulario PPGR2'!$G150="","",CONCATENATE('Formulario PPGR2'!$C150,".",'Formulario PPGR2'!$D150,".",'Formulario PPGR2'!$E150,".",'Formulario PPGR2'!$F150))</f>
        <v>#REF!</v>
      </c>
      <c r="C150" s="676"/>
      <c r="D150" s="676" t="e">
        <f>IF('Formulario PPGR2'!$G150="","",'Formulario PPGR1'!#REF!)</f>
        <v>#REF!</v>
      </c>
      <c r="E150" s="676" t="e">
        <f>IF('Formulario PPGR2'!$G150="","",'Formulario PPGR1'!#REF!)</f>
        <v>#REF!</v>
      </c>
      <c r="F150" s="676" t="e">
        <f>IF('Formulario PPGR2'!$G150="","",'Formulario PPGR1'!#REF!)</f>
        <v>#REF!</v>
      </c>
      <c r="G150" s="672" t="s">
        <v>144</v>
      </c>
      <c r="H150" s="673" t="s">
        <v>554</v>
      </c>
      <c r="I150" s="672" t="s">
        <v>555</v>
      </c>
      <c r="J150" s="677"/>
      <c r="K150" s="677"/>
      <c r="L150" s="677">
        <v>1</v>
      </c>
      <c r="M150" s="677">
        <v>1</v>
      </c>
      <c r="N150" s="677"/>
      <c r="O150" s="677"/>
      <c r="P150" s="677"/>
      <c r="Q150" s="677"/>
      <c r="R150" s="677"/>
      <c r="S150" s="677"/>
      <c r="T150" s="677"/>
      <c r="U150" s="677"/>
      <c r="V150" s="678">
        <f>SUM('Formulario PPGR2'!$J150:$U150)</f>
        <v>2</v>
      </c>
      <c r="W150" s="675" t="s">
        <v>247</v>
      </c>
      <c r="X150" s="675" t="s">
        <v>251</v>
      </c>
      <c r="Y150" s="672" t="s">
        <v>556</v>
      </c>
      <c r="Z150" s="672" t="s">
        <v>125</v>
      </c>
      <c r="AA150" s="260"/>
      <c r="AB150" s="260"/>
      <c r="AC150" s="260"/>
      <c r="AD150" s="260"/>
      <c r="AE150" s="260"/>
      <c r="AF150" s="260"/>
      <c r="AG150" s="260"/>
      <c r="AH150" s="260"/>
      <c r="AI150" s="260"/>
      <c r="AJ150" s="260"/>
      <c r="AK150" s="260"/>
      <c r="AL150" s="260"/>
      <c r="AM150" s="260"/>
      <c r="AN150" s="260"/>
      <c r="AO150" s="260"/>
      <c r="AP150" s="260"/>
      <c r="AQ150" s="260"/>
      <c r="AR150" s="260"/>
      <c r="AS150" s="260"/>
      <c r="AT150" s="260"/>
      <c r="AU150" s="260"/>
      <c r="AV150" s="260"/>
      <c r="AW150" s="260"/>
      <c r="AX150" s="260"/>
      <c r="AY150" s="260"/>
      <c r="AZ150" s="260"/>
      <c r="BA150" s="260"/>
      <c r="BB150" s="260"/>
    </row>
    <row r="151" spans="2:54" s="246" customFormat="1" ht="45.75" customHeight="1" x14ac:dyDescent="0.2">
      <c r="B151" s="268" t="e">
        <f>IF('Formulario PPGR2'!$G151="","",CONCATENATE('Formulario PPGR2'!$C151,".",'Formulario PPGR2'!$D151,".",'Formulario PPGR2'!$E151,".",'Formulario PPGR2'!$F151))</f>
        <v>#REF!</v>
      </c>
      <c r="C151" s="268" t="e">
        <f>IF('Formulario PPGR2'!$G151="","",'Formulario PPGR1'!#REF!)</f>
        <v>#REF!</v>
      </c>
      <c r="D151" s="268" t="e">
        <f>IF('Formulario PPGR2'!$G151="","",'Formulario PPGR1'!#REF!)</f>
        <v>#REF!</v>
      </c>
      <c r="E151" s="268" t="e">
        <f>IF('Formulario PPGR2'!$G151="","",'Formulario PPGR1'!#REF!)</f>
        <v>#REF!</v>
      </c>
      <c r="F151" s="268" t="e">
        <f>IF('Formulario PPGR2'!$G151="","",'Formulario PPGR1'!#REF!)</f>
        <v>#REF!</v>
      </c>
      <c r="G151" s="672" t="s">
        <v>144</v>
      </c>
      <c r="H151" s="673" t="s">
        <v>557</v>
      </c>
      <c r="I151" s="235" t="s">
        <v>558</v>
      </c>
      <c r="J151" s="234"/>
      <c r="K151" s="234"/>
      <c r="L151" s="234"/>
      <c r="M151" s="234">
        <v>3</v>
      </c>
      <c r="N151" s="234"/>
      <c r="O151" s="234"/>
      <c r="P151" s="234">
        <v>3</v>
      </c>
      <c r="Q151" s="234"/>
      <c r="R151" s="234"/>
      <c r="S151" s="234">
        <v>3</v>
      </c>
      <c r="T151" s="234"/>
      <c r="U151" s="234"/>
      <c r="V151" s="244">
        <f>SUM('Formulario PPGR2'!$J151:$U151)</f>
        <v>9</v>
      </c>
      <c r="W151" s="264" t="s">
        <v>247</v>
      </c>
      <c r="X151" s="264" t="s">
        <v>259</v>
      </c>
      <c r="Y151" s="235"/>
      <c r="Z151" s="672" t="s">
        <v>125</v>
      </c>
      <c r="AA151" s="260"/>
      <c r="AB151" s="260"/>
      <c r="AC151" s="260"/>
      <c r="AD151" s="260"/>
      <c r="AE151" s="260"/>
      <c r="AF151" s="260"/>
      <c r="AG151" s="260"/>
      <c r="AH151" s="260"/>
      <c r="AI151" s="260"/>
      <c r="AJ151" s="260"/>
      <c r="AK151" s="260"/>
      <c r="AL151" s="260"/>
      <c r="AM151" s="260"/>
      <c r="AN151" s="260"/>
      <c r="AO151" s="260"/>
      <c r="AP151" s="260"/>
      <c r="AQ151" s="260"/>
      <c r="AR151" s="260"/>
      <c r="AS151" s="260"/>
      <c r="AT151" s="260"/>
      <c r="AU151" s="260"/>
      <c r="AV151" s="260"/>
      <c r="AW151" s="260"/>
      <c r="AX151" s="260"/>
      <c r="AY151" s="260"/>
      <c r="AZ151" s="260"/>
      <c r="BA151" s="260"/>
      <c r="BB151" s="260"/>
    </row>
    <row r="152" spans="2:54" s="246" customFormat="1" ht="48" customHeight="1" x14ac:dyDescent="0.2">
      <c r="B152" s="268" t="e">
        <f>IF('Formulario PPGR2'!$G152="","",CONCATENATE('Formulario PPGR2'!$C152,".",'Formulario PPGR2'!$D152,".",'Formulario PPGR2'!$E152,".",'Formulario PPGR2'!$F152))</f>
        <v>#REF!</v>
      </c>
      <c r="C152" s="268" t="e">
        <f>IF('Formulario PPGR2'!$G152="","",'Formulario PPGR1'!#REF!)</f>
        <v>#REF!</v>
      </c>
      <c r="D152" s="268" t="e">
        <f>IF('Formulario PPGR2'!$G152="","",'Formulario PPGR1'!#REF!)</f>
        <v>#REF!</v>
      </c>
      <c r="E152" s="268" t="e">
        <f>IF('Formulario PPGR2'!$G152="","",'Formulario PPGR1'!#REF!)</f>
        <v>#REF!</v>
      </c>
      <c r="F152" s="268" t="e">
        <f>IF('Formulario PPGR2'!$G152="","",'Formulario PPGR1'!#REF!)</f>
        <v>#REF!</v>
      </c>
      <c r="G152" s="235" t="s">
        <v>154</v>
      </c>
      <c r="H152" s="300" t="s">
        <v>559</v>
      </c>
      <c r="I152" s="235" t="s">
        <v>560</v>
      </c>
      <c r="J152" s="234"/>
      <c r="K152" s="234"/>
      <c r="L152" s="234">
        <v>1</v>
      </c>
      <c r="M152" s="234">
        <v>1</v>
      </c>
      <c r="N152" s="234">
        <v>1</v>
      </c>
      <c r="O152" s="234">
        <v>1</v>
      </c>
      <c r="P152" s="234">
        <v>1</v>
      </c>
      <c r="Q152" s="234">
        <v>1</v>
      </c>
      <c r="R152" s="234">
        <v>1</v>
      </c>
      <c r="S152" s="234">
        <v>1</v>
      </c>
      <c r="T152" s="234">
        <v>1</v>
      </c>
      <c r="U152" s="234"/>
      <c r="V152" s="244">
        <f>SUM('Formulario PPGR2'!$J152:$U152)</f>
        <v>9</v>
      </c>
      <c r="W152" s="264" t="s">
        <v>247</v>
      </c>
      <c r="X152" s="264" t="s">
        <v>255</v>
      </c>
      <c r="Y152" s="235" t="s">
        <v>561</v>
      </c>
      <c r="Z152" s="235" t="s">
        <v>147</v>
      </c>
      <c r="AA152" s="260"/>
      <c r="AB152" s="260"/>
      <c r="AC152" s="260"/>
      <c r="AD152" s="260"/>
      <c r="AE152" s="260"/>
      <c r="AF152" s="260"/>
      <c r="AG152" s="260"/>
      <c r="AH152" s="260"/>
      <c r="AI152" s="260"/>
      <c r="AJ152" s="260"/>
      <c r="AK152" s="260"/>
      <c r="AL152" s="260"/>
      <c r="AM152" s="260"/>
      <c r="AN152" s="260"/>
      <c r="AO152" s="260"/>
      <c r="AP152" s="260"/>
      <c r="AQ152" s="260"/>
      <c r="AR152" s="260"/>
      <c r="AS152" s="260"/>
      <c r="AT152" s="260"/>
      <c r="AU152" s="260"/>
      <c r="AV152" s="260"/>
      <c r="AW152" s="260"/>
      <c r="AX152" s="260"/>
      <c r="AY152" s="260"/>
      <c r="AZ152" s="260"/>
      <c r="BA152" s="260"/>
      <c r="BB152" s="260"/>
    </row>
    <row r="153" spans="2:54" s="246" customFormat="1" ht="33.75" customHeight="1" x14ac:dyDescent="0.2">
      <c r="B153" s="268" t="e">
        <f>IF('Formulario PPGR2'!$G153="","",CONCATENATE('Formulario PPGR2'!$C153,".",'Formulario PPGR2'!$D153,".",'Formulario PPGR2'!$E153,".",'Formulario PPGR2'!$F153))</f>
        <v>#REF!</v>
      </c>
      <c r="C153" s="268" t="e">
        <f>IF('Formulario PPGR2'!$G153="","",'Formulario PPGR1'!#REF!)</f>
        <v>#REF!</v>
      </c>
      <c r="D153" s="268" t="e">
        <f>IF('Formulario PPGR2'!$G153="","",'Formulario PPGR1'!#REF!)</f>
        <v>#REF!</v>
      </c>
      <c r="E153" s="268" t="e">
        <f>IF('Formulario PPGR2'!$G153="","",'Formulario PPGR1'!#REF!)</f>
        <v>#REF!</v>
      </c>
      <c r="F153" s="268" t="e">
        <f>IF('Formulario PPGR2'!$G153="","",'Formulario PPGR1'!#REF!)</f>
        <v>#REF!</v>
      </c>
      <c r="G153" s="235" t="s">
        <v>154</v>
      </c>
      <c r="H153" s="300" t="s">
        <v>562</v>
      </c>
      <c r="I153" s="235" t="s">
        <v>563</v>
      </c>
      <c r="J153" s="234">
        <v>1</v>
      </c>
      <c r="K153" s="234">
        <v>1</v>
      </c>
      <c r="L153" s="234">
        <v>1</v>
      </c>
      <c r="M153" s="234">
        <v>1</v>
      </c>
      <c r="N153" s="234">
        <v>1</v>
      </c>
      <c r="O153" s="234">
        <v>1</v>
      </c>
      <c r="P153" s="234">
        <v>1</v>
      </c>
      <c r="Q153" s="234">
        <v>1</v>
      </c>
      <c r="R153" s="234">
        <v>1</v>
      </c>
      <c r="S153" s="234">
        <v>1</v>
      </c>
      <c r="T153" s="234">
        <v>1</v>
      </c>
      <c r="U153" s="234">
        <v>1</v>
      </c>
      <c r="V153" s="244">
        <f>SUM('Formulario PPGR2'!$J153:$U153)</f>
        <v>12</v>
      </c>
      <c r="W153" s="264" t="s">
        <v>255</v>
      </c>
      <c r="X153" s="264"/>
      <c r="Y153" s="235"/>
      <c r="Z153" s="235" t="s">
        <v>147</v>
      </c>
      <c r="AA153" s="260"/>
      <c r="AB153" s="260"/>
      <c r="AC153" s="260"/>
      <c r="AD153" s="260"/>
      <c r="AE153" s="260"/>
      <c r="AF153" s="260"/>
      <c r="AG153" s="260"/>
      <c r="AH153" s="260"/>
      <c r="AI153" s="260"/>
      <c r="AJ153" s="260"/>
      <c r="AK153" s="260"/>
      <c r="AL153" s="260"/>
      <c r="AM153" s="260"/>
      <c r="AN153" s="260"/>
      <c r="AO153" s="260"/>
      <c r="AP153" s="260"/>
      <c r="AQ153" s="260"/>
      <c r="AR153" s="260"/>
      <c r="AS153" s="260"/>
      <c r="AT153" s="260"/>
      <c r="AU153" s="260"/>
      <c r="AV153" s="260"/>
      <c r="AW153" s="260"/>
      <c r="AX153" s="260"/>
      <c r="AY153" s="260"/>
      <c r="AZ153" s="260"/>
      <c r="BA153" s="260"/>
      <c r="BB153" s="260"/>
    </row>
    <row r="154" spans="2:54" s="246" customFormat="1" ht="41.25" customHeight="1" x14ac:dyDescent="0.2">
      <c r="B154" s="268" t="e">
        <f>IF('Formulario PPGR2'!$G154="","",CONCATENATE('Formulario PPGR2'!$C154,".",'Formulario PPGR2'!$D154,".",'Formulario PPGR2'!$E154,".",'Formulario PPGR2'!$F154))</f>
        <v>#REF!</v>
      </c>
      <c r="C154" s="268" t="e">
        <f>IF('Formulario PPGR2'!$G154="","",'Formulario PPGR1'!#REF!)</f>
        <v>#REF!</v>
      </c>
      <c r="D154" s="268" t="e">
        <f>IF('Formulario PPGR2'!$G154="","",'Formulario PPGR1'!#REF!)</f>
        <v>#REF!</v>
      </c>
      <c r="E154" s="268" t="e">
        <f>IF('Formulario PPGR2'!$G154="","",'Formulario PPGR1'!#REF!)</f>
        <v>#REF!</v>
      </c>
      <c r="F154" s="268" t="e">
        <f>IF('Formulario PPGR2'!$G154="","",'Formulario PPGR1'!#REF!)</f>
        <v>#REF!</v>
      </c>
      <c r="G154" s="235" t="s">
        <v>154</v>
      </c>
      <c r="H154" s="300" t="s">
        <v>564</v>
      </c>
      <c r="I154" s="235" t="s">
        <v>565</v>
      </c>
      <c r="J154" s="234"/>
      <c r="K154" s="234">
        <v>1</v>
      </c>
      <c r="L154" s="234">
        <v>1</v>
      </c>
      <c r="M154" s="234">
        <v>1</v>
      </c>
      <c r="N154" s="234">
        <v>1</v>
      </c>
      <c r="O154" s="234">
        <v>1</v>
      </c>
      <c r="P154" s="234">
        <v>1</v>
      </c>
      <c r="Q154" s="234">
        <v>1</v>
      </c>
      <c r="R154" s="234">
        <v>1</v>
      </c>
      <c r="S154" s="234">
        <v>1</v>
      </c>
      <c r="T154" s="234">
        <v>1</v>
      </c>
      <c r="U154" s="234">
        <v>1</v>
      </c>
      <c r="V154" s="244">
        <f>SUM('Formulario PPGR2'!$J154:$U154)</f>
        <v>11</v>
      </c>
      <c r="W154" s="264" t="s">
        <v>255</v>
      </c>
      <c r="X154" s="264"/>
      <c r="Y154" s="235"/>
      <c r="Z154" s="235" t="s">
        <v>147</v>
      </c>
      <c r="AA154" s="260"/>
      <c r="AB154" s="260"/>
      <c r="AC154" s="260"/>
      <c r="AD154" s="260"/>
      <c r="AE154" s="260"/>
      <c r="AF154" s="260"/>
      <c r="AG154" s="260"/>
      <c r="AH154" s="260"/>
      <c r="AI154" s="260"/>
      <c r="AJ154" s="260"/>
      <c r="AK154" s="260"/>
      <c r="AL154" s="260"/>
      <c r="AM154" s="260"/>
      <c r="AN154" s="260"/>
      <c r="AO154" s="260"/>
      <c r="AP154" s="260"/>
      <c r="AQ154" s="260"/>
      <c r="AR154" s="260"/>
      <c r="AS154" s="260"/>
      <c r="AT154" s="260"/>
      <c r="AU154" s="260"/>
      <c r="AV154" s="260"/>
      <c r="AW154" s="260"/>
      <c r="AX154" s="260"/>
      <c r="AY154" s="260"/>
      <c r="AZ154" s="260"/>
      <c r="BA154" s="260"/>
      <c r="BB154" s="260"/>
    </row>
    <row r="155" spans="2:54" s="246" customFormat="1" ht="41.25" customHeight="1" x14ac:dyDescent="0.2">
      <c r="B155" s="268" t="e">
        <f>IF('Formulario PPGR2'!$G155="","",CONCATENATE('Formulario PPGR2'!$C155,".",'Formulario PPGR2'!$D155,".",'Formulario PPGR2'!$E155,".",'Formulario PPGR2'!$F155))</f>
        <v>#REF!</v>
      </c>
      <c r="C155" s="268" t="e">
        <f>IF('Formulario PPGR2'!$G155="","",'Formulario PPGR1'!#REF!)</f>
        <v>#REF!</v>
      </c>
      <c r="D155" s="268" t="e">
        <f>IF('Formulario PPGR2'!$G155="","",'Formulario PPGR1'!#REF!)</f>
        <v>#REF!</v>
      </c>
      <c r="E155" s="268" t="e">
        <f>IF('Formulario PPGR2'!$G155="","",'Formulario PPGR1'!#REF!)</f>
        <v>#REF!</v>
      </c>
      <c r="F155" s="268" t="e">
        <f>IF('Formulario PPGR2'!$G155="","",'Formulario PPGR1'!#REF!)</f>
        <v>#REF!</v>
      </c>
      <c r="G155" s="235" t="s">
        <v>154</v>
      </c>
      <c r="H155" s="300" t="s">
        <v>566</v>
      </c>
      <c r="I155" s="235" t="s">
        <v>567</v>
      </c>
      <c r="J155" s="234"/>
      <c r="K155" s="234"/>
      <c r="L155" s="234"/>
      <c r="M155" s="234"/>
      <c r="N155" s="234"/>
      <c r="O155" s="234"/>
      <c r="P155" s="234">
        <v>1</v>
      </c>
      <c r="Q155" s="234"/>
      <c r="R155" s="234"/>
      <c r="S155" s="234"/>
      <c r="T155" s="234"/>
      <c r="U155" s="234">
        <v>1</v>
      </c>
      <c r="V155" s="244">
        <f>SUM('Formulario PPGR2'!$J155:$U155)</f>
        <v>2</v>
      </c>
      <c r="W155" s="264" t="s">
        <v>255</v>
      </c>
      <c r="X155" s="264"/>
      <c r="Y155" s="235"/>
      <c r="Z155" s="235" t="s">
        <v>147</v>
      </c>
      <c r="AA155" s="260"/>
      <c r="AB155" s="260"/>
      <c r="AC155" s="260"/>
      <c r="AD155" s="260"/>
      <c r="AE155" s="260"/>
      <c r="AF155" s="260"/>
      <c r="AG155" s="260"/>
      <c r="AH155" s="260"/>
      <c r="AI155" s="260"/>
      <c r="AJ155" s="260"/>
      <c r="AK155" s="260"/>
      <c r="AL155" s="260"/>
      <c r="AM155" s="260"/>
      <c r="AN155" s="260"/>
      <c r="AO155" s="260"/>
      <c r="AP155" s="260"/>
      <c r="AQ155" s="260"/>
      <c r="AR155" s="260"/>
      <c r="AS155" s="260"/>
      <c r="AT155" s="260"/>
      <c r="AU155" s="260"/>
      <c r="AV155" s="260"/>
      <c r="AW155" s="260"/>
      <c r="AX155" s="260"/>
      <c r="AY155" s="260"/>
      <c r="AZ155" s="260"/>
      <c r="BA155" s="260"/>
      <c r="BB155" s="260"/>
    </row>
    <row r="156" spans="2:54" s="246" customFormat="1" ht="37.5" customHeight="1" x14ac:dyDescent="0.2">
      <c r="B156" s="676" t="e">
        <f>IF('Formulario PPGR2'!$G156="","",CONCATENATE('Formulario PPGR2'!$C156,".",'Formulario PPGR2'!$D156,".",'Formulario PPGR2'!$E156,".",'Formulario PPGR2'!$F156))</f>
        <v>#REF!</v>
      </c>
      <c r="C156" s="676"/>
      <c r="D156" s="676" t="e">
        <f>IF('Formulario PPGR2'!$G156="","",'Formulario PPGR1'!#REF!)</f>
        <v>#REF!</v>
      </c>
      <c r="E156" s="676" t="e">
        <f>IF('Formulario PPGR2'!$G156="","",'Formulario PPGR1'!#REF!)</f>
        <v>#REF!</v>
      </c>
      <c r="F156" s="676" t="e">
        <f>IF('Formulario PPGR2'!$G156="","",'Formulario PPGR1'!#REF!)</f>
        <v>#REF!</v>
      </c>
      <c r="G156" s="235" t="s">
        <v>154</v>
      </c>
      <c r="H156" s="300" t="s">
        <v>568</v>
      </c>
      <c r="I156" s="672" t="s">
        <v>569</v>
      </c>
      <c r="J156" s="677"/>
      <c r="K156" s="677"/>
      <c r="L156" s="677">
        <v>1</v>
      </c>
      <c r="M156" s="677"/>
      <c r="N156" s="677"/>
      <c r="O156" s="677">
        <v>1</v>
      </c>
      <c r="P156" s="677"/>
      <c r="Q156" s="677"/>
      <c r="R156" s="677">
        <v>1</v>
      </c>
      <c r="S156" s="677"/>
      <c r="T156" s="677"/>
      <c r="U156" s="677">
        <v>1</v>
      </c>
      <c r="V156" s="678">
        <f>SUM('Formulario PPGR2'!$J156:$U156)</f>
        <v>4</v>
      </c>
      <c r="W156" s="675" t="s">
        <v>255</v>
      </c>
      <c r="X156" s="675"/>
      <c r="Y156" s="672"/>
      <c r="Z156" s="672" t="s">
        <v>114</v>
      </c>
      <c r="AA156" s="260"/>
      <c r="AB156" s="260"/>
      <c r="AC156" s="260"/>
      <c r="AD156" s="260"/>
      <c r="AE156" s="260"/>
      <c r="AF156" s="260"/>
      <c r="AG156" s="260"/>
      <c r="AH156" s="260"/>
      <c r="AI156" s="260"/>
      <c r="AJ156" s="260"/>
      <c r="AK156" s="260"/>
      <c r="AL156" s="260"/>
      <c r="AM156" s="260"/>
      <c r="AN156" s="260"/>
      <c r="AO156" s="260"/>
      <c r="AP156" s="260"/>
      <c r="AQ156" s="260"/>
      <c r="AR156" s="260"/>
      <c r="AS156" s="260"/>
      <c r="AT156" s="260"/>
      <c r="AU156" s="260"/>
      <c r="AV156" s="260"/>
      <c r="AW156" s="260"/>
      <c r="AX156" s="260"/>
      <c r="AY156" s="260"/>
      <c r="AZ156" s="260"/>
      <c r="BA156" s="260"/>
      <c r="BB156" s="260"/>
    </row>
    <row r="157" spans="2:54" s="246" customFormat="1" ht="46.5" customHeight="1" x14ac:dyDescent="0.2">
      <c r="B157" s="676" t="e">
        <f>IF('Formulario PPGR2'!$G157="","",CONCATENATE('Formulario PPGR2'!$C157,".",'Formulario PPGR2'!$D157,".",'Formulario PPGR2'!$E157,".",'Formulario PPGR2'!$F157))</f>
        <v>#REF!</v>
      </c>
      <c r="C157" s="676"/>
      <c r="D157" s="676" t="e">
        <f>IF('Formulario PPGR2'!$G157="","",'Formulario PPGR1'!#REF!)</f>
        <v>#REF!</v>
      </c>
      <c r="E157" s="676" t="e">
        <f>IF('Formulario PPGR2'!$G157="","",'Formulario PPGR1'!#REF!)</f>
        <v>#REF!</v>
      </c>
      <c r="F157" s="676" t="e">
        <f>IF('Formulario PPGR2'!$G157="","",'Formulario PPGR1'!#REF!)</f>
        <v>#REF!</v>
      </c>
      <c r="G157" s="235" t="s">
        <v>154</v>
      </c>
      <c r="H157" s="300" t="s">
        <v>570</v>
      </c>
      <c r="I157" s="672" t="s">
        <v>571</v>
      </c>
      <c r="J157" s="677"/>
      <c r="K157" s="677">
        <v>1</v>
      </c>
      <c r="L157" s="677"/>
      <c r="M157" s="677">
        <v>1</v>
      </c>
      <c r="N157" s="677"/>
      <c r="O157" s="677">
        <v>1</v>
      </c>
      <c r="P157" s="677"/>
      <c r="Q157" s="677">
        <v>1</v>
      </c>
      <c r="R157" s="677"/>
      <c r="S157" s="677">
        <v>1</v>
      </c>
      <c r="T157" s="677"/>
      <c r="U157" s="677">
        <v>1</v>
      </c>
      <c r="V157" s="678">
        <f>SUM('Formulario PPGR2'!$J157:$U157)</f>
        <v>6</v>
      </c>
      <c r="W157" s="675" t="s">
        <v>290</v>
      </c>
      <c r="X157" s="675" t="s">
        <v>259</v>
      </c>
      <c r="Y157" s="672"/>
      <c r="Z157" s="672" t="s">
        <v>114</v>
      </c>
      <c r="AA157" s="260"/>
      <c r="AB157" s="260"/>
      <c r="AC157" s="260"/>
      <c r="AD157" s="260"/>
      <c r="AE157" s="260"/>
      <c r="AF157" s="260"/>
      <c r="AG157" s="260"/>
      <c r="AH157" s="260"/>
      <c r="AI157" s="260"/>
      <c r="AJ157" s="260"/>
      <c r="AK157" s="260"/>
      <c r="AL157" s="260"/>
      <c r="AM157" s="260"/>
      <c r="AN157" s="260"/>
      <c r="AO157" s="260"/>
      <c r="AP157" s="260"/>
      <c r="AQ157" s="260"/>
      <c r="AR157" s="260"/>
      <c r="AS157" s="260"/>
      <c r="AT157" s="260"/>
      <c r="AU157" s="260"/>
      <c r="AV157" s="260"/>
      <c r="AW157" s="260"/>
      <c r="AX157" s="260"/>
      <c r="AY157" s="260"/>
      <c r="AZ157" s="260"/>
      <c r="BA157" s="260"/>
      <c r="BB157" s="260"/>
    </row>
    <row r="158" spans="2:54" s="246" customFormat="1" ht="44.25" customHeight="1" x14ac:dyDescent="0.2">
      <c r="B158" s="268" t="e">
        <f>IF('Formulario PPGR2'!$G158="","",CONCATENATE('Formulario PPGR2'!$C158,".",'Formulario PPGR2'!$D158,".",'Formulario PPGR2'!$E158,".",'Formulario PPGR2'!$F158))</f>
        <v>#REF!</v>
      </c>
      <c r="C158" s="268" t="e">
        <f>IF('Formulario PPGR2'!$G158="","",'Formulario PPGR1'!#REF!)</f>
        <v>#REF!</v>
      </c>
      <c r="D158" s="268" t="e">
        <f>IF('Formulario PPGR2'!$G158="","",'Formulario PPGR1'!#REF!)</f>
        <v>#REF!</v>
      </c>
      <c r="E158" s="268" t="e">
        <f>IF('Formulario PPGR2'!$G158="","",'Formulario PPGR1'!#REF!)</f>
        <v>#REF!</v>
      </c>
      <c r="F158" s="268" t="e">
        <f>IF('Formulario PPGR2'!$G158="","",'Formulario PPGR1'!#REF!)</f>
        <v>#REF!</v>
      </c>
      <c r="G158" s="235" t="s">
        <v>156</v>
      </c>
      <c r="H158" s="300" t="s">
        <v>572</v>
      </c>
      <c r="I158" s="235" t="s">
        <v>573</v>
      </c>
      <c r="J158" s="234"/>
      <c r="K158" s="234"/>
      <c r="L158" s="234"/>
      <c r="M158" s="234"/>
      <c r="N158" s="234"/>
      <c r="O158" s="234"/>
      <c r="P158" s="234"/>
      <c r="Q158" s="234">
        <v>1</v>
      </c>
      <c r="R158" s="234"/>
      <c r="S158" s="234"/>
      <c r="T158" s="234"/>
      <c r="U158" s="234">
        <v>1</v>
      </c>
      <c r="V158" s="244">
        <f>SUM('Formulario PPGR2'!$J158:$U158)</f>
        <v>2</v>
      </c>
      <c r="W158" s="264" t="s">
        <v>259</v>
      </c>
      <c r="X158" s="264"/>
      <c r="Y158" s="235"/>
      <c r="Z158" s="235" t="s">
        <v>119</v>
      </c>
      <c r="AA158" s="260"/>
      <c r="AB158" s="260"/>
      <c r="AC158" s="260"/>
      <c r="AD158" s="260"/>
      <c r="AE158" s="260"/>
      <c r="AF158" s="260"/>
      <c r="AG158" s="260"/>
      <c r="AH158" s="260"/>
      <c r="AI158" s="260"/>
      <c r="AJ158" s="260"/>
      <c r="AK158" s="260"/>
      <c r="AL158" s="260"/>
      <c r="AM158" s="260"/>
      <c r="AN158" s="260"/>
      <c r="AO158" s="260"/>
      <c r="AP158" s="260"/>
      <c r="AQ158" s="260"/>
      <c r="AR158" s="260"/>
      <c r="AS158" s="260"/>
      <c r="AT158" s="260"/>
      <c r="AU158" s="260"/>
      <c r="AV158" s="260"/>
      <c r="AW158" s="260"/>
      <c r="AX158" s="260"/>
      <c r="AY158" s="260"/>
      <c r="AZ158" s="260"/>
      <c r="BA158" s="260"/>
      <c r="BB158" s="260"/>
    </row>
    <row r="159" spans="2:54" s="246" customFormat="1" ht="55.5" customHeight="1" x14ac:dyDescent="0.2">
      <c r="B159" s="676" t="e">
        <f>IF('Formulario PPGR2'!$G159="","",CONCATENATE('Formulario PPGR2'!$C159,".",'Formulario PPGR2'!$D159,".",'Formulario PPGR2'!$E159,".",'Formulario PPGR2'!$F159))</f>
        <v>#REF!</v>
      </c>
      <c r="C159" s="676"/>
      <c r="D159" s="676" t="e">
        <f>IF('Formulario PPGR2'!$G159="","",'Formulario PPGR1'!#REF!)</f>
        <v>#REF!</v>
      </c>
      <c r="E159" s="676" t="e">
        <f>IF('Formulario PPGR2'!$G159="","",'Formulario PPGR1'!#REF!)</f>
        <v>#REF!</v>
      </c>
      <c r="F159" s="676" t="e">
        <f>IF('Formulario PPGR2'!$G159="","",'Formulario PPGR1'!#REF!)</f>
        <v>#REF!</v>
      </c>
      <c r="G159" s="672" t="s">
        <v>157</v>
      </c>
      <c r="H159" s="673" t="s">
        <v>574</v>
      </c>
      <c r="I159" s="672" t="s">
        <v>575</v>
      </c>
      <c r="J159" s="677"/>
      <c r="K159" s="677"/>
      <c r="L159" s="677"/>
      <c r="M159" s="677">
        <v>1</v>
      </c>
      <c r="N159" s="677">
        <v>1</v>
      </c>
      <c r="O159" s="677">
        <v>1</v>
      </c>
      <c r="P159" s="677">
        <v>1</v>
      </c>
      <c r="Q159" s="677">
        <v>1</v>
      </c>
      <c r="R159" s="677">
        <v>1</v>
      </c>
      <c r="S159" s="677">
        <v>1</v>
      </c>
      <c r="T159" s="677">
        <v>1</v>
      </c>
      <c r="U159" s="677"/>
      <c r="V159" s="678">
        <f>SUM('Formulario PPGR2'!$J159:$U159)</f>
        <v>8</v>
      </c>
      <c r="W159" s="675" t="s">
        <v>247</v>
      </c>
      <c r="X159" s="675" t="s">
        <v>259</v>
      </c>
      <c r="Y159" s="672"/>
      <c r="Z159" s="672" t="s">
        <v>125</v>
      </c>
      <c r="AA159" s="260"/>
      <c r="AB159" s="260"/>
      <c r="AC159" s="260"/>
      <c r="AD159" s="260"/>
      <c r="AE159" s="260"/>
      <c r="AF159" s="260"/>
      <c r="AG159" s="260"/>
      <c r="AH159" s="260"/>
      <c r="AI159" s="260"/>
      <c r="AJ159" s="260"/>
      <c r="AK159" s="260"/>
      <c r="AL159" s="260"/>
      <c r="AM159" s="260"/>
      <c r="AN159" s="260"/>
      <c r="AO159" s="260"/>
      <c r="AP159" s="260"/>
      <c r="AQ159" s="260"/>
      <c r="AR159" s="260"/>
      <c r="AS159" s="260"/>
      <c r="AT159" s="260"/>
      <c r="AU159" s="260"/>
      <c r="AV159" s="260"/>
      <c r="AW159" s="260"/>
      <c r="AX159" s="260"/>
      <c r="AY159" s="260"/>
      <c r="AZ159" s="260"/>
      <c r="BA159" s="260"/>
      <c r="BB159" s="260"/>
    </row>
    <row r="160" spans="2:54" s="246" customFormat="1" ht="51" customHeight="1" x14ac:dyDescent="0.2">
      <c r="B160" s="676" t="e">
        <f>IF('Formulario PPGR2'!$G160="","",CONCATENATE('Formulario PPGR2'!$C160,".",'Formulario PPGR2'!$D160,".",'Formulario PPGR2'!$E160,".",'Formulario PPGR2'!$F160))</f>
        <v>#REF!</v>
      </c>
      <c r="C160" s="676"/>
      <c r="D160" s="676" t="e">
        <f>IF('Formulario PPGR2'!$G160="","",'Formulario PPGR1'!#REF!)</f>
        <v>#REF!</v>
      </c>
      <c r="E160" s="676" t="e">
        <f>IF('Formulario PPGR2'!$G160="","",'Formulario PPGR1'!#REF!)</f>
        <v>#REF!</v>
      </c>
      <c r="F160" s="676" t="e">
        <f>IF('Formulario PPGR2'!$G160="","",'Formulario PPGR1'!#REF!)</f>
        <v>#REF!</v>
      </c>
      <c r="G160" s="672" t="s">
        <v>157</v>
      </c>
      <c r="H160" s="673" t="s">
        <v>576</v>
      </c>
      <c r="I160" s="672" t="s">
        <v>577</v>
      </c>
      <c r="J160" s="677"/>
      <c r="K160" s="677"/>
      <c r="L160" s="677"/>
      <c r="M160" s="677"/>
      <c r="N160" s="677">
        <v>1</v>
      </c>
      <c r="O160" s="677"/>
      <c r="P160" s="677"/>
      <c r="Q160" s="677"/>
      <c r="R160" s="677"/>
      <c r="S160" s="677">
        <v>1</v>
      </c>
      <c r="T160" s="677"/>
      <c r="U160" s="677"/>
      <c r="V160" s="678">
        <f>SUM('Formulario PPGR2'!$J160:$U160)</f>
        <v>2</v>
      </c>
      <c r="W160" s="675" t="s">
        <v>247</v>
      </c>
      <c r="X160" s="675" t="s">
        <v>259</v>
      </c>
      <c r="Y160" s="672"/>
      <c r="Z160" s="672" t="s">
        <v>125</v>
      </c>
      <c r="AA160" s="260"/>
      <c r="AB160" s="260"/>
      <c r="AC160" s="260"/>
      <c r="AD160" s="260"/>
      <c r="AE160" s="260"/>
      <c r="AF160" s="260"/>
      <c r="AG160" s="260"/>
      <c r="AH160" s="260"/>
      <c r="AI160" s="260"/>
      <c r="AJ160" s="260"/>
      <c r="AK160" s="260"/>
      <c r="AL160" s="260"/>
      <c r="AM160" s="260"/>
      <c r="AN160" s="260"/>
      <c r="AO160" s="260"/>
      <c r="AP160" s="260"/>
      <c r="AQ160" s="260"/>
      <c r="AR160" s="260"/>
      <c r="AS160" s="260"/>
      <c r="AT160" s="260"/>
      <c r="AU160" s="260"/>
      <c r="AV160" s="260"/>
      <c r="AW160" s="260"/>
      <c r="AX160" s="260"/>
      <c r="AY160" s="260"/>
      <c r="AZ160" s="260"/>
      <c r="BA160" s="260"/>
      <c r="BB160" s="260"/>
    </row>
    <row r="161" spans="2:54" s="246" customFormat="1" ht="51" customHeight="1" x14ac:dyDescent="0.2">
      <c r="B161" s="676" t="e">
        <f>IF('Formulario PPGR2'!$G161="","",CONCATENATE('Formulario PPGR2'!$C161,".",'Formulario PPGR2'!$D161,".",'Formulario PPGR2'!$E161,".",'Formulario PPGR2'!$F161))</f>
        <v>#REF!</v>
      </c>
      <c r="C161" s="676"/>
      <c r="D161" s="676" t="e">
        <f>IF('Formulario PPGR2'!$G161="","",'Formulario PPGR1'!#REF!)</f>
        <v>#REF!</v>
      </c>
      <c r="E161" s="676" t="e">
        <f>IF('Formulario PPGR2'!$G161="","",'Formulario PPGR1'!#REF!)</f>
        <v>#REF!</v>
      </c>
      <c r="F161" s="676" t="e">
        <f>IF('Formulario PPGR2'!$G161="","",'Formulario PPGR1'!#REF!)</f>
        <v>#REF!</v>
      </c>
      <c r="G161" s="672" t="s">
        <v>157</v>
      </c>
      <c r="H161" s="673" t="s">
        <v>578</v>
      </c>
      <c r="I161" s="672" t="s">
        <v>579</v>
      </c>
      <c r="J161" s="677"/>
      <c r="K161" s="677"/>
      <c r="L161" s="677"/>
      <c r="M161" s="677">
        <v>1</v>
      </c>
      <c r="N161" s="677"/>
      <c r="O161" s="677"/>
      <c r="P161" s="677">
        <v>1</v>
      </c>
      <c r="Q161" s="677"/>
      <c r="R161" s="677"/>
      <c r="S161" s="677">
        <v>1</v>
      </c>
      <c r="T161" s="677"/>
      <c r="U161" s="677"/>
      <c r="V161" s="678">
        <f>SUM('Formulario PPGR2'!$J161:$U161)</f>
        <v>3</v>
      </c>
      <c r="W161" s="675" t="s">
        <v>247</v>
      </c>
      <c r="X161" s="675" t="s">
        <v>262</v>
      </c>
      <c r="Y161" s="672"/>
      <c r="Z161" s="672" t="s">
        <v>125</v>
      </c>
      <c r="AA161" s="260"/>
      <c r="AB161" s="260"/>
      <c r="AC161" s="260"/>
      <c r="AD161" s="260"/>
      <c r="AE161" s="260"/>
      <c r="AF161" s="260"/>
      <c r="AG161" s="260"/>
      <c r="AH161" s="260"/>
      <c r="AI161" s="260"/>
      <c r="AJ161" s="260"/>
      <c r="AK161" s="260"/>
      <c r="AL161" s="260"/>
      <c r="AM161" s="260"/>
      <c r="AN161" s="260"/>
      <c r="AO161" s="260"/>
      <c r="AP161" s="260"/>
      <c r="AQ161" s="260"/>
      <c r="AR161" s="260"/>
      <c r="AS161" s="260"/>
      <c r="AT161" s="260"/>
      <c r="AU161" s="260"/>
      <c r="AV161" s="260"/>
      <c r="AW161" s="260"/>
      <c r="AX161" s="260"/>
      <c r="AY161" s="260"/>
      <c r="AZ161" s="260"/>
      <c r="BA161" s="260"/>
      <c r="BB161" s="260"/>
    </row>
    <row r="162" spans="2:54" s="246" customFormat="1" ht="48" customHeight="1" x14ac:dyDescent="0.2">
      <c r="B162" s="676" t="e">
        <f>IF('Formulario PPGR2'!$G162="","",CONCATENATE('Formulario PPGR2'!$C162,".",'Formulario PPGR2'!$D162,".",'Formulario PPGR2'!$E162,".",'Formulario PPGR2'!$F162))</f>
        <v>#REF!</v>
      </c>
      <c r="C162" s="676"/>
      <c r="D162" s="676" t="e">
        <f>IF('Formulario PPGR2'!$G162="","",'Formulario PPGR1'!#REF!)</f>
        <v>#REF!</v>
      </c>
      <c r="E162" s="676" t="e">
        <f>IF('Formulario PPGR2'!$G162="","",'Formulario PPGR1'!#REF!)</f>
        <v>#REF!</v>
      </c>
      <c r="F162" s="676" t="e">
        <f>IF('Formulario PPGR2'!$G162="","",'Formulario PPGR1'!#REF!)</f>
        <v>#REF!</v>
      </c>
      <c r="G162" s="672" t="s">
        <v>157</v>
      </c>
      <c r="H162" s="673" t="s">
        <v>580</v>
      </c>
      <c r="I162" s="672" t="s">
        <v>581</v>
      </c>
      <c r="J162" s="677"/>
      <c r="K162" s="677"/>
      <c r="L162" s="677">
        <v>1</v>
      </c>
      <c r="M162" s="677"/>
      <c r="N162" s="677"/>
      <c r="O162" s="677">
        <v>1</v>
      </c>
      <c r="P162" s="677"/>
      <c r="Q162" s="677"/>
      <c r="R162" s="677">
        <v>1</v>
      </c>
      <c r="S162" s="677"/>
      <c r="T162" s="677"/>
      <c r="U162" s="677"/>
      <c r="V162" s="678">
        <f>SUM('Formulario PPGR2'!$J162:$U162)</f>
        <v>3</v>
      </c>
      <c r="W162" s="675" t="s">
        <v>247</v>
      </c>
      <c r="X162" s="675" t="s">
        <v>262</v>
      </c>
      <c r="Y162" s="672"/>
      <c r="Z162" s="672" t="s">
        <v>125</v>
      </c>
      <c r="AA162" s="260"/>
      <c r="AB162" s="260"/>
      <c r="AC162" s="260"/>
      <c r="AD162" s="260"/>
      <c r="AE162" s="260"/>
      <c r="AF162" s="260"/>
      <c r="AG162" s="260"/>
      <c r="AH162" s="260"/>
      <c r="AI162" s="260"/>
      <c r="AJ162" s="260"/>
      <c r="AK162" s="260"/>
      <c r="AL162" s="260"/>
      <c r="AM162" s="260"/>
      <c r="AN162" s="260"/>
      <c r="AO162" s="260"/>
      <c r="AP162" s="260"/>
      <c r="AQ162" s="260"/>
      <c r="AR162" s="260"/>
      <c r="AS162" s="260"/>
      <c r="AT162" s="260"/>
      <c r="AU162" s="260"/>
      <c r="AV162" s="260"/>
      <c r="AW162" s="260"/>
      <c r="AX162" s="260"/>
      <c r="AY162" s="260"/>
      <c r="AZ162" s="260"/>
      <c r="BA162" s="260"/>
      <c r="BB162" s="260"/>
    </row>
    <row r="163" spans="2:54" s="246" customFormat="1" ht="46.5" customHeight="1" x14ac:dyDescent="0.2">
      <c r="B163" s="676" t="e">
        <f>IF('Formulario PPGR2'!$G163="","",CONCATENATE('Formulario PPGR2'!$C163,".",'Formulario PPGR2'!$D163,".",'Formulario PPGR2'!$E163,".",'Formulario PPGR2'!$F163))</f>
        <v>#REF!</v>
      </c>
      <c r="C163" s="676"/>
      <c r="D163" s="676" t="e">
        <f>IF('Formulario PPGR2'!$G163="","",'Formulario PPGR1'!#REF!)</f>
        <v>#REF!</v>
      </c>
      <c r="E163" s="676" t="e">
        <f>IF('Formulario PPGR2'!$G163="","",'Formulario PPGR1'!#REF!)</f>
        <v>#REF!</v>
      </c>
      <c r="F163" s="676" t="e">
        <f>IF('Formulario PPGR2'!$G163="","",'Formulario PPGR1'!#REF!)</f>
        <v>#REF!</v>
      </c>
      <c r="G163" s="672" t="s">
        <v>157</v>
      </c>
      <c r="H163" s="673" t="s">
        <v>582</v>
      </c>
      <c r="I163" s="672" t="s">
        <v>583</v>
      </c>
      <c r="J163" s="677"/>
      <c r="K163" s="677"/>
      <c r="L163" s="677"/>
      <c r="M163" s="677">
        <v>1</v>
      </c>
      <c r="N163" s="677"/>
      <c r="O163" s="677"/>
      <c r="P163" s="677">
        <v>1</v>
      </c>
      <c r="Q163" s="677"/>
      <c r="R163" s="677"/>
      <c r="S163" s="677">
        <v>1</v>
      </c>
      <c r="T163" s="677"/>
      <c r="U163" s="677"/>
      <c r="V163" s="678">
        <f>SUM('Formulario PPGR2'!$J163:$U163)</f>
        <v>3</v>
      </c>
      <c r="W163" s="675" t="s">
        <v>247</v>
      </c>
      <c r="X163" s="675" t="s">
        <v>262</v>
      </c>
      <c r="Y163" s="672"/>
      <c r="Z163" s="672" t="s">
        <v>125</v>
      </c>
      <c r="AA163" s="260"/>
      <c r="AB163" s="260"/>
      <c r="AC163" s="260"/>
      <c r="AD163" s="260"/>
      <c r="AE163" s="260"/>
      <c r="AF163" s="260"/>
      <c r="AG163" s="260"/>
      <c r="AH163" s="260"/>
      <c r="AI163" s="260"/>
      <c r="AJ163" s="260"/>
      <c r="AK163" s="260"/>
      <c r="AL163" s="260"/>
      <c r="AM163" s="260"/>
      <c r="AN163" s="260"/>
      <c r="AO163" s="260"/>
      <c r="AP163" s="260"/>
      <c r="AQ163" s="260"/>
      <c r="AR163" s="260"/>
      <c r="AS163" s="260"/>
      <c r="AT163" s="260"/>
      <c r="AU163" s="260"/>
      <c r="AV163" s="260"/>
      <c r="AW163" s="260"/>
      <c r="AX163" s="260"/>
      <c r="AY163" s="260"/>
      <c r="AZ163" s="260"/>
      <c r="BA163" s="260"/>
      <c r="BB163" s="260"/>
    </row>
    <row r="164" spans="2:54" s="246" customFormat="1" ht="46.5" customHeight="1" x14ac:dyDescent="0.2">
      <c r="B164" s="676" t="e">
        <f>IF('Formulario PPGR2'!$G164="","",CONCATENATE('Formulario PPGR2'!$C164,".",'Formulario PPGR2'!$D164,".",'Formulario PPGR2'!$E164,".",'Formulario PPGR2'!$F164))</f>
        <v>#REF!</v>
      </c>
      <c r="C164" s="676"/>
      <c r="D164" s="676" t="e">
        <f>IF('Formulario PPGR2'!$G164="","",'Formulario PPGR1'!#REF!)</f>
        <v>#REF!</v>
      </c>
      <c r="E164" s="676" t="e">
        <f>IF('Formulario PPGR2'!$G164="","",'Formulario PPGR1'!#REF!)</f>
        <v>#REF!</v>
      </c>
      <c r="F164" s="676" t="e">
        <f>IF('Formulario PPGR2'!$G164="","",'Formulario PPGR1'!#REF!)</f>
        <v>#REF!</v>
      </c>
      <c r="G164" s="672" t="s">
        <v>157</v>
      </c>
      <c r="H164" s="673" t="s">
        <v>584</v>
      </c>
      <c r="I164" s="672" t="s">
        <v>585</v>
      </c>
      <c r="J164" s="677"/>
      <c r="K164" s="677"/>
      <c r="L164" s="677">
        <v>1</v>
      </c>
      <c r="M164" s="677"/>
      <c r="N164" s="677"/>
      <c r="O164" s="677">
        <v>1</v>
      </c>
      <c r="P164" s="677"/>
      <c r="Q164" s="677"/>
      <c r="R164" s="677">
        <v>1</v>
      </c>
      <c r="S164" s="677"/>
      <c r="T164" s="677"/>
      <c r="U164" s="677"/>
      <c r="V164" s="678">
        <f>SUM('Formulario PPGR2'!$J164:$U164)</f>
        <v>3</v>
      </c>
      <c r="W164" s="675" t="s">
        <v>247</v>
      </c>
      <c r="X164" s="675" t="s">
        <v>262</v>
      </c>
      <c r="Y164" s="672"/>
      <c r="Z164" s="672" t="s">
        <v>125</v>
      </c>
      <c r="AA164" s="260"/>
      <c r="AB164" s="260"/>
      <c r="AC164" s="260"/>
      <c r="AD164" s="260"/>
      <c r="AE164" s="260"/>
      <c r="AF164" s="260"/>
      <c r="AG164" s="260"/>
      <c r="AH164" s="260"/>
      <c r="AI164" s="260"/>
      <c r="AJ164" s="260"/>
      <c r="AK164" s="260"/>
      <c r="AL164" s="260"/>
      <c r="AM164" s="260"/>
      <c r="AN164" s="260"/>
      <c r="AO164" s="260"/>
      <c r="AP164" s="260"/>
      <c r="AQ164" s="260"/>
      <c r="AR164" s="260"/>
      <c r="AS164" s="260"/>
      <c r="AT164" s="260"/>
      <c r="AU164" s="260"/>
      <c r="AV164" s="260"/>
      <c r="AW164" s="260"/>
      <c r="AX164" s="260"/>
      <c r="AY164" s="260"/>
      <c r="AZ164" s="260"/>
      <c r="BA164" s="260"/>
      <c r="BB164" s="260"/>
    </row>
    <row r="165" spans="2:54" s="246" customFormat="1" ht="46.5" customHeight="1" x14ac:dyDescent="0.2">
      <c r="B165" s="676" t="e">
        <f>IF('Formulario PPGR2'!$G165="","",CONCATENATE('Formulario PPGR2'!$C165,".",'Formulario PPGR2'!$D165,".",'Formulario PPGR2'!$E165,".",'Formulario PPGR2'!$F165))</f>
        <v>#REF!</v>
      </c>
      <c r="C165" s="676"/>
      <c r="D165" s="676" t="e">
        <f>IF('Formulario PPGR2'!$G165="","",'Formulario PPGR1'!#REF!)</f>
        <v>#REF!</v>
      </c>
      <c r="E165" s="676" t="e">
        <f>IF('Formulario PPGR2'!$G165="","",'Formulario PPGR1'!#REF!)</f>
        <v>#REF!</v>
      </c>
      <c r="F165" s="676" t="e">
        <f>IF('Formulario PPGR2'!$G165="","",'Formulario PPGR1'!#REF!)</f>
        <v>#REF!</v>
      </c>
      <c r="G165" s="672" t="s">
        <v>158</v>
      </c>
      <c r="H165" s="673" t="s">
        <v>586</v>
      </c>
      <c r="I165" s="672" t="s">
        <v>587</v>
      </c>
      <c r="J165" s="677"/>
      <c r="K165" s="677"/>
      <c r="L165" s="677">
        <v>1</v>
      </c>
      <c r="M165" s="677"/>
      <c r="N165" s="677"/>
      <c r="O165" s="677">
        <v>1</v>
      </c>
      <c r="P165" s="677"/>
      <c r="Q165" s="677"/>
      <c r="R165" s="677">
        <v>1</v>
      </c>
      <c r="S165" s="677"/>
      <c r="T165" s="677"/>
      <c r="U165" s="677">
        <v>1</v>
      </c>
      <c r="V165" s="678">
        <f>SUM('Formulario PPGR2'!$J165:$U165)</f>
        <v>4</v>
      </c>
      <c r="W165" s="675" t="s">
        <v>255</v>
      </c>
      <c r="X165" s="675"/>
      <c r="Y165" s="672"/>
      <c r="Z165" s="672" t="s">
        <v>365</v>
      </c>
      <c r="AA165" s="260"/>
      <c r="AB165" s="260"/>
      <c r="AC165" s="260"/>
      <c r="AD165" s="260"/>
      <c r="AE165" s="260"/>
      <c r="AF165" s="260"/>
      <c r="AG165" s="260"/>
      <c r="AH165" s="260"/>
      <c r="AI165" s="260"/>
      <c r="AJ165" s="260"/>
      <c r="AK165" s="260"/>
      <c r="AL165" s="260"/>
      <c r="AM165" s="260"/>
      <c r="AN165" s="260"/>
      <c r="AO165" s="260"/>
      <c r="AP165" s="260"/>
      <c r="AQ165" s="260"/>
      <c r="AR165" s="260"/>
      <c r="AS165" s="260"/>
      <c r="AT165" s="260"/>
      <c r="AU165" s="260"/>
      <c r="AV165" s="260"/>
      <c r="AW165" s="260"/>
      <c r="AX165" s="260"/>
      <c r="AY165" s="260"/>
      <c r="AZ165" s="260"/>
      <c r="BA165" s="260"/>
      <c r="BB165" s="260"/>
    </row>
    <row r="166" spans="2:54" s="246" customFormat="1" ht="46.5" customHeight="1" x14ac:dyDescent="0.2">
      <c r="B166" s="676" t="e">
        <f>IF('Formulario PPGR2'!$G166="","",CONCATENATE('Formulario PPGR2'!$C166,".",'Formulario PPGR2'!$D166,".",'Formulario PPGR2'!$E166,".",'Formulario PPGR2'!$F166))</f>
        <v>#REF!</v>
      </c>
      <c r="C166" s="676"/>
      <c r="D166" s="676" t="e">
        <f>IF('Formulario PPGR2'!$G166="","",'Formulario PPGR1'!#REF!)</f>
        <v>#REF!</v>
      </c>
      <c r="E166" s="676" t="e">
        <f>IF('Formulario PPGR2'!$G166="","",'Formulario PPGR1'!#REF!)</f>
        <v>#REF!</v>
      </c>
      <c r="F166" s="676" t="e">
        <f>IF('Formulario PPGR2'!$G166="","",'Formulario PPGR1'!#REF!)</f>
        <v>#REF!</v>
      </c>
      <c r="G166" s="672" t="s">
        <v>158</v>
      </c>
      <c r="H166" s="673" t="s">
        <v>588</v>
      </c>
      <c r="I166" s="672" t="s">
        <v>589</v>
      </c>
      <c r="J166" s="677"/>
      <c r="K166" s="677"/>
      <c r="L166" s="677">
        <v>1</v>
      </c>
      <c r="M166" s="677"/>
      <c r="N166" s="677"/>
      <c r="O166" s="677">
        <v>1</v>
      </c>
      <c r="P166" s="677"/>
      <c r="Q166" s="677"/>
      <c r="R166" s="677">
        <v>1</v>
      </c>
      <c r="S166" s="677"/>
      <c r="T166" s="677"/>
      <c r="U166" s="677">
        <v>1</v>
      </c>
      <c r="V166" s="678">
        <f>SUM('Formulario PPGR2'!$J166:$U166)</f>
        <v>4</v>
      </c>
      <c r="W166" s="675" t="s">
        <v>259</v>
      </c>
      <c r="X166" s="675"/>
      <c r="Y166" s="672"/>
      <c r="Z166" s="672" t="s">
        <v>365</v>
      </c>
      <c r="AA166" s="260"/>
      <c r="AB166" s="260"/>
      <c r="AC166" s="260"/>
      <c r="AD166" s="260"/>
      <c r="AE166" s="260"/>
      <c r="AF166" s="260"/>
      <c r="AG166" s="260"/>
      <c r="AH166" s="260"/>
      <c r="AI166" s="260"/>
      <c r="AJ166" s="260"/>
      <c r="AK166" s="260"/>
      <c r="AL166" s="260"/>
      <c r="AM166" s="260"/>
      <c r="AN166" s="260"/>
      <c r="AO166" s="260"/>
      <c r="AP166" s="260"/>
      <c r="AQ166" s="260"/>
      <c r="AR166" s="260"/>
      <c r="AS166" s="260"/>
      <c r="AT166" s="260"/>
      <c r="AU166" s="260"/>
      <c r="AV166" s="260"/>
      <c r="AW166" s="260"/>
      <c r="AX166" s="260"/>
      <c r="AY166" s="260"/>
      <c r="AZ166" s="260"/>
      <c r="BA166" s="260"/>
      <c r="BB166" s="260"/>
    </row>
    <row r="167" spans="2:54" s="246" customFormat="1" ht="38.25" customHeight="1" x14ac:dyDescent="0.2">
      <c r="B167" s="676" t="e">
        <f>IF('Formulario PPGR2'!$G167="","",CONCATENATE('Formulario PPGR2'!$C167,".",'Formulario PPGR2'!$D167,".",'Formulario PPGR2'!$E167,".",'Formulario PPGR2'!$F167))</f>
        <v>#REF!</v>
      </c>
      <c r="C167" s="676"/>
      <c r="D167" s="676" t="e">
        <f>IF('Formulario PPGR2'!$G167="","",'Formulario PPGR1'!#REF!)</f>
        <v>#REF!</v>
      </c>
      <c r="E167" s="676" t="e">
        <f>IF('Formulario PPGR2'!$G167="","",'Formulario PPGR1'!#REF!)</f>
        <v>#REF!</v>
      </c>
      <c r="F167" s="676" t="e">
        <f>IF('Formulario PPGR2'!$G167="","",'Formulario PPGR1'!#REF!)</f>
        <v>#REF!</v>
      </c>
      <c r="G167" s="672" t="s">
        <v>158</v>
      </c>
      <c r="H167" s="673" t="s">
        <v>590</v>
      </c>
      <c r="I167" s="672" t="s">
        <v>591</v>
      </c>
      <c r="J167" s="677">
        <v>1</v>
      </c>
      <c r="K167" s="677"/>
      <c r="L167" s="677"/>
      <c r="M167" s="677">
        <v>1</v>
      </c>
      <c r="N167" s="677"/>
      <c r="O167" s="677"/>
      <c r="P167" s="677">
        <v>1</v>
      </c>
      <c r="Q167" s="677"/>
      <c r="R167" s="677"/>
      <c r="S167" s="677">
        <v>1</v>
      </c>
      <c r="T167" s="677"/>
      <c r="U167" s="677"/>
      <c r="V167" s="678">
        <f>SUM('Formulario PPGR2'!$J167:$U167)</f>
        <v>4</v>
      </c>
      <c r="W167" s="675" t="s">
        <v>259</v>
      </c>
      <c r="X167" s="675"/>
      <c r="Y167" s="672"/>
      <c r="Z167" s="672" t="s">
        <v>365</v>
      </c>
      <c r="AA167" s="260"/>
      <c r="AB167" s="260"/>
      <c r="AC167" s="260"/>
      <c r="AD167" s="260"/>
      <c r="AE167" s="260"/>
      <c r="AF167" s="260"/>
      <c r="AG167" s="260"/>
      <c r="AH167" s="260"/>
      <c r="AI167" s="260"/>
      <c r="AJ167" s="260"/>
      <c r="AK167" s="260"/>
      <c r="AL167" s="260"/>
      <c r="AM167" s="260"/>
      <c r="AN167" s="260"/>
      <c r="AO167" s="260"/>
      <c r="AP167" s="260"/>
      <c r="AQ167" s="260"/>
      <c r="AR167" s="260"/>
      <c r="AS167" s="260"/>
      <c r="AT167" s="260"/>
      <c r="AU167" s="260"/>
      <c r="AV167" s="260"/>
      <c r="AW167" s="260"/>
      <c r="AX167" s="260"/>
      <c r="AY167" s="260"/>
      <c r="AZ167" s="260"/>
      <c r="BA167" s="260"/>
      <c r="BB167" s="260"/>
    </row>
    <row r="168" spans="2:54" s="246" customFormat="1" ht="66.75" customHeight="1" x14ac:dyDescent="0.2">
      <c r="B168" s="268" t="e">
        <f>IF('Formulario PPGR2'!$G168="","",CONCATENATE('Formulario PPGR2'!$C168,".",'Formulario PPGR2'!$D168,".",'Formulario PPGR2'!$E168,".",'Formulario PPGR2'!$F168))</f>
        <v>#REF!</v>
      </c>
      <c r="C168" s="268" t="e">
        <f>IF('Formulario PPGR2'!$G168="","",'Formulario PPGR1'!#REF!)</f>
        <v>#REF!</v>
      </c>
      <c r="D168" s="268" t="e">
        <f>IF('Formulario PPGR2'!$G168="","",'Formulario PPGR1'!#REF!)</f>
        <v>#REF!</v>
      </c>
      <c r="E168" s="268" t="e">
        <f>IF('Formulario PPGR2'!$G168="","",'Formulario PPGR1'!#REF!)</f>
        <v>#REF!</v>
      </c>
      <c r="F168" s="268" t="e">
        <f>IF('Formulario PPGR2'!$G168="","",'Formulario PPGR1'!#REF!)</f>
        <v>#REF!</v>
      </c>
      <c r="G168" s="235" t="s">
        <v>160</v>
      </c>
      <c r="H168" s="300" t="s">
        <v>592</v>
      </c>
      <c r="I168" s="235" t="s">
        <v>593</v>
      </c>
      <c r="J168" s="234"/>
      <c r="K168" s="234"/>
      <c r="L168" s="234"/>
      <c r="M168" s="234">
        <v>1</v>
      </c>
      <c r="N168" s="234"/>
      <c r="O168" s="234"/>
      <c r="P168" s="234"/>
      <c r="Q168" s="234"/>
      <c r="R168" s="234"/>
      <c r="S168" s="234"/>
      <c r="T168" s="234"/>
      <c r="U168" s="234"/>
      <c r="V168" s="244">
        <f>SUM('Formulario PPGR2'!$J168:$U168)</f>
        <v>1</v>
      </c>
      <c r="W168" s="264" t="s">
        <v>247</v>
      </c>
      <c r="X168" s="264" t="s">
        <v>516</v>
      </c>
      <c r="Y168" s="235" t="s">
        <v>594</v>
      </c>
      <c r="Z168" s="235" t="s">
        <v>161</v>
      </c>
      <c r="AA168" s="260"/>
      <c r="AB168" s="260"/>
      <c r="AC168" s="260"/>
      <c r="AD168" s="260"/>
      <c r="AE168" s="260"/>
      <c r="AF168" s="260"/>
      <c r="AG168" s="260"/>
      <c r="AH168" s="260"/>
      <c r="AI168" s="260"/>
      <c r="AJ168" s="260"/>
      <c r="AK168" s="260"/>
      <c r="AL168" s="260"/>
      <c r="AM168" s="260"/>
      <c r="AN168" s="260"/>
      <c r="AO168" s="260"/>
      <c r="AP168" s="260"/>
      <c r="AQ168" s="260"/>
      <c r="AR168" s="260"/>
      <c r="AS168" s="260"/>
      <c r="AT168" s="260"/>
      <c r="AU168" s="260"/>
      <c r="AV168" s="260"/>
      <c r="AW168" s="260"/>
      <c r="AX168" s="260"/>
      <c r="AY168" s="260"/>
      <c r="AZ168" s="260"/>
      <c r="BA168" s="260"/>
      <c r="BB168" s="260"/>
    </row>
    <row r="169" spans="2:54" s="246" customFormat="1" ht="67.900000000000006" customHeight="1" x14ac:dyDescent="0.2">
      <c r="B169" s="268" t="e">
        <f>IF('Formulario PPGR2'!$G169="","",CONCATENATE('Formulario PPGR2'!$C169,".",'Formulario PPGR2'!$D169,".",'Formulario PPGR2'!$E169,".",'Formulario PPGR2'!$F169))</f>
        <v>#REF!</v>
      </c>
      <c r="C169" s="268" t="e">
        <f>IF('Formulario PPGR2'!$G169="","",'Formulario PPGR1'!#REF!)</f>
        <v>#REF!</v>
      </c>
      <c r="D169" s="268" t="e">
        <f>IF('Formulario PPGR2'!$G169="","",'Formulario PPGR1'!#REF!)</f>
        <v>#REF!</v>
      </c>
      <c r="E169" s="268" t="e">
        <f>IF('Formulario PPGR2'!$G169="","",'Formulario PPGR1'!#REF!)</f>
        <v>#REF!</v>
      </c>
      <c r="F169" s="268" t="e">
        <f>IF('Formulario PPGR2'!$G169="","",'Formulario PPGR1'!#REF!)</f>
        <v>#REF!</v>
      </c>
      <c r="G169" s="235" t="s">
        <v>160</v>
      </c>
      <c r="H169" s="300" t="s">
        <v>595</v>
      </c>
      <c r="I169" s="235" t="s">
        <v>596</v>
      </c>
      <c r="J169" s="234"/>
      <c r="K169" s="234"/>
      <c r="L169" s="234"/>
      <c r="M169" s="234"/>
      <c r="N169" s="234"/>
      <c r="O169" s="234"/>
      <c r="P169" s="234"/>
      <c r="Q169" s="234"/>
      <c r="R169" s="234">
        <v>1</v>
      </c>
      <c r="S169" s="234"/>
      <c r="T169" s="234"/>
      <c r="U169" s="234"/>
      <c r="V169" s="244">
        <f>SUM('Formulario PPGR2'!$J169:$U169)</f>
        <v>1</v>
      </c>
      <c r="W169" s="264" t="s">
        <v>247</v>
      </c>
      <c r="X169" s="264" t="s">
        <v>516</v>
      </c>
      <c r="Y169" s="235" t="s">
        <v>2556</v>
      </c>
      <c r="Z169" s="235" t="s">
        <v>161</v>
      </c>
      <c r="AA169" s="260"/>
      <c r="AB169" s="260"/>
      <c r="AC169" s="260"/>
      <c r="AD169" s="260"/>
      <c r="AE169" s="260"/>
      <c r="AF169" s="260"/>
      <c r="AG169" s="260"/>
      <c r="AH169" s="260"/>
      <c r="AI169" s="260"/>
      <c r="AJ169" s="260"/>
      <c r="AK169" s="260"/>
      <c r="AL169" s="260"/>
      <c r="AM169" s="260"/>
      <c r="AN169" s="260"/>
      <c r="AO169" s="260"/>
      <c r="AP169" s="260"/>
      <c r="AQ169" s="260"/>
      <c r="AR169" s="260"/>
      <c r="AS169" s="260"/>
      <c r="AT169" s="260"/>
      <c r="AU169" s="260"/>
      <c r="AV169" s="260"/>
      <c r="AW169" s="260"/>
      <c r="AX169" s="260"/>
      <c r="AY169" s="260"/>
      <c r="AZ169" s="260"/>
      <c r="BA169" s="260"/>
      <c r="BB169" s="260"/>
    </row>
    <row r="170" spans="2:54" s="246" customFormat="1" ht="216.75" x14ac:dyDescent="0.2">
      <c r="B170" s="268" t="e">
        <f>IF('Formulario PPGR2'!$G170="","",CONCATENATE('Formulario PPGR2'!$C170,".",'Formulario PPGR2'!$D170,".",'Formulario PPGR2'!$E170,".",'Formulario PPGR2'!$F170))</f>
        <v>#REF!</v>
      </c>
      <c r="C170" s="268" t="e">
        <f>IF('Formulario PPGR2'!$G170="","",'Formulario PPGR1'!#REF!)</f>
        <v>#REF!</v>
      </c>
      <c r="D170" s="268" t="e">
        <f>IF('Formulario PPGR2'!$G170="","",'Formulario PPGR1'!#REF!)</f>
        <v>#REF!</v>
      </c>
      <c r="E170" s="268" t="e">
        <f>IF('Formulario PPGR2'!$G170="","",'Formulario PPGR1'!#REF!)</f>
        <v>#REF!</v>
      </c>
      <c r="F170" s="268" t="e">
        <f>IF('Formulario PPGR2'!$G170="","",'Formulario PPGR1'!#REF!)</f>
        <v>#REF!</v>
      </c>
      <c r="G170" s="235" t="s">
        <v>160</v>
      </c>
      <c r="H170" s="300" t="s">
        <v>597</v>
      </c>
      <c r="I170" s="235" t="s">
        <v>598</v>
      </c>
      <c r="J170" s="234">
        <v>1</v>
      </c>
      <c r="K170" s="234"/>
      <c r="L170" s="234"/>
      <c r="M170" s="234">
        <v>1</v>
      </c>
      <c r="N170" s="234"/>
      <c r="O170" s="234"/>
      <c r="P170" s="234">
        <v>1</v>
      </c>
      <c r="Q170" s="234"/>
      <c r="R170" s="234"/>
      <c r="S170" s="234">
        <v>1</v>
      </c>
      <c r="T170" s="234"/>
      <c r="U170" s="234"/>
      <c r="V170" s="244">
        <f>SUM('Formulario PPGR2'!$J170:$U170)</f>
        <v>4</v>
      </c>
      <c r="W170" s="264" t="s">
        <v>251</v>
      </c>
      <c r="X170" s="264"/>
      <c r="Y170" s="235" t="s">
        <v>599</v>
      </c>
      <c r="Z170" s="235" t="s">
        <v>161</v>
      </c>
      <c r="AA170" s="260"/>
      <c r="AB170" s="260"/>
      <c r="AC170" s="260"/>
      <c r="AD170" s="260"/>
      <c r="AE170" s="260"/>
      <c r="AF170" s="260"/>
      <c r="AG170" s="260"/>
      <c r="AH170" s="260"/>
      <c r="AI170" s="260"/>
      <c r="AJ170" s="260"/>
      <c r="AK170" s="260"/>
      <c r="AL170" s="260"/>
      <c r="AM170" s="260"/>
      <c r="AN170" s="260"/>
      <c r="AO170" s="260"/>
      <c r="AP170" s="260"/>
      <c r="AQ170" s="260"/>
      <c r="AR170" s="260"/>
      <c r="AS170" s="260"/>
      <c r="AT170" s="260"/>
      <c r="AU170" s="260"/>
      <c r="AV170" s="260"/>
      <c r="AW170" s="260"/>
      <c r="AX170" s="260"/>
      <c r="AY170" s="260"/>
      <c r="AZ170" s="260"/>
      <c r="BA170" s="260"/>
      <c r="BB170" s="260"/>
    </row>
    <row r="171" spans="2:54" s="246" customFormat="1" ht="36" customHeight="1" x14ac:dyDescent="0.2">
      <c r="B171" s="268" t="e">
        <f>IF('Formulario PPGR2'!$G171="","",CONCATENATE('Formulario PPGR2'!$C171,".",'Formulario PPGR2'!$D171,".",'Formulario PPGR2'!$E171,".",'Formulario PPGR2'!$F171))</f>
        <v>#REF!</v>
      </c>
      <c r="C171" s="268" t="e">
        <f>IF('Formulario PPGR2'!$G171="","",'Formulario PPGR1'!#REF!)</f>
        <v>#REF!</v>
      </c>
      <c r="D171" s="268" t="e">
        <f>IF('Formulario PPGR2'!$G171="","",'Formulario PPGR1'!#REF!)</f>
        <v>#REF!</v>
      </c>
      <c r="E171" s="268" t="e">
        <f>IF('Formulario PPGR2'!$G171="","",'Formulario PPGR1'!#REF!)</f>
        <v>#REF!</v>
      </c>
      <c r="F171" s="268" t="e">
        <f>IF('Formulario PPGR2'!$G171="","",'Formulario PPGR1'!#REF!)</f>
        <v>#REF!</v>
      </c>
      <c r="G171" s="235" t="s">
        <v>160</v>
      </c>
      <c r="H171" s="300" t="s">
        <v>600</v>
      </c>
      <c r="I171" s="235" t="s">
        <v>601</v>
      </c>
      <c r="J171" s="234"/>
      <c r="K171" s="234"/>
      <c r="L171" s="234"/>
      <c r="M171" s="234">
        <v>1</v>
      </c>
      <c r="N171" s="234"/>
      <c r="O171" s="234"/>
      <c r="P171" s="234"/>
      <c r="Q171" s="234">
        <v>1</v>
      </c>
      <c r="R171" s="234"/>
      <c r="S171" s="234"/>
      <c r="T171" s="234"/>
      <c r="U171" s="234">
        <v>1</v>
      </c>
      <c r="V171" s="244">
        <f>SUM('Formulario PPGR2'!$J171:$U171)</f>
        <v>3</v>
      </c>
      <c r="W171" s="264" t="s">
        <v>259</v>
      </c>
      <c r="X171" s="264"/>
      <c r="Y171" s="235" t="s">
        <v>602</v>
      </c>
      <c r="Z171" s="235" t="s">
        <v>161</v>
      </c>
      <c r="AA171" s="260"/>
      <c r="AB171" s="260"/>
      <c r="AC171" s="260"/>
      <c r="AD171" s="260"/>
      <c r="AE171" s="260"/>
      <c r="AF171" s="260"/>
      <c r="AG171" s="260"/>
      <c r="AH171" s="260"/>
      <c r="AI171" s="260"/>
      <c r="AJ171" s="260"/>
      <c r="AK171" s="260"/>
      <c r="AL171" s="260"/>
      <c r="AM171" s="260"/>
      <c r="AN171" s="260"/>
      <c r="AO171" s="260"/>
      <c r="AP171" s="260"/>
      <c r="AQ171" s="260"/>
      <c r="AR171" s="260"/>
      <c r="AS171" s="260"/>
      <c r="AT171" s="260"/>
      <c r="AU171" s="260"/>
      <c r="AV171" s="260"/>
      <c r="AW171" s="260"/>
      <c r="AX171" s="260"/>
      <c r="AY171" s="260"/>
      <c r="AZ171" s="260"/>
      <c r="BA171" s="260"/>
      <c r="BB171" s="260"/>
    </row>
    <row r="172" spans="2:54" s="246" customFormat="1" ht="36" customHeight="1" x14ac:dyDescent="0.2">
      <c r="B172" s="676" t="e">
        <f>IF('Formulario PPGR2'!$G172="","",CONCATENATE('Formulario PPGR2'!$C172,".",'Formulario PPGR2'!$D172,".",'Formulario PPGR2'!$E172,".",'Formulario PPGR2'!$F172))</f>
        <v>#REF!</v>
      </c>
      <c r="C172" s="676"/>
      <c r="D172" s="676" t="e">
        <f>IF('Formulario PPGR2'!$G172="","",'Formulario PPGR1'!#REF!)</f>
        <v>#REF!</v>
      </c>
      <c r="E172" s="676" t="e">
        <f>IF('Formulario PPGR2'!$G172="","",'Formulario PPGR1'!#REF!)</f>
        <v>#REF!</v>
      </c>
      <c r="F172" s="676" t="e">
        <f>IF('Formulario PPGR2'!$G172="","",'Formulario PPGR1'!#REF!)</f>
        <v>#REF!</v>
      </c>
      <c r="G172" s="235" t="s">
        <v>160</v>
      </c>
      <c r="H172" s="300" t="s">
        <v>603</v>
      </c>
      <c r="I172" s="672" t="s">
        <v>604</v>
      </c>
      <c r="J172" s="677"/>
      <c r="K172" s="677"/>
      <c r="L172" s="677">
        <v>1</v>
      </c>
      <c r="M172" s="677"/>
      <c r="N172" s="677"/>
      <c r="O172" s="677">
        <v>1</v>
      </c>
      <c r="P172" s="677"/>
      <c r="Q172" s="677"/>
      <c r="R172" s="677">
        <v>1</v>
      </c>
      <c r="S172" s="677"/>
      <c r="T172" s="677"/>
      <c r="U172" s="677">
        <v>1</v>
      </c>
      <c r="V172" s="678">
        <f>SUM('Formulario PPGR2'!$J172:$U172)</f>
        <v>4</v>
      </c>
      <c r="W172" s="675" t="s">
        <v>251</v>
      </c>
      <c r="X172" s="675"/>
      <c r="Y172" s="672" t="s">
        <v>605</v>
      </c>
      <c r="Z172" s="672" t="s">
        <v>114</v>
      </c>
      <c r="AA172" s="260"/>
      <c r="AB172" s="260"/>
      <c r="AC172" s="260"/>
      <c r="AD172" s="260"/>
      <c r="AE172" s="260"/>
      <c r="AF172" s="260"/>
      <c r="AG172" s="260"/>
      <c r="AH172" s="260"/>
      <c r="AI172" s="260"/>
      <c r="AJ172" s="260"/>
      <c r="AK172" s="260"/>
      <c r="AL172" s="260"/>
      <c r="AM172" s="260"/>
      <c r="AN172" s="260"/>
      <c r="AO172" s="260"/>
      <c r="AP172" s="260"/>
      <c r="AQ172" s="260"/>
      <c r="AR172" s="260"/>
      <c r="AS172" s="260"/>
      <c r="AT172" s="260"/>
      <c r="AU172" s="260"/>
      <c r="AV172" s="260"/>
      <c r="AW172" s="260"/>
      <c r="AX172" s="260"/>
      <c r="AY172" s="260"/>
      <c r="AZ172" s="260"/>
      <c r="BA172" s="260"/>
      <c r="BB172" s="260"/>
    </row>
    <row r="173" spans="2:54" s="246" customFormat="1" ht="65.25" customHeight="1" x14ac:dyDescent="0.2">
      <c r="B173" s="676" t="e">
        <f>IF('Formulario PPGR2'!$G173="","",CONCATENATE('Formulario PPGR2'!$C173,".",'Formulario PPGR2'!$D173,".",'Formulario PPGR2'!$E173,".",'Formulario PPGR2'!$F173))</f>
        <v>#REF!</v>
      </c>
      <c r="C173" s="676"/>
      <c r="D173" s="676" t="e">
        <f>IF('Formulario PPGR2'!$G173="","",'Formulario PPGR1'!#REF!)</f>
        <v>#REF!</v>
      </c>
      <c r="E173" s="676" t="e">
        <f>IF('Formulario PPGR2'!$G173="","",'Formulario PPGR1'!#REF!)</f>
        <v>#REF!</v>
      </c>
      <c r="F173" s="676" t="e">
        <f>IF('Formulario PPGR2'!$G173="","",'Formulario PPGR1'!#REF!)</f>
        <v>#REF!</v>
      </c>
      <c r="G173" s="235" t="s">
        <v>160</v>
      </c>
      <c r="H173" s="300" t="s">
        <v>606</v>
      </c>
      <c r="I173" s="672" t="s">
        <v>607</v>
      </c>
      <c r="J173" s="677"/>
      <c r="K173" s="677"/>
      <c r="L173" s="677">
        <v>1</v>
      </c>
      <c r="M173" s="677"/>
      <c r="N173" s="677"/>
      <c r="O173" s="677">
        <v>1</v>
      </c>
      <c r="P173" s="677"/>
      <c r="Q173" s="677"/>
      <c r="R173" s="677">
        <v>1</v>
      </c>
      <c r="S173" s="677"/>
      <c r="T173" s="677"/>
      <c r="U173" s="677">
        <v>1</v>
      </c>
      <c r="V173" s="678">
        <f>SUM('Formulario PPGR2'!$J173:$U173)</f>
        <v>4</v>
      </c>
      <c r="W173" s="675" t="s">
        <v>259</v>
      </c>
      <c r="X173" s="675"/>
      <c r="Y173" s="672" t="s">
        <v>608</v>
      </c>
      <c r="Z173" s="672" t="s">
        <v>114</v>
      </c>
      <c r="AA173" s="260"/>
      <c r="AB173" s="260"/>
      <c r="AC173" s="260"/>
      <c r="AD173" s="260"/>
      <c r="AE173" s="260"/>
      <c r="AF173" s="260"/>
      <c r="AG173" s="260"/>
      <c r="AH173" s="260"/>
      <c r="AI173" s="260"/>
      <c r="AJ173" s="260"/>
      <c r="AK173" s="260"/>
      <c r="AL173" s="260"/>
      <c r="AM173" s="260"/>
      <c r="AN173" s="260"/>
      <c r="AO173" s="260"/>
      <c r="AP173" s="260"/>
      <c r="AQ173" s="260"/>
      <c r="AR173" s="260"/>
      <c r="AS173" s="260"/>
      <c r="AT173" s="260"/>
      <c r="AU173" s="260"/>
      <c r="AV173" s="260"/>
      <c r="AW173" s="260"/>
      <c r="AX173" s="260"/>
      <c r="AY173" s="260"/>
      <c r="AZ173" s="260"/>
      <c r="BA173" s="260"/>
      <c r="BB173" s="260"/>
    </row>
    <row r="174" spans="2:54" s="246" customFormat="1" ht="61.5" customHeight="1" x14ac:dyDescent="0.2">
      <c r="B174" s="676" t="e">
        <f>IF('Formulario PPGR2'!$G174="","",CONCATENATE('Formulario PPGR2'!$C174,".",'Formulario PPGR2'!$D174,".",'Formulario PPGR2'!$E174,".",'Formulario PPGR2'!$F174))</f>
        <v>#REF!</v>
      </c>
      <c r="C174" s="676"/>
      <c r="D174" s="676" t="e">
        <f>IF('Formulario PPGR2'!$G174="","",'Formulario PPGR1'!#REF!)</f>
        <v>#REF!</v>
      </c>
      <c r="E174" s="676" t="e">
        <f>IF('Formulario PPGR2'!$G174="","",'Formulario PPGR1'!#REF!)</f>
        <v>#REF!</v>
      </c>
      <c r="F174" s="676" t="e">
        <f>IF('Formulario PPGR2'!$G174="","",'Formulario PPGR1'!#REF!)</f>
        <v>#REF!</v>
      </c>
      <c r="G174" s="235" t="s">
        <v>160</v>
      </c>
      <c r="H174" s="300" t="s">
        <v>609</v>
      </c>
      <c r="I174" s="700" t="s">
        <v>610</v>
      </c>
      <c r="J174" s="677">
        <v>1</v>
      </c>
      <c r="K174" s="677">
        <v>1</v>
      </c>
      <c r="L174" s="677">
        <v>1</v>
      </c>
      <c r="M174" s="677">
        <v>1</v>
      </c>
      <c r="N174" s="677">
        <v>1</v>
      </c>
      <c r="O174" s="677">
        <v>1</v>
      </c>
      <c r="P174" s="677">
        <v>1</v>
      </c>
      <c r="Q174" s="677">
        <v>1</v>
      </c>
      <c r="R174" s="677">
        <v>1</v>
      </c>
      <c r="S174" s="677">
        <v>1</v>
      </c>
      <c r="T174" s="677">
        <v>1</v>
      </c>
      <c r="U174" s="677">
        <v>1</v>
      </c>
      <c r="V174" s="678">
        <f>SUM('Formulario PPGR2'!$J174:$U174)</f>
        <v>12</v>
      </c>
      <c r="W174" s="675" t="s">
        <v>259</v>
      </c>
      <c r="X174" s="675"/>
      <c r="Y174" s="672"/>
      <c r="Z174" s="672" t="s">
        <v>365</v>
      </c>
      <c r="AA174" s="260"/>
      <c r="AB174" s="260"/>
      <c r="AC174" s="260"/>
      <c r="AD174" s="260"/>
      <c r="AE174" s="260"/>
      <c r="AF174" s="260"/>
      <c r="AG174" s="260"/>
      <c r="AH174" s="260"/>
      <c r="AI174" s="260"/>
      <c r="AJ174" s="260"/>
      <c r="AK174" s="260"/>
      <c r="AL174" s="260"/>
      <c r="AM174" s="260"/>
      <c r="AN174" s="260"/>
      <c r="AO174" s="260"/>
      <c r="AP174" s="260"/>
      <c r="AQ174" s="260"/>
      <c r="AR174" s="260"/>
      <c r="AS174" s="260"/>
      <c r="AT174" s="260"/>
      <c r="AU174" s="260"/>
      <c r="AV174" s="260"/>
      <c r="AW174" s="260"/>
      <c r="AX174" s="260"/>
      <c r="AY174" s="260"/>
      <c r="AZ174" s="260"/>
      <c r="BA174" s="260"/>
      <c r="BB174" s="260"/>
    </row>
    <row r="175" spans="2:54" s="246" customFormat="1" ht="85.5" customHeight="1" x14ac:dyDescent="0.2">
      <c r="B175" s="268" t="e">
        <f>IF('Formulario PPGR2'!$G175="","",CONCATENATE('Formulario PPGR2'!$C175,".",'Formulario PPGR2'!$D175,".",'Formulario PPGR2'!$E175,".",'Formulario PPGR2'!$F175))</f>
        <v>#REF!</v>
      </c>
      <c r="C175" s="268" t="e">
        <f>IF('Formulario PPGR2'!$G175="","",'Formulario PPGR1'!#REF!)</f>
        <v>#REF!</v>
      </c>
      <c r="D175" s="268" t="e">
        <f>IF('Formulario PPGR2'!$G175="","",'Formulario PPGR1'!#REF!)</f>
        <v>#REF!</v>
      </c>
      <c r="E175" s="268" t="e">
        <f>IF('Formulario PPGR2'!$G175="","",'Formulario PPGR1'!#REF!)</f>
        <v>#REF!</v>
      </c>
      <c r="F175" s="268" t="e">
        <f>IF('Formulario PPGR2'!$G175="","",'Formulario PPGR1'!#REF!)</f>
        <v>#REF!</v>
      </c>
      <c r="G175" s="235" t="s">
        <v>162</v>
      </c>
      <c r="H175" s="300" t="s">
        <v>611</v>
      </c>
      <c r="I175" s="235" t="s">
        <v>612</v>
      </c>
      <c r="J175" s="234"/>
      <c r="K175" s="234"/>
      <c r="L175" s="234"/>
      <c r="M175" s="234"/>
      <c r="N175" s="234">
        <v>1</v>
      </c>
      <c r="O175" s="234"/>
      <c r="P175" s="234"/>
      <c r="Q175" s="234"/>
      <c r="R175" s="234"/>
      <c r="S175" s="234"/>
      <c r="T175" s="234"/>
      <c r="U175" s="234"/>
      <c r="V175" s="244">
        <f>SUM('Formulario PPGR2'!$J175:$U175)</f>
        <v>1</v>
      </c>
      <c r="W175" s="264" t="s">
        <v>247</v>
      </c>
      <c r="X175" s="264" t="s">
        <v>516</v>
      </c>
      <c r="Y175" s="235" t="s">
        <v>613</v>
      </c>
      <c r="Z175" s="235" t="s">
        <v>161</v>
      </c>
      <c r="AA175" s="260"/>
      <c r="AB175" s="260"/>
      <c r="AC175" s="260"/>
      <c r="AD175" s="260"/>
      <c r="AE175" s="260"/>
      <c r="AF175" s="260"/>
      <c r="AG175" s="260"/>
      <c r="AH175" s="260"/>
      <c r="AI175" s="260"/>
      <c r="AJ175" s="260"/>
      <c r="AK175" s="260"/>
      <c r="AL175" s="260"/>
      <c r="AM175" s="260"/>
      <c r="AN175" s="260"/>
      <c r="AO175" s="260"/>
      <c r="AP175" s="260"/>
      <c r="AQ175" s="260"/>
      <c r="AR175" s="260"/>
      <c r="AS175" s="260"/>
      <c r="AT175" s="260"/>
      <c r="AU175" s="260"/>
      <c r="AV175" s="260"/>
      <c r="AW175" s="260"/>
      <c r="AX175" s="260"/>
      <c r="AY175" s="260"/>
      <c r="AZ175" s="260"/>
      <c r="BA175" s="260"/>
      <c r="BB175" s="260"/>
    </row>
    <row r="176" spans="2:54" s="246" customFormat="1" ht="47.25" customHeight="1" x14ac:dyDescent="0.2">
      <c r="B176" s="268" t="e">
        <f>IF('Formulario PPGR2'!$G176="","",CONCATENATE('Formulario PPGR2'!$C176,".",'Formulario PPGR2'!$D176,".",'Formulario PPGR2'!$E176,".",'Formulario PPGR2'!$F176))</f>
        <v>#REF!</v>
      </c>
      <c r="C176" s="268" t="e">
        <f>IF('Formulario PPGR2'!$G176="","",'Formulario PPGR1'!#REF!)</f>
        <v>#REF!</v>
      </c>
      <c r="D176" s="268" t="e">
        <f>IF('Formulario PPGR2'!$G176="","",'Formulario PPGR1'!#REF!)</f>
        <v>#REF!</v>
      </c>
      <c r="E176" s="268" t="e">
        <f>IF('Formulario PPGR2'!$G176="","",'Formulario PPGR1'!#REF!)</f>
        <v>#REF!</v>
      </c>
      <c r="F176" s="268" t="e">
        <f>IF('Formulario PPGR2'!$G176="","",'Formulario PPGR1'!#REF!)</f>
        <v>#REF!</v>
      </c>
      <c r="G176" s="235" t="s">
        <v>162</v>
      </c>
      <c r="H176" s="300" t="s">
        <v>614</v>
      </c>
      <c r="I176" s="235" t="s">
        <v>615</v>
      </c>
      <c r="J176" s="234"/>
      <c r="K176" s="234"/>
      <c r="L176" s="234"/>
      <c r="M176" s="234"/>
      <c r="N176" s="234">
        <v>1</v>
      </c>
      <c r="O176" s="234"/>
      <c r="P176" s="234"/>
      <c r="Q176" s="234"/>
      <c r="R176" s="234"/>
      <c r="S176" s="234">
        <v>1</v>
      </c>
      <c r="T176" s="234"/>
      <c r="U176" s="234"/>
      <c r="V176" s="244">
        <f>SUM('Formulario PPGR2'!$J176:$U176)</f>
        <v>2</v>
      </c>
      <c r="W176" s="264" t="s">
        <v>259</v>
      </c>
      <c r="X176" s="264"/>
      <c r="Y176" s="235"/>
      <c r="Z176" s="235" t="s">
        <v>161</v>
      </c>
      <c r="AA176" s="260"/>
      <c r="AB176" s="260"/>
      <c r="AC176" s="260"/>
      <c r="AD176" s="260"/>
      <c r="AE176" s="260"/>
      <c r="AF176" s="260"/>
      <c r="AG176" s="260"/>
      <c r="AH176" s="260"/>
      <c r="AI176" s="260"/>
      <c r="AJ176" s="260"/>
      <c r="AK176" s="260"/>
      <c r="AL176" s="260"/>
      <c r="AM176" s="260"/>
      <c r="AN176" s="260"/>
      <c r="AO176" s="260"/>
      <c r="AP176" s="260"/>
      <c r="AQ176" s="260"/>
      <c r="AR176" s="260"/>
      <c r="AS176" s="260"/>
      <c r="AT176" s="260"/>
      <c r="AU176" s="260"/>
      <c r="AV176" s="260"/>
      <c r="AW176" s="260"/>
      <c r="AX176" s="260"/>
      <c r="AY176" s="260"/>
      <c r="AZ176" s="260"/>
      <c r="BA176" s="260"/>
      <c r="BB176" s="260"/>
    </row>
    <row r="177" spans="2:54" s="246" customFormat="1" ht="40.5" customHeight="1" x14ac:dyDescent="0.2">
      <c r="B177" s="676" t="e">
        <f>IF('Formulario PPGR2'!$G177="","",CONCATENATE('Formulario PPGR2'!$C177,".",'Formulario PPGR2'!$D177,".",'Formulario PPGR2'!$E177,".",'Formulario PPGR2'!$F177))</f>
        <v>#REF!</v>
      </c>
      <c r="C177" s="676"/>
      <c r="D177" s="676" t="e">
        <f>IF('Formulario PPGR2'!$G177="","",'Formulario PPGR1'!#REF!)</f>
        <v>#REF!</v>
      </c>
      <c r="E177" s="676" t="e">
        <f>IF('Formulario PPGR2'!$G177="","",'Formulario PPGR1'!#REF!)</f>
        <v>#REF!</v>
      </c>
      <c r="F177" s="676" t="e">
        <f>IF('Formulario PPGR2'!$G177="","",'Formulario PPGR1'!#REF!)</f>
        <v>#REF!</v>
      </c>
      <c r="G177" s="235" t="s">
        <v>162</v>
      </c>
      <c r="H177" s="300" t="s">
        <v>616</v>
      </c>
      <c r="I177" s="235" t="s">
        <v>617</v>
      </c>
      <c r="J177" s="677"/>
      <c r="K177" s="677"/>
      <c r="L177" s="677"/>
      <c r="M177" s="677">
        <v>1</v>
      </c>
      <c r="N177" s="677"/>
      <c r="O177" s="677"/>
      <c r="P177" s="677">
        <v>1</v>
      </c>
      <c r="Q177" s="677"/>
      <c r="R177" s="677"/>
      <c r="S177" s="677">
        <v>1</v>
      </c>
      <c r="T177" s="677"/>
      <c r="U177" s="677"/>
      <c r="V177" s="678">
        <f>SUM('Formulario PPGR2'!$J177:$U177)</f>
        <v>3</v>
      </c>
      <c r="W177" s="675" t="s">
        <v>259</v>
      </c>
      <c r="X177" s="675"/>
      <c r="Y177" s="672"/>
      <c r="Z177" s="672" t="s">
        <v>119</v>
      </c>
      <c r="AA177" s="260"/>
      <c r="AB177" s="260"/>
      <c r="AC177" s="260"/>
      <c r="AD177" s="260"/>
      <c r="AE177" s="260"/>
      <c r="AF177" s="260"/>
      <c r="AG177" s="260"/>
      <c r="AH177" s="260"/>
      <c r="AI177" s="260"/>
      <c r="AJ177" s="260"/>
      <c r="AK177" s="260"/>
      <c r="AL177" s="260"/>
      <c r="AM177" s="260"/>
      <c r="AN177" s="260"/>
      <c r="AO177" s="260"/>
      <c r="AP177" s="260"/>
      <c r="AQ177" s="260"/>
      <c r="AR177" s="260"/>
      <c r="AS177" s="260"/>
      <c r="AT177" s="260"/>
      <c r="AU177" s="260"/>
      <c r="AV177" s="260"/>
      <c r="AW177" s="260"/>
      <c r="AX177" s="260"/>
      <c r="AY177" s="260"/>
      <c r="AZ177" s="260"/>
      <c r="BA177" s="260"/>
      <c r="BB177" s="260"/>
    </row>
    <row r="178" spans="2:54" s="246" customFormat="1" ht="40.5" customHeight="1" x14ac:dyDescent="0.2">
      <c r="B178" s="676" t="e">
        <f>IF('Formulario PPGR2'!$G178="","",CONCATENATE('Formulario PPGR2'!$C178,".",'Formulario PPGR2'!$D178,".",'Formulario PPGR2'!$E178,".",'Formulario PPGR2'!$F178))</f>
        <v>#REF!</v>
      </c>
      <c r="C178" s="676"/>
      <c r="D178" s="676" t="e">
        <f>IF('Formulario PPGR2'!$G178="","",'Formulario PPGR1'!#REF!)</f>
        <v>#REF!</v>
      </c>
      <c r="E178" s="676" t="e">
        <f>IF('Formulario PPGR2'!$G178="","",'Formulario PPGR1'!#REF!)</f>
        <v>#REF!</v>
      </c>
      <c r="F178" s="676" t="e">
        <f>IF('Formulario PPGR2'!$G178="","",'Formulario PPGR1'!#REF!)</f>
        <v>#REF!</v>
      </c>
      <c r="G178" s="235" t="s">
        <v>162</v>
      </c>
      <c r="H178" s="300" t="s">
        <v>618</v>
      </c>
      <c r="I178" s="235" t="s">
        <v>619</v>
      </c>
      <c r="J178" s="677">
        <v>1</v>
      </c>
      <c r="K178" s="677">
        <v>1</v>
      </c>
      <c r="L178" s="677">
        <v>1</v>
      </c>
      <c r="M178" s="677">
        <v>1</v>
      </c>
      <c r="N178" s="677">
        <v>1</v>
      </c>
      <c r="O178" s="677">
        <v>1</v>
      </c>
      <c r="P178" s="677">
        <v>1</v>
      </c>
      <c r="Q178" s="677">
        <v>1</v>
      </c>
      <c r="R178" s="677">
        <v>1</v>
      </c>
      <c r="S178" s="677">
        <v>1</v>
      </c>
      <c r="T178" s="677">
        <v>1</v>
      </c>
      <c r="U178" s="677">
        <v>1</v>
      </c>
      <c r="V178" s="678">
        <f>SUM('Formulario PPGR2'!$J178:$U178)</f>
        <v>12</v>
      </c>
      <c r="W178" s="675" t="s">
        <v>255</v>
      </c>
      <c r="X178" s="675"/>
      <c r="Y178" s="672"/>
      <c r="Z178" s="672" t="s">
        <v>119</v>
      </c>
      <c r="AA178" s="260"/>
      <c r="AB178" s="260"/>
      <c r="AC178" s="260"/>
      <c r="AD178" s="260"/>
      <c r="AE178" s="260"/>
      <c r="AF178" s="260"/>
      <c r="AG178" s="260"/>
      <c r="AH178" s="260"/>
      <c r="AI178" s="260"/>
      <c r="AJ178" s="260"/>
      <c r="AK178" s="260"/>
      <c r="AL178" s="260"/>
      <c r="AM178" s="260"/>
      <c r="AN178" s="260"/>
      <c r="AO178" s="260"/>
      <c r="AP178" s="260"/>
      <c r="AQ178" s="260"/>
      <c r="AR178" s="260"/>
      <c r="AS178" s="260"/>
      <c r="AT178" s="260"/>
      <c r="AU178" s="260"/>
      <c r="AV178" s="260"/>
      <c r="AW178" s="260"/>
      <c r="AX178" s="260"/>
      <c r="AY178" s="260"/>
      <c r="AZ178" s="260"/>
      <c r="BA178" s="260"/>
      <c r="BB178" s="260"/>
    </row>
    <row r="179" spans="2:54" s="246" customFormat="1" ht="40.5" customHeight="1" x14ac:dyDescent="0.2">
      <c r="B179" s="676" t="e">
        <f>IF('Formulario PPGR2'!$G179="","",CONCATENATE('Formulario PPGR2'!$C179,".",'Formulario PPGR2'!$D179,".",'Formulario PPGR2'!$E179,".",'Formulario PPGR2'!$F179))</f>
        <v>#REF!</v>
      </c>
      <c r="C179" s="676"/>
      <c r="D179" s="676" t="e">
        <f>IF('Formulario PPGR2'!$G179="","",'Formulario PPGR1'!#REF!)</f>
        <v>#REF!</v>
      </c>
      <c r="E179" s="676" t="e">
        <f>IF('Formulario PPGR2'!$G179="","",'Formulario PPGR1'!#REF!)</f>
        <v>#REF!</v>
      </c>
      <c r="F179" s="676" t="e">
        <f>IF('Formulario PPGR2'!$G179="","",'Formulario PPGR1'!#REF!)</f>
        <v>#REF!</v>
      </c>
      <c r="G179" s="235" t="s">
        <v>162</v>
      </c>
      <c r="H179" s="300" t="s">
        <v>620</v>
      </c>
      <c r="I179" s="672" t="s">
        <v>621</v>
      </c>
      <c r="J179" s="677">
        <v>1</v>
      </c>
      <c r="K179" s="677">
        <v>1</v>
      </c>
      <c r="L179" s="677">
        <v>1</v>
      </c>
      <c r="M179" s="677">
        <v>1</v>
      </c>
      <c r="N179" s="677">
        <v>1</v>
      </c>
      <c r="O179" s="677">
        <v>1</v>
      </c>
      <c r="P179" s="677">
        <v>1</v>
      </c>
      <c r="Q179" s="677">
        <v>1</v>
      </c>
      <c r="R179" s="677">
        <v>1</v>
      </c>
      <c r="S179" s="677">
        <v>1</v>
      </c>
      <c r="T179" s="677">
        <v>1</v>
      </c>
      <c r="U179" s="677">
        <v>1</v>
      </c>
      <c r="V179" s="678">
        <f>SUM('Formulario PPGR2'!$J179:$U179)</f>
        <v>12</v>
      </c>
      <c r="W179" s="675" t="s">
        <v>255</v>
      </c>
      <c r="X179" s="675"/>
      <c r="Y179" s="672"/>
      <c r="Z179" s="672" t="s">
        <v>114</v>
      </c>
      <c r="AA179" s="260"/>
      <c r="AB179" s="260"/>
      <c r="AC179" s="260"/>
      <c r="AD179" s="260"/>
      <c r="AE179" s="260"/>
      <c r="AF179" s="260"/>
      <c r="AG179" s="260"/>
      <c r="AH179" s="260"/>
      <c r="AI179" s="260"/>
      <c r="AJ179" s="260"/>
      <c r="AK179" s="260"/>
      <c r="AL179" s="260"/>
      <c r="AM179" s="260"/>
      <c r="AN179" s="260"/>
      <c r="AO179" s="260"/>
      <c r="AP179" s="260"/>
      <c r="AQ179" s="260"/>
      <c r="AR179" s="260"/>
      <c r="AS179" s="260"/>
      <c r="AT179" s="260"/>
      <c r="AU179" s="260"/>
      <c r="AV179" s="260"/>
      <c r="AW179" s="260"/>
      <c r="AX179" s="260"/>
      <c r="AY179" s="260"/>
      <c r="AZ179" s="260"/>
      <c r="BA179" s="260"/>
      <c r="BB179" s="260"/>
    </row>
    <row r="180" spans="2:54" s="246" customFormat="1" ht="40.5" customHeight="1" x14ac:dyDescent="0.2">
      <c r="B180" s="268" t="e">
        <f>IF('Formulario PPGR2'!$G180="","",CONCATENATE('Formulario PPGR2'!$C180,".",'Formulario PPGR2'!$D180,".",'Formulario PPGR2'!$E180,".",'Formulario PPGR2'!$F180))</f>
        <v>#REF!</v>
      </c>
      <c r="C180" s="268" t="e">
        <f>IF('Formulario PPGR2'!$G180="","",'Formulario PPGR1'!#REF!)</f>
        <v>#REF!</v>
      </c>
      <c r="D180" s="268" t="e">
        <f>IF('Formulario PPGR2'!$G180="","",'Formulario PPGR1'!#REF!)</f>
        <v>#REF!</v>
      </c>
      <c r="E180" s="268" t="e">
        <f>IF('Formulario PPGR2'!$G180="","",'Formulario PPGR1'!#REF!)</f>
        <v>#REF!</v>
      </c>
      <c r="F180" s="268" t="e">
        <f>IF('Formulario PPGR2'!$G180="","",'Formulario PPGR1'!#REF!)</f>
        <v>#REF!</v>
      </c>
      <c r="G180" s="235" t="s">
        <v>164</v>
      </c>
      <c r="H180" s="300" t="s">
        <v>622</v>
      </c>
      <c r="I180" s="235" t="s">
        <v>623</v>
      </c>
      <c r="J180" s="234"/>
      <c r="K180" s="234"/>
      <c r="L180" s="234"/>
      <c r="M180" s="234">
        <v>1</v>
      </c>
      <c r="N180" s="234"/>
      <c r="O180" s="234"/>
      <c r="P180" s="234"/>
      <c r="Q180" s="234"/>
      <c r="R180" s="234"/>
      <c r="S180" s="234"/>
      <c r="T180" s="234"/>
      <c r="U180" s="234"/>
      <c r="V180" s="244">
        <f>SUM('Formulario PPGR2'!$J180:$U180)</f>
        <v>1</v>
      </c>
      <c r="W180" s="264" t="s">
        <v>255</v>
      </c>
      <c r="X180" s="264" t="s">
        <v>251</v>
      </c>
      <c r="Y180" s="235" t="s">
        <v>304</v>
      </c>
      <c r="Z180" s="235" t="s">
        <v>161</v>
      </c>
      <c r="AA180" s="260"/>
      <c r="AB180" s="260"/>
      <c r="AC180" s="260"/>
      <c r="AD180" s="260"/>
      <c r="AE180" s="260"/>
      <c r="AF180" s="260"/>
      <c r="AG180" s="260"/>
      <c r="AH180" s="260"/>
      <c r="AI180" s="260"/>
      <c r="AJ180" s="260"/>
      <c r="AK180" s="260"/>
      <c r="AL180" s="260"/>
      <c r="AM180" s="260"/>
      <c r="AN180" s="260"/>
      <c r="AO180" s="260"/>
      <c r="AP180" s="260"/>
      <c r="AQ180" s="260"/>
      <c r="AR180" s="260"/>
      <c r="AS180" s="260"/>
      <c r="AT180" s="260"/>
      <c r="AU180" s="260"/>
      <c r="AV180" s="260"/>
      <c r="AW180" s="260"/>
      <c r="AX180" s="260"/>
      <c r="AY180" s="260"/>
      <c r="AZ180" s="260"/>
      <c r="BA180" s="260"/>
      <c r="BB180" s="260"/>
    </row>
    <row r="181" spans="2:54" s="246" customFormat="1" ht="40.5" customHeight="1" x14ac:dyDescent="0.2">
      <c r="B181" s="268" t="e">
        <f>IF('Formulario PPGR2'!$G181="","",CONCATENATE('Formulario PPGR2'!$C181,".",'Formulario PPGR2'!$D181,".",'Formulario PPGR2'!$E181,".",'Formulario PPGR2'!$F181))</f>
        <v>#REF!</v>
      </c>
      <c r="C181" s="268" t="e">
        <f>IF('Formulario PPGR2'!$G181="","",'Formulario PPGR1'!#REF!)</f>
        <v>#REF!</v>
      </c>
      <c r="D181" s="268" t="e">
        <f>IF('Formulario PPGR2'!$G181="","",'Formulario PPGR1'!#REF!)</f>
        <v>#REF!</v>
      </c>
      <c r="E181" s="268" t="e">
        <f>IF('Formulario PPGR2'!$G181="","",'Formulario PPGR1'!#REF!)</f>
        <v>#REF!</v>
      </c>
      <c r="F181" s="268" t="e">
        <f>IF('Formulario PPGR2'!$G181="","",'Formulario PPGR1'!#REF!)</f>
        <v>#REF!</v>
      </c>
      <c r="G181" s="235" t="s">
        <v>164</v>
      </c>
      <c r="H181" s="300" t="s">
        <v>624</v>
      </c>
      <c r="I181" s="235" t="s">
        <v>625</v>
      </c>
      <c r="J181" s="234"/>
      <c r="K181" s="234"/>
      <c r="L181" s="234"/>
      <c r="M181" s="234"/>
      <c r="N181" s="234"/>
      <c r="O181" s="234"/>
      <c r="P181" s="234"/>
      <c r="Q181" s="234"/>
      <c r="R181" s="234">
        <v>1</v>
      </c>
      <c r="S181" s="234"/>
      <c r="T181" s="234"/>
      <c r="U181" s="234">
        <v>1</v>
      </c>
      <c r="V181" s="244">
        <f>SUM('Formulario PPGR2'!$J181:$U181)</f>
        <v>2</v>
      </c>
      <c r="W181" s="264" t="s">
        <v>259</v>
      </c>
      <c r="X181" s="264"/>
      <c r="Y181" s="235"/>
      <c r="Z181" s="235" t="s">
        <v>161</v>
      </c>
      <c r="AA181" s="260"/>
      <c r="AB181" s="260"/>
      <c r="AC181" s="260"/>
      <c r="AD181" s="260"/>
      <c r="AE181" s="260"/>
      <c r="AF181" s="260"/>
      <c r="AG181" s="260"/>
      <c r="AH181" s="260"/>
      <c r="AI181" s="260"/>
      <c r="AJ181" s="260"/>
      <c r="AK181" s="260"/>
      <c r="AL181" s="260"/>
      <c r="AM181" s="260"/>
      <c r="AN181" s="260"/>
      <c r="AO181" s="260"/>
      <c r="AP181" s="260"/>
      <c r="AQ181" s="260"/>
      <c r="AR181" s="260"/>
      <c r="AS181" s="260"/>
      <c r="AT181" s="260"/>
      <c r="AU181" s="260"/>
      <c r="AV181" s="260"/>
      <c r="AW181" s="260"/>
      <c r="AX181" s="260"/>
      <c r="AY181" s="260"/>
      <c r="AZ181" s="260"/>
      <c r="BA181" s="260"/>
      <c r="BB181" s="260"/>
    </row>
    <row r="182" spans="2:54" s="246" customFormat="1" ht="40.5" customHeight="1" x14ac:dyDescent="0.2">
      <c r="B182" s="268" t="e">
        <f>IF('Formulario PPGR2'!$G182="","",CONCATENATE('Formulario PPGR2'!$C182,".",'Formulario PPGR2'!$D182,".",'Formulario PPGR2'!$E182,".",'Formulario PPGR2'!$F182))</f>
        <v>#REF!</v>
      </c>
      <c r="C182" s="268" t="e">
        <f>IF('Formulario PPGR2'!$G182="","",'Formulario PPGR1'!#REF!)</f>
        <v>#REF!</v>
      </c>
      <c r="D182" s="268" t="e">
        <f>IF('Formulario PPGR2'!$G182="","",'Formulario PPGR1'!#REF!)</f>
        <v>#REF!</v>
      </c>
      <c r="E182" s="268" t="e">
        <f>IF('Formulario PPGR2'!$G182="","",'Formulario PPGR1'!#REF!)</f>
        <v>#REF!</v>
      </c>
      <c r="F182" s="268" t="e">
        <f>IF('Formulario PPGR2'!$G182="","",'Formulario PPGR1'!#REF!)</f>
        <v>#REF!</v>
      </c>
      <c r="G182" s="235" t="s">
        <v>164</v>
      </c>
      <c r="H182" s="300" t="s">
        <v>626</v>
      </c>
      <c r="I182" s="235" t="s">
        <v>627</v>
      </c>
      <c r="J182" s="234"/>
      <c r="K182" s="234"/>
      <c r="L182" s="234"/>
      <c r="M182" s="234"/>
      <c r="N182" s="234">
        <v>1</v>
      </c>
      <c r="O182" s="234"/>
      <c r="P182" s="234"/>
      <c r="Q182" s="234"/>
      <c r="R182" s="234"/>
      <c r="S182" s="234">
        <v>1</v>
      </c>
      <c r="T182" s="234"/>
      <c r="U182" s="234"/>
      <c r="V182" s="244">
        <f>SUM('Formulario PPGR2'!$J182:$U182)</f>
        <v>2</v>
      </c>
      <c r="W182" s="264" t="s">
        <v>255</v>
      </c>
      <c r="X182" s="264"/>
      <c r="Y182" s="235"/>
      <c r="Z182" s="235" t="s">
        <v>161</v>
      </c>
      <c r="AA182" s="260"/>
      <c r="AB182" s="260"/>
      <c r="AC182" s="260"/>
      <c r="AD182" s="260"/>
      <c r="AE182" s="260"/>
      <c r="AF182" s="260"/>
      <c r="AG182" s="260"/>
      <c r="AH182" s="260"/>
      <c r="AI182" s="260"/>
      <c r="AJ182" s="260"/>
      <c r="AK182" s="260"/>
      <c r="AL182" s="260"/>
      <c r="AM182" s="260"/>
      <c r="AN182" s="260"/>
      <c r="AO182" s="260"/>
      <c r="AP182" s="260"/>
      <c r="AQ182" s="260"/>
      <c r="AR182" s="260"/>
      <c r="AS182" s="260"/>
      <c r="AT182" s="260"/>
      <c r="AU182" s="260"/>
      <c r="AV182" s="260"/>
      <c r="AW182" s="260"/>
      <c r="AX182" s="260"/>
      <c r="AY182" s="260"/>
      <c r="AZ182" s="260"/>
      <c r="BA182" s="260"/>
      <c r="BB182" s="260"/>
    </row>
    <row r="183" spans="2:54" s="246" customFormat="1" ht="40.5" customHeight="1" x14ac:dyDescent="0.2">
      <c r="B183" s="676" t="e">
        <f>IF('Formulario PPGR2'!$G183="","",CONCATENATE('Formulario PPGR2'!$C183,".",'Formulario PPGR2'!$D183,".",'Formulario PPGR2'!$E183,".",'Formulario PPGR2'!$F183))</f>
        <v>#REF!</v>
      </c>
      <c r="C183" s="676"/>
      <c r="D183" s="676" t="e">
        <f>IF('Formulario PPGR2'!$G183="","",'Formulario PPGR1'!#REF!)</f>
        <v>#REF!</v>
      </c>
      <c r="E183" s="676" t="e">
        <f>IF('Formulario PPGR2'!$G183="","",'Formulario PPGR1'!#REF!)</f>
        <v>#REF!</v>
      </c>
      <c r="F183" s="676" t="e">
        <f>IF('Formulario PPGR2'!$G183="","",'Formulario PPGR1'!#REF!)</f>
        <v>#REF!</v>
      </c>
      <c r="G183" s="235" t="s">
        <v>164</v>
      </c>
      <c r="H183" s="300" t="s">
        <v>628</v>
      </c>
      <c r="I183" s="672" t="s">
        <v>629</v>
      </c>
      <c r="J183" s="677"/>
      <c r="K183" s="677"/>
      <c r="L183" s="677"/>
      <c r="M183" s="677"/>
      <c r="N183" s="677"/>
      <c r="O183" s="677">
        <v>1</v>
      </c>
      <c r="P183" s="677"/>
      <c r="Q183" s="677"/>
      <c r="R183" s="677"/>
      <c r="S183" s="677"/>
      <c r="T183" s="677">
        <v>1</v>
      </c>
      <c r="U183" s="677"/>
      <c r="V183" s="678">
        <f>SUM('Formulario PPGR2'!$J183:$U183)</f>
        <v>2</v>
      </c>
      <c r="W183" s="675" t="s">
        <v>255</v>
      </c>
      <c r="X183" s="675"/>
      <c r="Y183" s="672"/>
      <c r="Z183" s="672" t="s">
        <v>114</v>
      </c>
      <c r="AA183" s="260"/>
      <c r="AB183" s="260"/>
      <c r="AC183" s="260"/>
      <c r="AD183" s="260"/>
      <c r="AE183" s="260"/>
      <c r="AF183" s="260"/>
      <c r="AG183" s="260"/>
      <c r="AH183" s="260"/>
      <c r="AI183" s="260"/>
      <c r="AJ183" s="260"/>
      <c r="AK183" s="260"/>
      <c r="AL183" s="260"/>
      <c r="AM183" s="260"/>
      <c r="AN183" s="260"/>
      <c r="AO183" s="260"/>
      <c r="AP183" s="260"/>
      <c r="AQ183" s="260"/>
      <c r="AR183" s="260"/>
      <c r="AS183" s="260"/>
      <c r="AT183" s="260"/>
      <c r="AU183" s="260"/>
      <c r="AV183" s="260"/>
      <c r="AW183" s="260"/>
      <c r="AX183" s="260"/>
      <c r="AY183" s="260"/>
      <c r="AZ183" s="260"/>
      <c r="BA183" s="260"/>
      <c r="BB183" s="260"/>
    </row>
    <row r="184" spans="2:54" s="246" customFormat="1" ht="49.5" customHeight="1" x14ac:dyDescent="0.2">
      <c r="B184" s="268" t="e">
        <f>IF('Formulario PPGR2'!$G184="","",CONCATENATE('Formulario PPGR2'!$C184,".",'Formulario PPGR2'!$D184,".",'Formulario PPGR2'!$E184,".",'Formulario PPGR2'!$F184))</f>
        <v>#REF!</v>
      </c>
      <c r="C184" s="268" t="e">
        <f>IF('Formulario PPGR2'!$G184="","",'Formulario PPGR1'!#REF!)</f>
        <v>#REF!</v>
      </c>
      <c r="D184" s="268" t="e">
        <f>IF('Formulario PPGR2'!$G184="","",'Formulario PPGR1'!#REF!)</f>
        <v>#REF!</v>
      </c>
      <c r="E184" s="268" t="e">
        <f>IF('Formulario PPGR2'!$G184="","",'Formulario PPGR1'!#REF!)</f>
        <v>#REF!</v>
      </c>
      <c r="F184" s="268" t="e">
        <f>IF('Formulario PPGR2'!$G184="","",'Formulario PPGR1'!#REF!)</f>
        <v>#REF!</v>
      </c>
      <c r="G184" s="235" t="s">
        <v>165</v>
      </c>
      <c r="H184" s="300" t="s">
        <v>630</v>
      </c>
      <c r="I184" s="235" t="s">
        <v>631</v>
      </c>
      <c r="J184" s="234"/>
      <c r="K184" s="234"/>
      <c r="L184" s="234">
        <v>1</v>
      </c>
      <c r="M184" s="234"/>
      <c r="N184" s="234"/>
      <c r="O184" s="234"/>
      <c r="P184" s="234"/>
      <c r="Q184" s="234"/>
      <c r="R184" s="234"/>
      <c r="S184" s="234"/>
      <c r="T184" s="234">
        <v>1</v>
      </c>
      <c r="U184" s="234"/>
      <c r="V184" s="244">
        <f>SUM('Formulario PPGR2'!$J184:$U184)</f>
        <v>2</v>
      </c>
      <c r="W184" s="264" t="s">
        <v>247</v>
      </c>
      <c r="X184" s="264" t="s">
        <v>255</v>
      </c>
      <c r="Y184" s="235"/>
      <c r="Z184" s="235" t="s">
        <v>166</v>
      </c>
      <c r="AA184" s="260"/>
      <c r="AB184" s="260"/>
      <c r="AC184" s="260"/>
      <c r="AD184" s="260"/>
      <c r="AE184" s="260"/>
      <c r="AF184" s="260"/>
      <c r="AG184" s="260"/>
      <c r="AH184" s="260"/>
      <c r="AI184" s="260"/>
      <c r="AJ184" s="260"/>
      <c r="AK184" s="260"/>
      <c r="AL184" s="260"/>
      <c r="AM184" s="260"/>
      <c r="AN184" s="260"/>
      <c r="AO184" s="260"/>
      <c r="AP184" s="260"/>
      <c r="AQ184" s="260"/>
      <c r="AR184" s="260"/>
      <c r="AS184" s="260"/>
      <c r="AT184" s="260"/>
      <c r="AU184" s="260"/>
      <c r="AV184" s="260"/>
      <c r="AW184" s="260"/>
      <c r="AX184" s="260"/>
      <c r="AY184" s="260"/>
      <c r="AZ184" s="260"/>
      <c r="BA184" s="260"/>
      <c r="BB184" s="260"/>
    </row>
    <row r="185" spans="2:54" s="246" customFormat="1" ht="56.25" customHeight="1" x14ac:dyDescent="0.2">
      <c r="B185" s="268" t="e">
        <f>IF('Formulario PPGR2'!$G185="","",CONCATENATE('Formulario PPGR2'!$C185,".",'Formulario PPGR2'!$D185,".",'Formulario PPGR2'!$E185,".",'Formulario PPGR2'!$F185))</f>
        <v>#REF!</v>
      </c>
      <c r="C185" s="268" t="e">
        <f>IF('Formulario PPGR2'!$G185="","",'Formulario PPGR1'!#REF!)</f>
        <v>#REF!</v>
      </c>
      <c r="D185" s="268" t="e">
        <f>IF('Formulario PPGR2'!$G185="","",'Formulario PPGR1'!#REF!)</f>
        <v>#REF!</v>
      </c>
      <c r="E185" s="268" t="e">
        <f>IF('Formulario PPGR2'!$G185="","",'Formulario PPGR1'!#REF!)</f>
        <v>#REF!</v>
      </c>
      <c r="F185" s="268" t="e">
        <f>IF('Formulario PPGR2'!$G185="","",'Formulario PPGR1'!#REF!)</f>
        <v>#REF!</v>
      </c>
      <c r="G185" s="235" t="s">
        <v>165</v>
      </c>
      <c r="H185" s="300" t="s">
        <v>632</v>
      </c>
      <c r="I185" s="235" t="s">
        <v>633</v>
      </c>
      <c r="J185" s="234"/>
      <c r="K185" s="234"/>
      <c r="L185" s="234"/>
      <c r="M185" s="234"/>
      <c r="N185" s="234">
        <v>1</v>
      </c>
      <c r="O185" s="234"/>
      <c r="P185" s="234"/>
      <c r="Q185" s="234">
        <v>1</v>
      </c>
      <c r="R185" s="234"/>
      <c r="S185" s="234">
        <v>1</v>
      </c>
      <c r="T185" s="234"/>
      <c r="U185" s="234"/>
      <c r="V185" s="244">
        <f>SUM('Formulario PPGR2'!$J185:$U185)</f>
        <v>3</v>
      </c>
      <c r="W185" s="264" t="s">
        <v>247</v>
      </c>
      <c r="X185" s="264" t="s">
        <v>259</v>
      </c>
      <c r="Y185" s="235"/>
      <c r="Z185" s="235" t="s">
        <v>166</v>
      </c>
      <c r="AA185" s="260"/>
      <c r="AB185" s="260"/>
      <c r="AC185" s="260"/>
      <c r="AD185" s="260"/>
      <c r="AE185" s="260"/>
      <c r="AF185" s="260"/>
      <c r="AG185" s="260"/>
      <c r="AH185" s="260"/>
      <c r="AI185" s="260"/>
      <c r="AJ185" s="260"/>
      <c r="AK185" s="260"/>
      <c r="AL185" s="260"/>
      <c r="AM185" s="260"/>
      <c r="AN185" s="260"/>
      <c r="AO185" s="260"/>
      <c r="AP185" s="260"/>
      <c r="AQ185" s="260"/>
      <c r="AR185" s="260"/>
      <c r="AS185" s="260"/>
      <c r="AT185" s="260"/>
      <c r="AU185" s="260"/>
      <c r="AV185" s="260"/>
      <c r="AW185" s="260"/>
      <c r="AX185" s="260"/>
      <c r="AY185" s="260"/>
      <c r="AZ185" s="260"/>
      <c r="BA185" s="260"/>
      <c r="BB185" s="260"/>
    </row>
    <row r="186" spans="2:54" s="246" customFormat="1" ht="56.25" customHeight="1" x14ac:dyDescent="0.2">
      <c r="B186" s="268" t="e">
        <f>IF('Formulario PPGR2'!$G186="","",CONCATENATE('Formulario PPGR2'!$C186,".",'Formulario PPGR2'!$D186,".",'Formulario PPGR2'!$E186,".",'Formulario PPGR2'!$F186))</f>
        <v>#REF!</v>
      </c>
      <c r="C186" s="268" t="e">
        <f>IF('Formulario PPGR2'!$G186="","",'Formulario PPGR1'!#REF!)</f>
        <v>#REF!</v>
      </c>
      <c r="D186" s="268" t="e">
        <f>IF('Formulario PPGR2'!$G186="","",'Formulario PPGR1'!#REF!)</f>
        <v>#REF!</v>
      </c>
      <c r="E186" s="268" t="e">
        <f>IF('Formulario PPGR2'!$G186="","",'Formulario PPGR1'!#REF!)</f>
        <v>#REF!</v>
      </c>
      <c r="F186" s="268" t="e">
        <f>IF('Formulario PPGR2'!$G186="","",'Formulario PPGR1'!#REF!)</f>
        <v>#REF!</v>
      </c>
      <c r="G186" s="235" t="s">
        <v>165</v>
      </c>
      <c r="H186" s="300" t="s">
        <v>634</v>
      </c>
      <c r="I186" s="235" t="s">
        <v>635</v>
      </c>
      <c r="J186" s="234"/>
      <c r="K186" s="234"/>
      <c r="L186" s="234">
        <v>1</v>
      </c>
      <c r="M186" s="234"/>
      <c r="N186" s="234"/>
      <c r="O186" s="234">
        <v>1</v>
      </c>
      <c r="P186" s="234"/>
      <c r="Q186" s="234"/>
      <c r="R186" s="234">
        <v>1</v>
      </c>
      <c r="S186" s="234"/>
      <c r="T186" s="234"/>
      <c r="U186" s="234">
        <v>1</v>
      </c>
      <c r="V186" s="244">
        <f>SUM('Formulario PPGR2'!$J186:$U186)</f>
        <v>4</v>
      </c>
      <c r="W186" s="264" t="s">
        <v>247</v>
      </c>
      <c r="X186" s="264" t="s">
        <v>251</v>
      </c>
      <c r="Y186" s="235" t="s">
        <v>636</v>
      </c>
      <c r="Z186" s="235" t="s">
        <v>166</v>
      </c>
      <c r="AA186" s="260"/>
      <c r="AB186" s="260"/>
      <c r="AC186" s="260"/>
      <c r="AD186" s="260"/>
      <c r="AE186" s="260"/>
      <c r="AF186" s="260"/>
      <c r="AG186" s="260"/>
      <c r="AH186" s="260"/>
      <c r="AI186" s="260"/>
      <c r="AJ186" s="260"/>
      <c r="AK186" s="260"/>
      <c r="AL186" s="260"/>
      <c r="AM186" s="260"/>
      <c r="AN186" s="260"/>
      <c r="AO186" s="260"/>
      <c r="AP186" s="260"/>
      <c r="AQ186" s="260"/>
      <c r="AR186" s="260"/>
      <c r="AS186" s="260"/>
      <c r="AT186" s="260"/>
      <c r="AU186" s="260"/>
      <c r="AV186" s="260"/>
      <c r="AW186" s="260"/>
      <c r="AX186" s="260"/>
      <c r="AY186" s="260"/>
      <c r="AZ186" s="260"/>
      <c r="BA186" s="260"/>
      <c r="BB186" s="260"/>
    </row>
    <row r="187" spans="2:54" s="246" customFormat="1" ht="56.25" customHeight="1" x14ac:dyDescent="0.2">
      <c r="B187" s="268" t="e">
        <f>IF('Formulario PPGR2'!$G187="","",CONCATENATE('Formulario PPGR2'!$C187,".",'Formulario PPGR2'!$D187,".",'Formulario PPGR2'!$E187,".",'Formulario PPGR2'!$F187))</f>
        <v>#REF!</v>
      </c>
      <c r="C187" s="268" t="e">
        <f>IF('Formulario PPGR2'!$G187="","",'Formulario PPGR1'!#REF!)</f>
        <v>#REF!</v>
      </c>
      <c r="D187" s="268" t="e">
        <f>IF('Formulario PPGR2'!$G187="","",'Formulario PPGR1'!#REF!)</f>
        <v>#REF!</v>
      </c>
      <c r="E187" s="268" t="e">
        <f>IF('Formulario PPGR2'!$G187="","",'Formulario PPGR1'!#REF!)</f>
        <v>#REF!</v>
      </c>
      <c r="F187" s="268" t="e">
        <f>IF('Formulario PPGR2'!$G187="","",'Formulario PPGR1'!#REF!)</f>
        <v>#REF!</v>
      </c>
      <c r="G187" s="235" t="s">
        <v>165</v>
      </c>
      <c r="H187" s="300" t="s">
        <v>637</v>
      </c>
      <c r="I187" s="235" t="s">
        <v>638</v>
      </c>
      <c r="J187" s="234"/>
      <c r="K187" s="234"/>
      <c r="L187" s="234"/>
      <c r="M187" s="234"/>
      <c r="N187" s="234">
        <v>1</v>
      </c>
      <c r="O187" s="234"/>
      <c r="P187" s="234"/>
      <c r="Q187" s="234"/>
      <c r="R187" s="234">
        <v>1</v>
      </c>
      <c r="S187" s="234"/>
      <c r="T187" s="234"/>
      <c r="U187" s="234"/>
      <c r="V187" s="244">
        <f>SUM('Formulario PPGR2'!$J187:$U187)</f>
        <v>2</v>
      </c>
      <c r="W187" s="264" t="s">
        <v>247</v>
      </c>
      <c r="X187" s="264" t="s">
        <v>259</v>
      </c>
      <c r="Y187" s="235" t="s">
        <v>639</v>
      </c>
      <c r="Z187" s="235" t="s">
        <v>166</v>
      </c>
      <c r="AA187" s="260"/>
      <c r="AB187" s="260"/>
      <c r="AC187" s="260"/>
      <c r="AD187" s="260"/>
      <c r="AE187" s="260"/>
      <c r="AF187" s="260"/>
      <c r="AG187" s="260"/>
      <c r="AH187" s="260"/>
      <c r="AI187" s="260"/>
      <c r="AJ187" s="260"/>
      <c r="AK187" s="260"/>
      <c r="AL187" s="260"/>
      <c r="AM187" s="260"/>
      <c r="AN187" s="260"/>
      <c r="AO187" s="260"/>
      <c r="AP187" s="260"/>
      <c r="AQ187" s="260"/>
      <c r="AR187" s="260"/>
      <c r="AS187" s="260"/>
      <c r="AT187" s="260"/>
      <c r="AU187" s="260"/>
      <c r="AV187" s="260"/>
      <c r="AW187" s="260"/>
      <c r="AX187" s="260"/>
      <c r="AY187" s="260"/>
      <c r="AZ187" s="260"/>
      <c r="BA187" s="260"/>
      <c r="BB187" s="260"/>
    </row>
    <row r="188" spans="2:54" s="703" customFormat="1" ht="56.25" customHeight="1" x14ac:dyDescent="0.2">
      <c r="B188" s="268" t="e">
        <f>IF('Formulario PPGR2'!$G188="","",CONCATENATE('Formulario PPGR2'!$C188,".",'Formulario PPGR2'!$D188,".",'Formulario PPGR2'!$E188,".",'Formulario PPGR2'!$F188))</f>
        <v>#REF!</v>
      </c>
      <c r="C188" s="268" t="e">
        <f>IF('Formulario PPGR2'!$G188="","",'Formulario PPGR1'!#REF!)</f>
        <v>#REF!</v>
      </c>
      <c r="D188" s="268" t="e">
        <f>IF('Formulario PPGR2'!$G188="","",'Formulario PPGR1'!#REF!)</f>
        <v>#REF!</v>
      </c>
      <c r="E188" s="268" t="e">
        <f>IF('Formulario PPGR2'!$G188="","",'Formulario PPGR1'!#REF!)</f>
        <v>#REF!</v>
      </c>
      <c r="F188" s="268" t="e">
        <f>IF('Formulario PPGR2'!$G188="","",'Formulario PPGR1'!#REF!)</f>
        <v>#REF!</v>
      </c>
      <c r="G188" s="692" t="s">
        <v>165</v>
      </c>
      <c r="H188" s="693" t="s">
        <v>640</v>
      </c>
      <c r="I188" s="701" t="s">
        <v>641</v>
      </c>
      <c r="J188" s="704"/>
      <c r="K188" s="704"/>
      <c r="L188" s="704">
        <v>1</v>
      </c>
      <c r="M188" s="704"/>
      <c r="N188" s="704"/>
      <c r="O188" s="704">
        <v>1</v>
      </c>
      <c r="P188" s="704"/>
      <c r="Q188" s="704"/>
      <c r="R188" s="704">
        <v>1</v>
      </c>
      <c r="S188" s="704"/>
      <c r="T188" s="704"/>
      <c r="U188" s="704">
        <v>1</v>
      </c>
      <c r="V188" s="705">
        <f>SUM('Formulario PPGR2'!$J188:$U188)</f>
        <v>4</v>
      </c>
      <c r="W188" s="695" t="s">
        <v>247</v>
      </c>
      <c r="X188" s="695" t="s">
        <v>251</v>
      </c>
      <c r="Y188" s="692" t="s">
        <v>516</v>
      </c>
      <c r="Z188" s="692" t="s">
        <v>166</v>
      </c>
      <c r="AA188" s="706"/>
      <c r="AB188" s="706"/>
      <c r="AC188" s="706"/>
      <c r="AD188" s="706"/>
      <c r="AE188" s="706"/>
      <c r="AF188" s="706"/>
      <c r="AG188" s="706"/>
      <c r="AH188" s="706"/>
      <c r="AI188" s="706"/>
      <c r="AJ188" s="706"/>
      <c r="AK188" s="706"/>
      <c r="AL188" s="706"/>
      <c r="AM188" s="706"/>
      <c r="AN188" s="706"/>
      <c r="AO188" s="706"/>
      <c r="AP188" s="706"/>
      <c r="AQ188" s="706"/>
      <c r="AR188" s="706"/>
      <c r="AS188" s="706"/>
      <c r="AT188" s="706"/>
      <c r="AU188" s="706"/>
      <c r="AV188" s="706"/>
      <c r="AW188" s="706"/>
      <c r="AX188" s="706"/>
      <c r="AY188" s="706"/>
      <c r="AZ188" s="706"/>
      <c r="BA188" s="706"/>
      <c r="BB188" s="706"/>
    </row>
    <row r="189" spans="2:54" s="246" customFormat="1" ht="64.5" customHeight="1" x14ac:dyDescent="0.2">
      <c r="B189" s="676" t="e">
        <f>IF('Formulario PPGR2'!$G189="","",CONCATENATE('Formulario PPGR2'!$C189,".",'Formulario PPGR2'!$D189,".",'Formulario PPGR2'!$E189,".",'Formulario PPGR2'!$F189))</f>
        <v>#REF!</v>
      </c>
      <c r="C189" s="676"/>
      <c r="D189" s="676" t="e">
        <f>IF('Formulario PPGR2'!$G189="","",'Formulario PPGR1'!#REF!)</f>
        <v>#REF!</v>
      </c>
      <c r="E189" s="676" t="e">
        <f>IF('Formulario PPGR2'!$G189="","",'Formulario PPGR1'!#REF!)</f>
        <v>#REF!</v>
      </c>
      <c r="F189" s="676" t="e">
        <f>IF('Formulario PPGR2'!$G189="","",'Formulario PPGR1'!#REF!)</f>
        <v>#REF!</v>
      </c>
      <c r="G189" s="235" t="s">
        <v>167</v>
      </c>
      <c r="H189" s="300" t="s">
        <v>642</v>
      </c>
      <c r="I189" s="700" t="s">
        <v>644</v>
      </c>
      <c r="J189" s="677">
        <v>1</v>
      </c>
      <c r="K189" s="677"/>
      <c r="L189" s="677"/>
      <c r="M189" s="677">
        <v>1</v>
      </c>
      <c r="N189" s="677"/>
      <c r="O189" s="677"/>
      <c r="P189" s="677">
        <v>1</v>
      </c>
      <c r="Q189" s="677"/>
      <c r="R189" s="677"/>
      <c r="S189" s="677">
        <v>1</v>
      </c>
      <c r="T189" s="677"/>
      <c r="U189" s="677"/>
      <c r="V189" s="678">
        <f>SUM('Formulario PPGR2'!$J189:$U189)</f>
        <v>4</v>
      </c>
      <c r="W189" s="675" t="s">
        <v>259</v>
      </c>
      <c r="X189" s="675"/>
      <c r="Y189" s="672"/>
      <c r="Z189" s="672" t="s">
        <v>365</v>
      </c>
      <c r="AA189" s="260"/>
      <c r="AB189" s="260"/>
      <c r="AC189" s="260"/>
      <c r="AD189" s="260"/>
      <c r="AE189" s="260"/>
      <c r="AF189" s="260"/>
      <c r="AG189" s="260"/>
      <c r="AH189" s="260"/>
      <c r="AI189" s="260"/>
      <c r="AJ189" s="260"/>
      <c r="AK189" s="260"/>
      <c r="AL189" s="260"/>
      <c r="AM189" s="260"/>
      <c r="AN189" s="260"/>
      <c r="AO189" s="260"/>
      <c r="AP189" s="260"/>
      <c r="AQ189" s="260"/>
      <c r="AR189" s="260"/>
      <c r="AS189" s="260"/>
      <c r="AT189" s="260"/>
      <c r="AU189" s="260"/>
      <c r="AV189" s="260"/>
      <c r="AW189" s="260"/>
      <c r="AX189" s="260"/>
      <c r="AY189" s="260"/>
      <c r="AZ189" s="260"/>
      <c r="BA189" s="260"/>
      <c r="BB189" s="260"/>
    </row>
    <row r="190" spans="2:54" s="246" customFormat="1" ht="36" customHeight="1" x14ac:dyDescent="0.2">
      <c r="B190" s="676" t="e">
        <f>IF('Formulario PPGR2'!$G190="","",CONCATENATE('Formulario PPGR2'!$C190,".",'Formulario PPGR2'!$D190,".",'Formulario PPGR2'!$E190,".",'Formulario PPGR2'!$F190))</f>
        <v>#REF!</v>
      </c>
      <c r="C190" s="676"/>
      <c r="D190" s="676" t="e">
        <f>IF('Formulario PPGR2'!$G190="","",'Formulario PPGR1'!#REF!)</f>
        <v>#REF!</v>
      </c>
      <c r="E190" s="676" t="e">
        <f>IF('Formulario PPGR2'!$G190="","",'Formulario PPGR1'!#REF!)</f>
        <v>#REF!</v>
      </c>
      <c r="F190" s="676" t="e">
        <f>IF('Formulario PPGR2'!$G190="","",'Formulario PPGR1'!#REF!)</f>
        <v>#REF!</v>
      </c>
      <c r="G190" s="235" t="s">
        <v>167</v>
      </c>
      <c r="H190" s="300" t="s">
        <v>643</v>
      </c>
      <c r="I190" s="672" t="s">
        <v>645</v>
      </c>
      <c r="J190" s="677"/>
      <c r="K190" s="677">
        <v>1</v>
      </c>
      <c r="L190" s="677"/>
      <c r="M190" s="677"/>
      <c r="N190" s="677"/>
      <c r="O190" s="677"/>
      <c r="P190" s="677"/>
      <c r="Q190" s="677">
        <v>1</v>
      </c>
      <c r="R190" s="677"/>
      <c r="S190" s="677"/>
      <c r="T190" s="677"/>
      <c r="U190" s="677"/>
      <c r="V190" s="678">
        <f>SUM('Formulario PPGR2'!$J190:$U190)</f>
        <v>2</v>
      </c>
      <c r="W190" s="675" t="s">
        <v>259</v>
      </c>
      <c r="X190" s="675"/>
      <c r="Y190" s="672"/>
      <c r="Z190" s="672" t="s">
        <v>365</v>
      </c>
      <c r="AA190" s="260"/>
      <c r="AB190" s="260"/>
      <c r="AC190" s="260"/>
      <c r="AD190" s="260"/>
      <c r="AE190" s="260"/>
      <c r="AF190" s="260"/>
      <c r="AG190" s="260"/>
      <c r="AH190" s="260"/>
      <c r="AI190" s="260"/>
      <c r="AJ190" s="260"/>
      <c r="AK190" s="260"/>
      <c r="AL190" s="260"/>
      <c r="AM190" s="260"/>
      <c r="AN190" s="260"/>
      <c r="AO190" s="260"/>
      <c r="AP190" s="260"/>
      <c r="AQ190" s="260"/>
      <c r="AR190" s="260"/>
      <c r="AS190" s="260"/>
      <c r="AT190" s="260"/>
      <c r="AU190" s="260"/>
      <c r="AV190" s="260"/>
      <c r="AW190" s="260"/>
      <c r="AX190" s="260"/>
      <c r="AY190" s="260"/>
      <c r="AZ190" s="260"/>
      <c r="BA190" s="260"/>
      <c r="BB190" s="260"/>
    </row>
    <row r="191" spans="2:54" s="246" customFormat="1" ht="36" customHeight="1" x14ac:dyDescent="0.2">
      <c r="B191" s="676" t="e">
        <f>IF('Formulario PPGR2'!$G191="","",CONCATENATE('Formulario PPGR2'!$C191,".",'Formulario PPGR2'!$D191,".",'Formulario PPGR2'!$E191,".",'Formulario PPGR2'!$F191))</f>
        <v>#REF!</v>
      </c>
      <c r="C191" s="676"/>
      <c r="D191" s="676" t="e">
        <f>IF('Formulario PPGR2'!$G191="","",'Formulario PPGR1'!#REF!)</f>
        <v>#REF!</v>
      </c>
      <c r="E191" s="676" t="e">
        <f>IF('Formulario PPGR2'!$G191="","",'Formulario PPGR1'!#REF!)</f>
        <v>#REF!</v>
      </c>
      <c r="F191" s="676" t="e">
        <f>IF('Formulario PPGR2'!$G191="","",'Formulario PPGR1'!#REF!)</f>
        <v>#REF!</v>
      </c>
      <c r="G191" s="672" t="s">
        <v>172</v>
      </c>
      <c r="H191" s="673" t="s">
        <v>646</v>
      </c>
      <c r="I191" s="672" t="s">
        <v>647</v>
      </c>
      <c r="J191" s="677"/>
      <c r="K191" s="677"/>
      <c r="L191" s="677"/>
      <c r="M191" s="677">
        <v>1</v>
      </c>
      <c r="N191" s="677"/>
      <c r="O191" s="677"/>
      <c r="P191" s="677"/>
      <c r="Q191" s="677"/>
      <c r="R191" s="677"/>
      <c r="S191" s="677"/>
      <c r="T191" s="677">
        <v>1</v>
      </c>
      <c r="U191" s="677"/>
      <c r="V191" s="678">
        <f>SUM('Formulario PPGR2'!$J191:$U191)</f>
        <v>2</v>
      </c>
      <c r="W191" s="675" t="s">
        <v>247</v>
      </c>
      <c r="X191" s="675" t="s">
        <v>262</v>
      </c>
      <c r="Y191" s="672"/>
      <c r="Z191" s="235" t="s">
        <v>166</v>
      </c>
      <c r="AA191" s="260"/>
      <c r="AB191" s="260"/>
      <c r="AC191" s="260"/>
      <c r="AD191" s="260"/>
      <c r="AE191" s="260"/>
      <c r="AF191" s="260"/>
      <c r="AG191" s="260"/>
      <c r="AH191" s="260"/>
      <c r="AI191" s="260"/>
      <c r="AJ191" s="260"/>
      <c r="AK191" s="260"/>
      <c r="AL191" s="260"/>
      <c r="AM191" s="260"/>
      <c r="AN191" s="260"/>
      <c r="AO191" s="260"/>
      <c r="AP191" s="260"/>
      <c r="AQ191" s="260"/>
      <c r="AR191" s="260"/>
      <c r="AS191" s="260"/>
      <c r="AT191" s="260"/>
      <c r="AU191" s="260"/>
      <c r="AV191" s="260"/>
      <c r="AW191" s="260"/>
      <c r="AX191" s="260"/>
      <c r="AY191" s="260"/>
      <c r="AZ191" s="260"/>
      <c r="BA191" s="260"/>
      <c r="BB191" s="260"/>
    </row>
    <row r="192" spans="2:54" s="246" customFormat="1" ht="36" customHeight="1" x14ac:dyDescent="0.2">
      <c r="B192" s="676" t="e">
        <f>IF('Formulario PPGR2'!$G192="","",CONCATENATE('Formulario PPGR2'!$C192,".",'Formulario PPGR2'!$D192,".",'Formulario PPGR2'!$E192,".",'Formulario PPGR2'!$F192))</f>
        <v>#REF!</v>
      </c>
      <c r="C192" s="676"/>
      <c r="D192" s="676" t="e">
        <f>IF('Formulario PPGR2'!$G192="","",'Formulario PPGR1'!#REF!)</f>
        <v>#REF!</v>
      </c>
      <c r="E192" s="676" t="e">
        <f>IF('Formulario PPGR2'!$G192="","",'Formulario PPGR1'!#REF!)</f>
        <v>#REF!</v>
      </c>
      <c r="F192" s="676" t="e">
        <f>IF('Formulario PPGR2'!$G192="","",'Formulario PPGR1'!#REF!)</f>
        <v>#REF!</v>
      </c>
      <c r="G192" s="672" t="s">
        <v>172</v>
      </c>
      <c r="H192" s="673" t="s">
        <v>648</v>
      </c>
      <c r="I192" s="672" t="s">
        <v>649</v>
      </c>
      <c r="J192" s="677"/>
      <c r="K192" s="677"/>
      <c r="L192" s="677"/>
      <c r="M192" s="677">
        <v>1</v>
      </c>
      <c r="N192" s="677"/>
      <c r="O192" s="677"/>
      <c r="P192" s="677">
        <v>1</v>
      </c>
      <c r="Q192" s="677"/>
      <c r="R192" s="677"/>
      <c r="S192" s="677"/>
      <c r="T192" s="677">
        <v>1</v>
      </c>
      <c r="U192" s="677"/>
      <c r="V192" s="678">
        <f>SUM('Formulario PPGR2'!$J192:$U192)</f>
        <v>3</v>
      </c>
      <c r="W192" s="675" t="s">
        <v>247</v>
      </c>
      <c r="X192" s="675" t="s">
        <v>259</v>
      </c>
      <c r="Y192" s="672"/>
      <c r="Z192" s="235" t="s">
        <v>166</v>
      </c>
      <c r="AA192" s="260"/>
      <c r="AB192" s="260"/>
      <c r="AC192" s="260"/>
      <c r="AD192" s="260"/>
      <c r="AE192" s="260"/>
      <c r="AF192" s="260"/>
      <c r="AG192" s="260"/>
      <c r="AH192" s="260"/>
      <c r="AI192" s="260"/>
      <c r="AJ192" s="260"/>
      <c r="AK192" s="260"/>
      <c r="AL192" s="260"/>
      <c r="AM192" s="260"/>
      <c r="AN192" s="260"/>
      <c r="AO192" s="260"/>
      <c r="AP192" s="260"/>
      <c r="AQ192" s="260"/>
      <c r="AR192" s="260"/>
      <c r="AS192" s="260"/>
      <c r="AT192" s="260"/>
      <c r="AU192" s="260"/>
      <c r="AV192" s="260"/>
      <c r="AW192" s="260"/>
      <c r="AX192" s="260"/>
      <c r="AY192" s="260"/>
      <c r="AZ192" s="260"/>
      <c r="BA192" s="260"/>
      <c r="BB192" s="260"/>
    </row>
    <row r="193" spans="2:54" s="246" customFormat="1" ht="36" customHeight="1" x14ac:dyDescent="0.2">
      <c r="B193" s="676" t="e">
        <f>IF('Formulario PPGR2'!$G193="","",CONCATENATE('Formulario PPGR2'!$C193,".",'Formulario PPGR2'!$D193,".",'Formulario PPGR2'!$E193,".",'Formulario PPGR2'!$F193))</f>
        <v>#REF!</v>
      </c>
      <c r="C193" s="676"/>
      <c r="D193" s="676" t="e">
        <f>IF('Formulario PPGR2'!$G193="","",'Formulario PPGR1'!#REF!)</f>
        <v>#REF!</v>
      </c>
      <c r="E193" s="676" t="e">
        <f>IF('Formulario PPGR2'!$G193="","",'Formulario PPGR1'!#REF!)</f>
        <v>#REF!</v>
      </c>
      <c r="F193" s="676" t="e">
        <f>IF('Formulario PPGR2'!$G193="","",'Formulario PPGR1'!#REF!)</f>
        <v>#REF!</v>
      </c>
      <c r="G193" s="672" t="s">
        <v>172</v>
      </c>
      <c r="H193" s="673" t="s">
        <v>650</v>
      </c>
      <c r="I193" s="235" t="s">
        <v>2560</v>
      </c>
      <c r="J193" s="677"/>
      <c r="K193" s="677"/>
      <c r="L193" s="677"/>
      <c r="M193" s="677">
        <v>1</v>
      </c>
      <c r="N193" s="677"/>
      <c r="O193" s="677"/>
      <c r="P193" s="677"/>
      <c r="Q193" s="677"/>
      <c r="R193" s="677"/>
      <c r="S193" s="677">
        <v>1</v>
      </c>
      <c r="T193" s="677"/>
      <c r="U193" s="677"/>
      <c r="V193" s="678">
        <f>SUM('Formulario PPGR2'!$J193:$U193)</f>
        <v>2</v>
      </c>
      <c r="W193" s="675" t="s">
        <v>247</v>
      </c>
      <c r="X193" s="675" t="s">
        <v>262</v>
      </c>
      <c r="Y193" s="672"/>
      <c r="Z193" s="235" t="s">
        <v>166</v>
      </c>
      <c r="AA193" s="260"/>
      <c r="AB193" s="260"/>
      <c r="AC193" s="260"/>
      <c r="AD193" s="260"/>
      <c r="AE193" s="260"/>
      <c r="AF193" s="260"/>
      <c r="AG193" s="260"/>
      <c r="AH193" s="260"/>
      <c r="AI193" s="260"/>
      <c r="AJ193" s="260"/>
      <c r="AK193" s="260"/>
      <c r="AL193" s="260"/>
      <c r="AM193" s="260"/>
      <c r="AN193" s="260"/>
      <c r="AO193" s="260"/>
      <c r="AP193" s="260"/>
      <c r="AQ193" s="260"/>
      <c r="AR193" s="260"/>
      <c r="AS193" s="260"/>
      <c r="AT193" s="260"/>
      <c r="AU193" s="260"/>
      <c r="AV193" s="260"/>
      <c r="AW193" s="260"/>
      <c r="AX193" s="260"/>
      <c r="AY193" s="260"/>
      <c r="AZ193" s="260"/>
      <c r="BA193" s="260"/>
      <c r="BB193" s="260"/>
    </row>
    <row r="194" spans="2:54" s="246" customFormat="1" ht="36" customHeight="1" x14ac:dyDescent="0.2">
      <c r="B194" s="676" t="e">
        <f>IF('Formulario PPGR2'!$G194="","",CONCATENATE('Formulario PPGR2'!$C194,".",'Formulario PPGR2'!$D194,".",'Formulario PPGR2'!$E194,".",'Formulario PPGR2'!$F194))</f>
        <v>#REF!</v>
      </c>
      <c r="C194" s="676"/>
      <c r="D194" s="676" t="e">
        <f>IF('Formulario PPGR2'!$G194="","",'Formulario PPGR1'!#REF!)</f>
        <v>#REF!</v>
      </c>
      <c r="E194" s="676" t="e">
        <f>IF('Formulario PPGR2'!$G194="","",'Formulario PPGR1'!#REF!)</f>
        <v>#REF!</v>
      </c>
      <c r="F194" s="676" t="e">
        <f>IF('Formulario PPGR2'!$G194="","",'Formulario PPGR1'!#REF!)</f>
        <v>#REF!</v>
      </c>
      <c r="G194" s="672" t="s">
        <v>172</v>
      </c>
      <c r="H194" s="673" t="s">
        <v>651</v>
      </c>
      <c r="I194" s="672" t="s">
        <v>652</v>
      </c>
      <c r="J194" s="677"/>
      <c r="K194" s="677"/>
      <c r="L194" s="677">
        <v>1</v>
      </c>
      <c r="M194" s="677"/>
      <c r="N194" s="677"/>
      <c r="O194" s="677">
        <v>1</v>
      </c>
      <c r="P194" s="677"/>
      <c r="Q194" s="677"/>
      <c r="R194" s="677">
        <v>1</v>
      </c>
      <c r="S194" s="677"/>
      <c r="T194" s="677"/>
      <c r="U194" s="677">
        <v>1</v>
      </c>
      <c r="V194" s="678">
        <f>SUM('Formulario PPGR2'!$J194:$U194)</f>
        <v>4</v>
      </c>
      <c r="W194" s="675" t="s">
        <v>247</v>
      </c>
      <c r="X194" s="675" t="s">
        <v>259</v>
      </c>
      <c r="Y194" s="672"/>
      <c r="Z194" s="235" t="s">
        <v>166</v>
      </c>
      <c r="AA194" s="260"/>
      <c r="AB194" s="260"/>
      <c r="AC194" s="260"/>
      <c r="AD194" s="260"/>
      <c r="AE194" s="260"/>
      <c r="AF194" s="260"/>
      <c r="AG194" s="260"/>
      <c r="AH194" s="260"/>
      <c r="AI194" s="260"/>
      <c r="AJ194" s="260"/>
      <c r="AK194" s="260"/>
      <c r="AL194" s="260"/>
      <c r="AM194" s="260"/>
      <c r="AN194" s="260"/>
      <c r="AO194" s="260"/>
      <c r="AP194" s="260"/>
      <c r="AQ194" s="260"/>
      <c r="AR194" s="260"/>
      <c r="AS194" s="260"/>
      <c r="AT194" s="260"/>
      <c r="AU194" s="260"/>
      <c r="AV194" s="260"/>
      <c r="AW194" s="260"/>
      <c r="AX194" s="260"/>
      <c r="AY194" s="260"/>
      <c r="AZ194" s="260"/>
      <c r="BA194" s="260"/>
      <c r="BB194" s="260"/>
    </row>
    <row r="195" spans="2:54" s="246" customFormat="1" ht="36" customHeight="1" x14ac:dyDescent="0.2">
      <c r="B195" s="268" t="e">
        <f>IF('Formulario PPGR2'!$G195="","",CONCATENATE('Formulario PPGR2'!$C195,".",'Formulario PPGR2'!$D195,".",'Formulario PPGR2'!$E195,".",'Formulario PPGR2'!$F195))</f>
        <v>#REF!</v>
      </c>
      <c r="C195" s="268" t="e">
        <f>IF('Formulario PPGR2'!$G195="","",'Formulario PPGR1'!#REF!)</f>
        <v>#REF!</v>
      </c>
      <c r="D195" s="268" t="e">
        <f>IF('Formulario PPGR2'!$G195="","",'Formulario PPGR1'!#REF!)</f>
        <v>#REF!</v>
      </c>
      <c r="E195" s="268" t="e">
        <f>IF('Formulario PPGR2'!$G195="","",'Formulario PPGR1'!#REF!)</f>
        <v>#REF!</v>
      </c>
      <c r="F195" s="268" t="e">
        <f>IF('Formulario PPGR2'!$G195="","",'Formulario PPGR1'!#REF!)</f>
        <v>#REF!</v>
      </c>
      <c r="G195" s="235" t="s">
        <v>176</v>
      </c>
      <c r="H195" s="300" t="s">
        <v>653</v>
      </c>
      <c r="I195" s="235" t="s">
        <v>654</v>
      </c>
      <c r="J195" s="300">
        <v>1</v>
      </c>
      <c r="K195" s="300">
        <v>1</v>
      </c>
      <c r="L195" s="300">
        <v>1</v>
      </c>
      <c r="M195" s="300">
        <v>1</v>
      </c>
      <c r="N195" s="300">
        <v>1</v>
      </c>
      <c r="O195" s="300">
        <v>1</v>
      </c>
      <c r="P195" s="300">
        <v>1</v>
      </c>
      <c r="Q195" s="300">
        <v>1</v>
      </c>
      <c r="R195" s="300">
        <v>1</v>
      </c>
      <c r="S195" s="300">
        <v>1</v>
      </c>
      <c r="T195" s="300">
        <v>1</v>
      </c>
      <c r="U195" s="300">
        <v>1</v>
      </c>
      <c r="V195" s="244">
        <f>SUM('Formulario PPGR2'!$J195:$U195)</f>
        <v>12</v>
      </c>
      <c r="W195" s="264" t="s">
        <v>255</v>
      </c>
      <c r="X195" s="264" t="s">
        <v>251</v>
      </c>
      <c r="Y195" s="235" t="s">
        <v>655</v>
      </c>
      <c r="Z195" s="235" t="s">
        <v>656</v>
      </c>
      <c r="AA195" s="260"/>
      <c r="AB195" s="260"/>
      <c r="AC195" s="260"/>
      <c r="AD195" s="260"/>
      <c r="AE195" s="260"/>
      <c r="AF195" s="260"/>
      <c r="AG195" s="260"/>
      <c r="AH195" s="260"/>
      <c r="AI195" s="260"/>
      <c r="AJ195" s="260"/>
      <c r="AK195" s="260"/>
      <c r="AL195" s="260"/>
      <c r="AM195" s="260"/>
      <c r="AN195" s="260"/>
      <c r="AO195" s="260"/>
      <c r="AP195" s="260"/>
      <c r="AQ195" s="260"/>
      <c r="AR195" s="260"/>
      <c r="AS195" s="260"/>
      <c r="AT195" s="260"/>
      <c r="AU195" s="260"/>
      <c r="AV195" s="260"/>
      <c r="AW195" s="260"/>
      <c r="AX195" s="260"/>
      <c r="AY195" s="260"/>
      <c r="AZ195" s="260"/>
      <c r="BA195" s="260"/>
      <c r="BB195" s="260"/>
    </row>
    <row r="196" spans="2:54" s="246" customFormat="1" ht="42.75" customHeight="1" x14ac:dyDescent="0.2">
      <c r="B196" s="268" t="e">
        <f>IF('Formulario PPGR2'!$G196="","",CONCATENATE('Formulario PPGR2'!$C196,".",'Formulario PPGR2'!$D196,".",'Formulario PPGR2'!$E196,".",'Formulario PPGR2'!$F196))</f>
        <v>#REF!</v>
      </c>
      <c r="C196" s="268" t="e">
        <f>IF('Formulario PPGR2'!$G196="","",'Formulario PPGR1'!#REF!)</f>
        <v>#REF!</v>
      </c>
      <c r="D196" s="268" t="e">
        <f>IF('Formulario PPGR2'!$G196="","",'Formulario PPGR1'!#REF!)</f>
        <v>#REF!</v>
      </c>
      <c r="E196" s="268" t="e">
        <f>IF('Formulario PPGR2'!$G196="","",'Formulario PPGR1'!#REF!)</f>
        <v>#REF!</v>
      </c>
      <c r="F196" s="268" t="e">
        <f>IF('Formulario PPGR2'!$G196="","",'Formulario PPGR1'!#REF!)</f>
        <v>#REF!</v>
      </c>
      <c r="G196" s="235" t="s">
        <v>176</v>
      </c>
      <c r="H196" s="300" t="s">
        <v>657</v>
      </c>
      <c r="I196" s="235" t="s">
        <v>658</v>
      </c>
      <c r="J196" s="300">
        <v>1</v>
      </c>
      <c r="K196" s="300">
        <v>1</v>
      </c>
      <c r="L196" s="300">
        <v>1</v>
      </c>
      <c r="M196" s="300">
        <v>1</v>
      </c>
      <c r="N196" s="300">
        <v>1</v>
      </c>
      <c r="O196" s="300">
        <v>1</v>
      </c>
      <c r="P196" s="300">
        <v>1</v>
      </c>
      <c r="Q196" s="300">
        <v>1</v>
      </c>
      <c r="R196" s="300">
        <v>1</v>
      </c>
      <c r="S196" s="300">
        <v>1</v>
      </c>
      <c r="T196" s="300">
        <v>1</v>
      </c>
      <c r="U196" s="300">
        <v>1</v>
      </c>
      <c r="V196" s="244">
        <f>SUM('Formulario PPGR2'!$J196:$U196)</f>
        <v>12</v>
      </c>
      <c r="W196" s="264" t="s">
        <v>255</v>
      </c>
      <c r="X196" s="264"/>
      <c r="Y196" s="235"/>
      <c r="Z196" s="235" t="s">
        <v>656</v>
      </c>
      <c r="AA196" s="260"/>
      <c r="AB196" s="260"/>
      <c r="AC196" s="260"/>
      <c r="AD196" s="260"/>
      <c r="AE196" s="260"/>
      <c r="AF196" s="260"/>
      <c r="AG196" s="260"/>
      <c r="AH196" s="260"/>
      <c r="AI196" s="260"/>
      <c r="AJ196" s="260"/>
      <c r="AK196" s="260"/>
      <c r="AL196" s="260"/>
      <c r="AM196" s="260"/>
      <c r="AN196" s="260"/>
      <c r="AO196" s="260"/>
      <c r="AP196" s="260"/>
      <c r="AQ196" s="260"/>
      <c r="AR196" s="260"/>
      <c r="AS196" s="260"/>
      <c r="AT196" s="260"/>
      <c r="AU196" s="260"/>
      <c r="AV196" s="260"/>
      <c r="AW196" s="260"/>
      <c r="AX196" s="260"/>
      <c r="AY196" s="260"/>
      <c r="AZ196" s="260"/>
      <c r="BA196" s="260"/>
      <c r="BB196" s="260"/>
    </row>
    <row r="197" spans="2:54" s="246" customFormat="1" ht="42.75" customHeight="1" x14ac:dyDescent="0.2">
      <c r="B197" s="268" t="e">
        <f>IF('Formulario PPGR2'!$G197="","",CONCATENATE('Formulario PPGR2'!$C197,".",'Formulario PPGR2'!$D197,".",'Formulario PPGR2'!$E197,".",'Formulario PPGR2'!$F197))</f>
        <v>#REF!</v>
      </c>
      <c r="C197" s="268" t="e">
        <f>IF('Formulario PPGR2'!$G197="","",'Formulario PPGR1'!#REF!)</f>
        <v>#REF!</v>
      </c>
      <c r="D197" s="268" t="e">
        <f>IF('Formulario PPGR2'!$G197="","",'Formulario PPGR1'!#REF!)</f>
        <v>#REF!</v>
      </c>
      <c r="E197" s="268" t="e">
        <f>IF('Formulario PPGR2'!$G197="","",'Formulario PPGR1'!#REF!)</f>
        <v>#REF!</v>
      </c>
      <c r="F197" s="268" t="e">
        <f>IF('Formulario PPGR2'!$G197="","",'Formulario PPGR1'!#REF!)</f>
        <v>#REF!</v>
      </c>
      <c r="G197" s="235" t="s">
        <v>176</v>
      </c>
      <c r="H197" s="300" t="s">
        <v>659</v>
      </c>
      <c r="I197" s="235" t="s">
        <v>660</v>
      </c>
      <c r="J197" s="300">
        <v>1</v>
      </c>
      <c r="K197" s="300"/>
      <c r="L197" s="300"/>
      <c r="M197" s="300"/>
      <c r="N197" s="300">
        <v>1</v>
      </c>
      <c r="O197" s="300"/>
      <c r="P197" s="300"/>
      <c r="Q197" s="300"/>
      <c r="R197" s="300"/>
      <c r="S197" s="300">
        <v>1</v>
      </c>
      <c r="T197" s="300"/>
      <c r="U197" s="300"/>
      <c r="V197" s="244">
        <f>SUM('Formulario PPGR2'!$J197:$U197)</f>
        <v>3</v>
      </c>
      <c r="W197" s="264" t="s">
        <v>259</v>
      </c>
      <c r="X197" s="264"/>
      <c r="Y197" s="235"/>
      <c r="Z197" s="235" t="s">
        <v>656</v>
      </c>
      <c r="AA197" s="260"/>
      <c r="AB197" s="260"/>
      <c r="AC197" s="260"/>
      <c r="AD197" s="260"/>
      <c r="AE197" s="260"/>
      <c r="AF197" s="260"/>
      <c r="AG197" s="260"/>
      <c r="AH197" s="260"/>
      <c r="AI197" s="260"/>
      <c r="AJ197" s="260"/>
      <c r="AK197" s="260"/>
      <c r="AL197" s="260"/>
      <c r="AM197" s="260"/>
      <c r="AN197" s="260"/>
      <c r="AO197" s="260"/>
      <c r="AP197" s="260"/>
      <c r="AQ197" s="260"/>
      <c r="AR197" s="260"/>
      <c r="AS197" s="260"/>
      <c r="AT197" s="260"/>
      <c r="AU197" s="260"/>
      <c r="AV197" s="260"/>
      <c r="AW197" s="260"/>
      <c r="AX197" s="260"/>
      <c r="AY197" s="260"/>
      <c r="AZ197" s="260"/>
      <c r="BA197" s="260"/>
      <c r="BB197" s="260"/>
    </row>
    <row r="198" spans="2:54" s="246" customFormat="1" ht="42.75" customHeight="1" x14ac:dyDescent="0.2">
      <c r="B198" s="268" t="e">
        <f>IF('Formulario PPGR2'!$G198="","",CONCATENATE('Formulario PPGR2'!$C198,".",'Formulario PPGR2'!$D198,".",'Formulario PPGR2'!$E198,".",'Formulario PPGR2'!$F198))</f>
        <v>#REF!</v>
      </c>
      <c r="C198" s="268" t="e">
        <f>IF('Formulario PPGR2'!$G198="","",'Formulario PPGR1'!#REF!)</f>
        <v>#REF!</v>
      </c>
      <c r="D198" s="268" t="e">
        <f>IF('Formulario PPGR2'!$G198="","",'Formulario PPGR1'!#REF!)</f>
        <v>#REF!</v>
      </c>
      <c r="E198" s="268" t="e">
        <f>IF('Formulario PPGR2'!$G198="","",'Formulario PPGR1'!#REF!)</f>
        <v>#REF!</v>
      </c>
      <c r="F198" s="268" t="e">
        <f>IF('Formulario PPGR2'!$G198="","",'Formulario PPGR1'!#REF!)</f>
        <v>#REF!</v>
      </c>
      <c r="G198" s="235" t="s">
        <v>176</v>
      </c>
      <c r="H198" s="300" t="s">
        <v>661</v>
      </c>
      <c r="I198" s="235" t="s">
        <v>662</v>
      </c>
      <c r="J198" s="300"/>
      <c r="K198" s="300"/>
      <c r="L198" s="300">
        <v>1</v>
      </c>
      <c r="M198" s="300"/>
      <c r="N198" s="300"/>
      <c r="O198" s="300"/>
      <c r="P198" s="300">
        <v>1</v>
      </c>
      <c r="Q198" s="300"/>
      <c r="R198" s="300"/>
      <c r="S198" s="300"/>
      <c r="T198" s="300"/>
      <c r="U198" s="300">
        <v>1</v>
      </c>
      <c r="V198" s="244">
        <f>SUM('Formulario PPGR2'!$J198:$U198)</f>
        <v>3</v>
      </c>
      <c r="W198" s="264" t="s">
        <v>247</v>
      </c>
      <c r="X198" s="264"/>
      <c r="Y198" s="235"/>
      <c r="Z198" s="235" t="s">
        <v>656</v>
      </c>
      <c r="AA198" s="260"/>
      <c r="AB198" s="260"/>
      <c r="AC198" s="260"/>
      <c r="AD198" s="260"/>
      <c r="AE198" s="260"/>
      <c r="AF198" s="260"/>
      <c r="AG198" s="260"/>
      <c r="AH198" s="260"/>
      <c r="AI198" s="260"/>
      <c r="AJ198" s="260"/>
      <c r="AK198" s="260"/>
      <c r="AL198" s="260"/>
      <c r="AM198" s="260"/>
      <c r="AN198" s="260"/>
      <c r="AO198" s="260"/>
      <c r="AP198" s="260"/>
      <c r="AQ198" s="260"/>
      <c r="AR198" s="260"/>
      <c r="AS198" s="260"/>
      <c r="AT198" s="260"/>
      <c r="AU198" s="260"/>
      <c r="AV198" s="260"/>
      <c r="AW198" s="260"/>
      <c r="AX198" s="260"/>
      <c r="AY198" s="260"/>
      <c r="AZ198" s="260"/>
      <c r="BA198" s="260"/>
      <c r="BB198" s="260"/>
    </row>
    <row r="199" spans="2:54" s="246" customFormat="1" ht="42.75" customHeight="1" x14ac:dyDescent="0.2">
      <c r="B199" s="268" t="e">
        <f>IF('Formulario PPGR2'!$G199="","",CONCATENATE('Formulario PPGR2'!$C199,".",'Formulario PPGR2'!$D199,".",'Formulario PPGR2'!$E199,".",'Formulario PPGR2'!$F199))</f>
        <v>#REF!</v>
      </c>
      <c r="C199" s="268" t="e">
        <f>IF('Formulario PPGR2'!$G199="","",'Formulario PPGR1'!#REF!)</f>
        <v>#REF!</v>
      </c>
      <c r="D199" s="268" t="e">
        <f>IF('Formulario PPGR2'!$G199="","",'Formulario PPGR1'!#REF!)</f>
        <v>#REF!</v>
      </c>
      <c r="E199" s="268" t="e">
        <f>IF('Formulario PPGR2'!$G199="","",'Formulario PPGR1'!#REF!)</f>
        <v>#REF!</v>
      </c>
      <c r="F199" s="268" t="e">
        <f>IF('Formulario PPGR2'!$G199="","",'Formulario PPGR1'!#REF!)</f>
        <v>#REF!</v>
      </c>
      <c r="G199" s="235" t="s">
        <v>176</v>
      </c>
      <c r="H199" s="300" t="s">
        <v>663</v>
      </c>
      <c r="I199" s="235" t="s">
        <v>664</v>
      </c>
      <c r="J199" s="300"/>
      <c r="K199" s="300"/>
      <c r="L199" s="300"/>
      <c r="M199" s="300"/>
      <c r="N199" s="300"/>
      <c r="O199" s="300">
        <v>1</v>
      </c>
      <c r="P199" s="300"/>
      <c r="Q199" s="300"/>
      <c r="R199" s="300"/>
      <c r="S199" s="300"/>
      <c r="T199" s="300"/>
      <c r="U199" s="300">
        <v>1</v>
      </c>
      <c r="V199" s="244">
        <f>SUM('Formulario PPGR2'!$J199:$U199)</f>
        <v>2</v>
      </c>
      <c r="W199" s="264" t="s">
        <v>247</v>
      </c>
      <c r="X199" s="264"/>
      <c r="Y199" s="235"/>
      <c r="Z199" s="235" t="s">
        <v>656</v>
      </c>
      <c r="AA199" s="260"/>
      <c r="AB199" s="260"/>
      <c r="AC199" s="260"/>
      <c r="AD199" s="260"/>
      <c r="AE199" s="260"/>
      <c r="AF199" s="260"/>
      <c r="AG199" s="260"/>
      <c r="AH199" s="260"/>
      <c r="AI199" s="260"/>
      <c r="AJ199" s="260"/>
      <c r="AK199" s="260"/>
      <c r="AL199" s="260"/>
      <c r="AM199" s="260"/>
      <c r="AN199" s="260"/>
      <c r="AO199" s="260"/>
      <c r="AP199" s="260"/>
      <c r="AQ199" s="260"/>
      <c r="AR199" s="260"/>
      <c r="AS199" s="260"/>
      <c r="AT199" s="260"/>
      <c r="AU199" s="260"/>
      <c r="AV199" s="260"/>
      <c r="AW199" s="260"/>
      <c r="AX199" s="260"/>
      <c r="AY199" s="260"/>
      <c r="AZ199" s="260"/>
      <c r="BA199" s="260"/>
      <c r="BB199" s="260"/>
    </row>
    <row r="200" spans="2:54" s="246" customFormat="1" ht="42.75" customHeight="1" x14ac:dyDescent="0.2">
      <c r="B200" s="268" t="e">
        <f>IF('Formulario PPGR2'!$G200="","",CONCATENATE('Formulario PPGR2'!$C200,".",'Formulario PPGR2'!$D200,".",'Formulario PPGR2'!$E200,".",'Formulario PPGR2'!$F200))</f>
        <v>#REF!</v>
      </c>
      <c r="C200" s="268" t="e">
        <f>IF('Formulario PPGR2'!$G200="","",'Formulario PPGR1'!#REF!)</f>
        <v>#REF!</v>
      </c>
      <c r="D200" s="268" t="e">
        <f>IF('Formulario PPGR2'!$G200="","",'Formulario PPGR1'!#REF!)</f>
        <v>#REF!</v>
      </c>
      <c r="E200" s="268" t="e">
        <f>IF('Formulario PPGR2'!$G200="","",'Formulario PPGR1'!#REF!)</f>
        <v>#REF!</v>
      </c>
      <c r="F200" s="268" t="e">
        <f>IF('Formulario PPGR2'!$G200="","",'Formulario PPGR1'!#REF!)</f>
        <v>#REF!</v>
      </c>
      <c r="G200" s="235" t="s">
        <v>176</v>
      </c>
      <c r="H200" s="300" t="s">
        <v>665</v>
      </c>
      <c r="I200" s="235" t="s">
        <v>666</v>
      </c>
      <c r="J200" s="300"/>
      <c r="K200" s="300"/>
      <c r="L200" s="300"/>
      <c r="M200" s="300">
        <v>1</v>
      </c>
      <c r="N200" s="300"/>
      <c r="O200" s="300"/>
      <c r="P200" s="300"/>
      <c r="Q200" s="300"/>
      <c r="R200" s="300"/>
      <c r="S200" s="300"/>
      <c r="T200" s="300">
        <v>1</v>
      </c>
      <c r="U200" s="300"/>
      <c r="V200" s="244">
        <f>SUM('Formulario PPGR2'!$J200:$U200)</f>
        <v>2</v>
      </c>
      <c r="W200" s="264" t="s">
        <v>247</v>
      </c>
      <c r="X200" s="264"/>
      <c r="Y200" s="235"/>
      <c r="Z200" s="235" t="s">
        <v>656</v>
      </c>
      <c r="AA200" s="260"/>
      <c r="AB200" s="260"/>
      <c r="AC200" s="260"/>
      <c r="AD200" s="260"/>
      <c r="AE200" s="260"/>
      <c r="AF200" s="260"/>
      <c r="AG200" s="260"/>
      <c r="AH200" s="260"/>
      <c r="AI200" s="260"/>
      <c r="AJ200" s="260"/>
      <c r="AK200" s="260"/>
      <c r="AL200" s="260"/>
      <c r="AM200" s="260"/>
      <c r="AN200" s="260"/>
      <c r="AO200" s="260"/>
      <c r="AP200" s="260"/>
      <c r="AQ200" s="260"/>
      <c r="AR200" s="260"/>
      <c r="AS200" s="260"/>
      <c r="AT200" s="260"/>
      <c r="AU200" s="260"/>
      <c r="AV200" s="260"/>
      <c r="AW200" s="260"/>
      <c r="AX200" s="260"/>
      <c r="AY200" s="260"/>
      <c r="AZ200" s="260"/>
      <c r="BA200" s="260"/>
      <c r="BB200" s="260"/>
    </row>
    <row r="201" spans="2:54" s="246" customFormat="1" ht="42.75" customHeight="1" x14ac:dyDescent="0.2">
      <c r="B201" s="268" t="e">
        <f>IF('Formulario PPGR2'!$G201="","",CONCATENATE('Formulario PPGR2'!$C201,".",'Formulario PPGR2'!$D201,".",'Formulario PPGR2'!$E201,".",'Formulario PPGR2'!$F201))</f>
        <v>#REF!</v>
      </c>
      <c r="C201" s="268" t="e">
        <f>IF('Formulario PPGR2'!$G201="","",'Formulario PPGR1'!#REF!)</f>
        <v>#REF!</v>
      </c>
      <c r="D201" s="268" t="e">
        <f>IF('Formulario PPGR2'!$G201="","",'Formulario PPGR1'!#REF!)</f>
        <v>#REF!</v>
      </c>
      <c r="E201" s="268" t="e">
        <f>IF('Formulario PPGR2'!$G201="","",'Formulario PPGR1'!#REF!)</f>
        <v>#REF!</v>
      </c>
      <c r="F201" s="268" t="e">
        <f>IF('Formulario PPGR2'!$G201="","",'Formulario PPGR1'!#REF!)</f>
        <v>#REF!</v>
      </c>
      <c r="G201" s="235" t="s">
        <v>176</v>
      </c>
      <c r="H201" s="300" t="s">
        <v>667</v>
      </c>
      <c r="I201" s="235" t="s">
        <v>668</v>
      </c>
      <c r="J201" s="300"/>
      <c r="K201" s="300"/>
      <c r="L201" s="300"/>
      <c r="M201" s="300"/>
      <c r="N201" s="300">
        <v>1</v>
      </c>
      <c r="O201" s="300"/>
      <c r="P201" s="300"/>
      <c r="Q201" s="300"/>
      <c r="R201" s="300"/>
      <c r="S201" s="300"/>
      <c r="T201" s="300"/>
      <c r="U201" s="300"/>
      <c r="V201" s="244">
        <f>SUM('Formulario PPGR2'!$J201:$U201)</f>
        <v>1</v>
      </c>
      <c r="W201" s="264" t="s">
        <v>247</v>
      </c>
      <c r="X201" s="264"/>
      <c r="Y201" s="235"/>
      <c r="Z201" s="235" t="s">
        <v>656</v>
      </c>
      <c r="AA201" s="260"/>
      <c r="AB201" s="260"/>
      <c r="AC201" s="260"/>
      <c r="AD201" s="260"/>
      <c r="AE201" s="260"/>
      <c r="AF201" s="260"/>
      <c r="AG201" s="260"/>
      <c r="AH201" s="260"/>
      <c r="AI201" s="260"/>
      <c r="AJ201" s="260"/>
      <c r="AK201" s="260"/>
      <c r="AL201" s="260"/>
      <c r="AM201" s="260"/>
      <c r="AN201" s="260"/>
      <c r="AO201" s="260"/>
      <c r="AP201" s="260"/>
      <c r="AQ201" s="260"/>
      <c r="AR201" s="260"/>
      <c r="AS201" s="260"/>
      <c r="AT201" s="260"/>
      <c r="AU201" s="260"/>
      <c r="AV201" s="260"/>
      <c r="AW201" s="260"/>
      <c r="AX201" s="260"/>
      <c r="AY201" s="260"/>
      <c r="AZ201" s="260"/>
      <c r="BA201" s="260"/>
      <c r="BB201" s="260"/>
    </row>
    <row r="202" spans="2:54" s="246" customFormat="1" ht="31.5" customHeight="1" x14ac:dyDescent="0.2">
      <c r="B202" s="268" t="e">
        <f>IF('Formulario PPGR2'!$G202="","",CONCATENATE('Formulario PPGR2'!$C202,".",'Formulario PPGR2'!$D202,".",'Formulario PPGR2'!$E202,".",'Formulario PPGR2'!$F202))</f>
        <v>#REF!</v>
      </c>
      <c r="C202" s="268" t="e">
        <f>IF('Formulario PPGR2'!$G202="","",'Formulario PPGR1'!#REF!)</f>
        <v>#REF!</v>
      </c>
      <c r="D202" s="268" t="e">
        <f>IF('Formulario PPGR2'!$G202="","",'Formulario PPGR1'!#REF!)</f>
        <v>#REF!</v>
      </c>
      <c r="E202" s="268" t="e">
        <f>IF('Formulario PPGR2'!$G202="","",'Formulario PPGR1'!#REF!)</f>
        <v>#REF!</v>
      </c>
      <c r="F202" s="268" t="e">
        <f>IF('Formulario PPGR2'!$G202="","",'Formulario PPGR1'!#REF!)</f>
        <v>#REF!</v>
      </c>
      <c r="G202" s="235" t="s">
        <v>176</v>
      </c>
      <c r="H202" s="300" t="s">
        <v>669</v>
      </c>
      <c r="I202" s="235" t="s">
        <v>670</v>
      </c>
      <c r="J202" s="300"/>
      <c r="K202" s="300"/>
      <c r="L202" s="300"/>
      <c r="M202" s="300"/>
      <c r="N202" s="300"/>
      <c r="O202" s="300"/>
      <c r="P202" s="300">
        <v>1</v>
      </c>
      <c r="Q202" s="300"/>
      <c r="R202" s="300"/>
      <c r="S202" s="300"/>
      <c r="T202" s="300"/>
      <c r="U202" s="300"/>
      <c r="V202" s="244">
        <f>SUM('Formulario PPGR2'!$J202:$U202)</f>
        <v>1</v>
      </c>
      <c r="W202" s="264" t="s">
        <v>251</v>
      </c>
      <c r="X202" s="264"/>
      <c r="Y202" s="235" t="s">
        <v>671</v>
      </c>
      <c r="Z202" s="235" t="s">
        <v>656</v>
      </c>
      <c r="AA202" s="260"/>
      <c r="AB202" s="260"/>
      <c r="AC202" s="260"/>
      <c r="AD202" s="260"/>
      <c r="AE202" s="260"/>
      <c r="AF202" s="260"/>
      <c r="AG202" s="260"/>
      <c r="AH202" s="260"/>
      <c r="AI202" s="260"/>
      <c r="AJ202" s="260"/>
      <c r="AK202" s="260"/>
      <c r="AL202" s="260"/>
      <c r="AM202" s="260"/>
      <c r="AN202" s="260"/>
      <c r="AO202" s="260"/>
      <c r="AP202" s="260"/>
      <c r="AQ202" s="260"/>
      <c r="AR202" s="260"/>
      <c r="AS202" s="260"/>
      <c r="AT202" s="260"/>
      <c r="AU202" s="260"/>
      <c r="AV202" s="260"/>
      <c r="AW202" s="260"/>
      <c r="AX202" s="260"/>
      <c r="AY202" s="260"/>
      <c r="AZ202" s="260"/>
      <c r="BA202" s="260"/>
      <c r="BB202" s="260"/>
    </row>
    <row r="203" spans="2:54" s="246" customFormat="1" ht="31.5" customHeight="1" x14ac:dyDescent="0.2">
      <c r="B203" s="268" t="e">
        <f>IF('Formulario PPGR2'!$G203="","",CONCATENATE('Formulario PPGR2'!$C203,".",'Formulario PPGR2'!$D203,".",'Formulario PPGR2'!$E203,".",'Formulario PPGR2'!$F203))</f>
        <v>#REF!</v>
      </c>
      <c r="C203" s="268" t="e">
        <f>IF('Formulario PPGR2'!$G203="","",'Formulario PPGR1'!#REF!)</f>
        <v>#REF!</v>
      </c>
      <c r="D203" s="268" t="e">
        <f>IF('Formulario PPGR2'!$G203="","",'Formulario PPGR1'!#REF!)</f>
        <v>#REF!</v>
      </c>
      <c r="E203" s="268" t="e">
        <f>IF('Formulario PPGR2'!$G203="","",'Formulario PPGR1'!#REF!)</f>
        <v>#REF!</v>
      </c>
      <c r="F203" s="268" t="e">
        <f>IF('Formulario PPGR2'!$G203="","",'Formulario PPGR1'!#REF!)</f>
        <v>#REF!</v>
      </c>
      <c r="G203" s="235" t="s">
        <v>176</v>
      </c>
      <c r="H203" s="300" t="s">
        <v>672</v>
      </c>
      <c r="I203" s="235" t="s">
        <v>673</v>
      </c>
      <c r="J203" s="300">
        <v>1</v>
      </c>
      <c r="K203" s="300"/>
      <c r="L203" s="300"/>
      <c r="M203" s="300"/>
      <c r="N203" s="300"/>
      <c r="O203" s="300"/>
      <c r="P203" s="300"/>
      <c r="Q203" s="300"/>
      <c r="R203" s="300"/>
      <c r="S203" s="300"/>
      <c r="T203" s="300"/>
      <c r="U203" s="300"/>
      <c r="V203" s="244">
        <f>SUM('Formulario PPGR2'!$J203:$U203)</f>
        <v>1</v>
      </c>
      <c r="W203" s="264" t="s">
        <v>674</v>
      </c>
      <c r="X203" s="264"/>
      <c r="Y203" s="235"/>
      <c r="Z203" s="235" t="s">
        <v>656</v>
      </c>
      <c r="AA203" s="260"/>
      <c r="AB203" s="260"/>
      <c r="AC203" s="260"/>
      <c r="AD203" s="260"/>
      <c r="AE203" s="260"/>
      <c r="AF203" s="260"/>
      <c r="AG203" s="260"/>
      <c r="AH203" s="260"/>
      <c r="AI203" s="260"/>
      <c r="AJ203" s="260"/>
      <c r="AK203" s="260"/>
      <c r="AL203" s="260"/>
      <c r="AM203" s="260"/>
      <c r="AN203" s="260"/>
      <c r="AO203" s="260"/>
      <c r="AP203" s="260"/>
      <c r="AQ203" s="260"/>
      <c r="AR203" s="260"/>
      <c r="AS203" s="260"/>
      <c r="AT203" s="260"/>
      <c r="AU203" s="260"/>
      <c r="AV203" s="260"/>
      <c r="AW203" s="260"/>
      <c r="AX203" s="260"/>
      <c r="AY203" s="260"/>
      <c r="AZ203" s="260"/>
      <c r="BA203" s="260"/>
      <c r="BB203" s="260"/>
    </row>
    <row r="204" spans="2:54" s="246" customFormat="1" ht="36.75" customHeight="1" x14ac:dyDescent="0.2">
      <c r="B204" s="268" t="e">
        <f>IF('Formulario PPGR2'!$G204="","",CONCATENATE('Formulario PPGR2'!$C204,".",'Formulario PPGR2'!$D204,".",'Formulario PPGR2'!$E204,".",'Formulario PPGR2'!$F204))</f>
        <v>#REF!</v>
      </c>
      <c r="C204" s="268" t="e">
        <f>IF('Formulario PPGR2'!$G204="","",'Formulario PPGR1'!#REF!)</f>
        <v>#REF!</v>
      </c>
      <c r="D204" s="268" t="e">
        <f>IF('Formulario PPGR2'!$G204="","",'Formulario PPGR1'!#REF!)</f>
        <v>#REF!</v>
      </c>
      <c r="E204" s="268" t="e">
        <f>IF('Formulario PPGR2'!$G204="","",'Formulario PPGR1'!#REF!)</f>
        <v>#REF!</v>
      </c>
      <c r="F204" s="268" t="e">
        <f>IF('Formulario PPGR2'!$G204="","",'Formulario PPGR1'!#REF!)</f>
        <v>#REF!</v>
      </c>
      <c r="G204" s="235" t="s">
        <v>178</v>
      </c>
      <c r="H204" s="300" t="s">
        <v>675</v>
      </c>
      <c r="I204" s="235" t="s">
        <v>676</v>
      </c>
      <c r="J204" s="234"/>
      <c r="K204" s="234">
        <v>1</v>
      </c>
      <c r="L204" s="234">
        <v>1</v>
      </c>
      <c r="M204" s="234">
        <v>1</v>
      </c>
      <c r="N204" s="234">
        <v>1</v>
      </c>
      <c r="O204" s="234">
        <v>1</v>
      </c>
      <c r="P204" s="234">
        <v>1</v>
      </c>
      <c r="Q204" s="234">
        <v>1</v>
      </c>
      <c r="R204" s="234">
        <v>1</v>
      </c>
      <c r="S204" s="234">
        <v>1</v>
      </c>
      <c r="T204" s="234">
        <v>1</v>
      </c>
      <c r="U204" s="234"/>
      <c r="V204" s="244">
        <f>SUM('Formulario PPGR2'!$J204:$U204)</f>
        <v>10</v>
      </c>
      <c r="W204" s="264" t="s">
        <v>255</v>
      </c>
      <c r="X204" s="264"/>
      <c r="Y204" s="235" t="s">
        <v>677</v>
      </c>
      <c r="Z204" s="235" t="s">
        <v>179</v>
      </c>
      <c r="AA204" s="260"/>
      <c r="AB204" s="260"/>
      <c r="AC204" s="260"/>
      <c r="AD204" s="260"/>
      <c r="AE204" s="260"/>
      <c r="AF204" s="260"/>
      <c r="AG204" s="260"/>
      <c r="AH204" s="260"/>
      <c r="AI204" s="260"/>
      <c r="AJ204" s="260"/>
      <c r="AK204" s="260"/>
      <c r="AL204" s="260"/>
      <c r="AM204" s="260"/>
      <c r="AN204" s="260"/>
      <c r="AO204" s="260"/>
      <c r="AP204" s="260"/>
      <c r="AQ204" s="260"/>
      <c r="AR204" s="260"/>
      <c r="AS204" s="260"/>
      <c r="AT204" s="260"/>
      <c r="AU204" s="260"/>
      <c r="AV204" s="260"/>
      <c r="AW204" s="260"/>
      <c r="AX204" s="260"/>
      <c r="AY204" s="260"/>
      <c r="AZ204" s="260"/>
      <c r="BA204" s="260"/>
      <c r="BB204" s="260"/>
    </row>
    <row r="205" spans="2:54" s="246" customFormat="1" ht="49.5" customHeight="1" x14ac:dyDescent="0.2">
      <c r="B205" s="268" t="e">
        <f>IF('Formulario PPGR2'!$G205="","",CONCATENATE('Formulario PPGR2'!$C205,".",'Formulario PPGR2'!$D205,".",'Formulario PPGR2'!$E205,".",'Formulario PPGR2'!$F205))</f>
        <v>#REF!</v>
      </c>
      <c r="C205" s="268" t="e">
        <f>IF('Formulario PPGR2'!$G205="","",'Formulario PPGR1'!#REF!)</f>
        <v>#REF!</v>
      </c>
      <c r="D205" s="268" t="e">
        <f>IF('Formulario PPGR2'!$G205="","",'Formulario PPGR1'!#REF!)</f>
        <v>#REF!</v>
      </c>
      <c r="E205" s="268" t="e">
        <f>IF('Formulario PPGR2'!$G205="","",'Formulario PPGR1'!#REF!)</f>
        <v>#REF!</v>
      </c>
      <c r="F205" s="268" t="e">
        <f>IF('Formulario PPGR2'!$G205="","",'Formulario PPGR1'!#REF!)</f>
        <v>#REF!</v>
      </c>
      <c r="G205" s="235" t="s">
        <v>181</v>
      </c>
      <c r="H205" s="300" t="s">
        <v>678</v>
      </c>
      <c r="I205" s="235" t="s">
        <v>679</v>
      </c>
      <c r="J205" s="234"/>
      <c r="K205" s="234"/>
      <c r="L205" s="234">
        <v>1</v>
      </c>
      <c r="M205" s="234">
        <v>1</v>
      </c>
      <c r="N205" s="234">
        <v>1</v>
      </c>
      <c r="O205" s="234">
        <v>1</v>
      </c>
      <c r="P205" s="234">
        <v>1</v>
      </c>
      <c r="Q205" s="234">
        <v>1</v>
      </c>
      <c r="R205" s="234">
        <v>1</v>
      </c>
      <c r="S205" s="234">
        <v>1</v>
      </c>
      <c r="T205" s="234">
        <v>1</v>
      </c>
      <c r="U205" s="234">
        <v>1</v>
      </c>
      <c r="V205" s="244">
        <f>SUM('Formulario PPGR2'!$J205:$U205)</f>
        <v>10</v>
      </c>
      <c r="W205" s="264" t="s">
        <v>255</v>
      </c>
      <c r="X205" s="264"/>
      <c r="Y205" s="235"/>
      <c r="Z205" s="235" t="s">
        <v>182</v>
      </c>
      <c r="AA205" s="260"/>
      <c r="AB205" s="260"/>
      <c r="AC205" s="260"/>
      <c r="AD205" s="260"/>
      <c r="AE205" s="260"/>
      <c r="AF205" s="260"/>
      <c r="AG205" s="260"/>
      <c r="AH205" s="260"/>
      <c r="AI205" s="260"/>
      <c r="AJ205" s="260"/>
      <c r="AK205" s="260"/>
      <c r="AL205" s="260"/>
      <c r="AM205" s="260"/>
      <c r="AN205" s="260"/>
      <c r="AO205" s="260"/>
      <c r="AP205" s="260"/>
      <c r="AQ205" s="260"/>
      <c r="AR205" s="260"/>
      <c r="AS205" s="260"/>
      <c r="AT205" s="260"/>
      <c r="AU205" s="260"/>
      <c r="AV205" s="260"/>
      <c r="AW205" s="260"/>
      <c r="AX205" s="260"/>
      <c r="AY205" s="260"/>
      <c r="AZ205" s="260"/>
      <c r="BA205" s="260"/>
      <c r="BB205" s="260"/>
    </row>
    <row r="206" spans="2:54" s="246" customFormat="1" ht="49.5" customHeight="1" x14ac:dyDescent="0.2">
      <c r="B206" s="676" t="e">
        <f>IF('Formulario PPGR2'!$G206="","",CONCATENATE('Formulario PPGR2'!$C206,".",'Formulario PPGR2'!$D206,".",'Formulario PPGR2'!$E206,".",'Formulario PPGR2'!$F206))</f>
        <v>#REF!</v>
      </c>
      <c r="C206" s="676"/>
      <c r="D206" s="676" t="e">
        <f>IF('Formulario PPGR2'!$G206="","",'Formulario PPGR1'!#REF!)</f>
        <v>#REF!</v>
      </c>
      <c r="E206" s="676" t="e">
        <f>IF('Formulario PPGR2'!$G206="","",'Formulario PPGR1'!#REF!)</f>
        <v>#REF!</v>
      </c>
      <c r="F206" s="676" t="e">
        <f>IF('Formulario PPGR2'!$G206="","",'Formulario PPGR1'!#REF!)</f>
        <v>#REF!</v>
      </c>
      <c r="G206" s="235" t="s">
        <v>181</v>
      </c>
      <c r="H206" s="300" t="s">
        <v>680</v>
      </c>
      <c r="I206" s="672" t="s">
        <v>681</v>
      </c>
      <c r="J206" s="677">
        <v>1</v>
      </c>
      <c r="K206" s="677"/>
      <c r="L206" s="677"/>
      <c r="M206" s="677">
        <v>1</v>
      </c>
      <c r="N206" s="677"/>
      <c r="O206" s="677"/>
      <c r="P206" s="677">
        <v>1</v>
      </c>
      <c r="Q206" s="677"/>
      <c r="R206" s="677"/>
      <c r="S206" s="677">
        <v>1</v>
      </c>
      <c r="T206" s="677"/>
      <c r="U206" s="677"/>
      <c r="V206" s="678">
        <f>SUM('Formulario PPGR2'!$J206:$U206)</f>
        <v>4</v>
      </c>
      <c r="W206" s="675" t="s">
        <v>259</v>
      </c>
      <c r="X206" s="675" t="s">
        <v>251</v>
      </c>
      <c r="Y206" s="672" t="s">
        <v>682</v>
      </c>
      <c r="Z206" s="672" t="s">
        <v>182</v>
      </c>
      <c r="AA206" s="260"/>
      <c r="AB206" s="260"/>
      <c r="AC206" s="260"/>
      <c r="AD206" s="260"/>
      <c r="AE206" s="260"/>
      <c r="AF206" s="260"/>
      <c r="AG206" s="260"/>
      <c r="AH206" s="260"/>
      <c r="AI206" s="260"/>
      <c r="AJ206" s="260"/>
      <c r="AK206" s="260"/>
      <c r="AL206" s="260"/>
      <c r="AM206" s="260"/>
      <c r="AN206" s="260"/>
      <c r="AO206" s="260"/>
      <c r="AP206" s="260"/>
      <c r="AQ206" s="260"/>
      <c r="AR206" s="260"/>
      <c r="AS206" s="260"/>
      <c r="AT206" s="260"/>
      <c r="AU206" s="260"/>
      <c r="AV206" s="260"/>
      <c r="AW206" s="260"/>
      <c r="AX206" s="260"/>
      <c r="AY206" s="260"/>
      <c r="AZ206" s="260"/>
      <c r="BA206" s="260"/>
      <c r="BB206" s="260"/>
    </row>
    <row r="207" spans="2:54" s="246" customFormat="1" ht="49.5" customHeight="1" x14ac:dyDescent="0.2">
      <c r="B207" s="676" t="e">
        <f>IF('Formulario PPGR2'!$G207="","",CONCATENATE('Formulario PPGR2'!$C207,".",'Formulario PPGR2'!$D207,".",'Formulario PPGR2'!$E207,".",'Formulario PPGR2'!$F207))</f>
        <v>#REF!</v>
      </c>
      <c r="C207" s="676"/>
      <c r="D207" s="676" t="e">
        <f>IF('Formulario PPGR2'!$G207="","",'Formulario PPGR1'!#REF!)</f>
        <v>#REF!</v>
      </c>
      <c r="E207" s="676" t="e">
        <f>IF('Formulario PPGR2'!$G207="","",'Formulario PPGR1'!#REF!)</f>
        <v>#REF!</v>
      </c>
      <c r="F207" s="676" t="e">
        <f>IF('Formulario PPGR2'!$G207="","",'Formulario PPGR1'!#REF!)</f>
        <v>#REF!</v>
      </c>
      <c r="G207" s="235" t="s">
        <v>181</v>
      </c>
      <c r="H207" s="300" t="s">
        <v>683</v>
      </c>
      <c r="I207" s="672" t="s">
        <v>684</v>
      </c>
      <c r="J207" s="677">
        <v>1</v>
      </c>
      <c r="K207" s="677"/>
      <c r="L207" s="677"/>
      <c r="M207" s="677">
        <v>1</v>
      </c>
      <c r="N207" s="677"/>
      <c r="O207" s="677"/>
      <c r="P207" s="677">
        <v>1</v>
      </c>
      <c r="Q207" s="677"/>
      <c r="R207" s="677"/>
      <c r="S207" s="677">
        <v>1</v>
      </c>
      <c r="T207" s="677"/>
      <c r="U207" s="677"/>
      <c r="V207" s="678">
        <f>SUM('Formulario PPGR2'!$J207:$U207)</f>
        <v>4</v>
      </c>
      <c r="W207" s="675" t="s">
        <v>255</v>
      </c>
      <c r="X207" s="675"/>
      <c r="Y207" s="672" t="s">
        <v>682</v>
      </c>
      <c r="Z207" s="672" t="s">
        <v>182</v>
      </c>
      <c r="AA207" s="260"/>
      <c r="AB207" s="260"/>
      <c r="AC207" s="260"/>
      <c r="AD207" s="260"/>
      <c r="AE207" s="260"/>
      <c r="AF207" s="260"/>
      <c r="AG207" s="260"/>
      <c r="AH207" s="260"/>
      <c r="AI207" s="260"/>
      <c r="AJ207" s="260"/>
      <c r="AK207" s="260"/>
      <c r="AL207" s="260"/>
      <c r="AM207" s="260"/>
      <c r="AN207" s="260"/>
      <c r="AO207" s="260"/>
      <c r="AP207" s="260"/>
      <c r="AQ207" s="260"/>
      <c r="AR207" s="260"/>
      <c r="AS207" s="260"/>
      <c r="AT207" s="260"/>
      <c r="AU207" s="260"/>
      <c r="AV207" s="260"/>
      <c r="AW207" s="260"/>
      <c r="AX207" s="260"/>
      <c r="AY207" s="260"/>
      <c r="AZ207" s="260"/>
      <c r="BA207" s="260"/>
      <c r="BB207" s="260"/>
    </row>
    <row r="208" spans="2:54" s="246" customFormat="1" ht="49.5" customHeight="1" x14ac:dyDescent="0.2">
      <c r="B208" s="676" t="e">
        <f>IF('Formulario PPGR2'!$G208="","",CONCATENATE('Formulario PPGR2'!$C208,".",'Formulario PPGR2'!$D208,".",'Formulario PPGR2'!$E208,".",'Formulario PPGR2'!$F208))</f>
        <v>#REF!</v>
      </c>
      <c r="C208" s="676"/>
      <c r="D208" s="676" t="e">
        <f>IF('Formulario PPGR2'!$G208="","",'Formulario PPGR1'!#REF!)</f>
        <v>#REF!</v>
      </c>
      <c r="E208" s="676" t="e">
        <f>IF('Formulario PPGR2'!$G208="","",'Formulario PPGR1'!#REF!)</f>
        <v>#REF!</v>
      </c>
      <c r="F208" s="676" t="e">
        <f>IF('Formulario PPGR2'!$G208="","",'Formulario PPGR1'!#REF!)</f>
        <v>#REF!</v>
      </c>
      <c r="G208" s="235" t="s">
        <v>181</v>
      </c>
      <c r="H208" s="300" t="s">
        <v>685</v>
      </c>
      <c r="I208" s="672" t="s">
        <v>686</v>
      </c>
      <c r="J208" s="677"/>
      <c r="K208" s="677"/>
      <c r="L208" s="677">
        <v>1</v>
      </c>
      <c r="M208" s="677"/>
      <c r="N208" s="677"/>
      <c r="O208" s="677">
        <v>1</v>
      </c>
      <c r="P208" s="677"/>
      <c r="Q208" s="677"/>
      <c r="R208" s="677">
        <v>1</v>
      </c>
      <c r="S208" s="677"/>
      <c r="T208" s="677"/>
      <c r="U208" s="677">
        <v>1</v>
      </c>
      <c r="V208" s="678">
        <f>SUM('Formulario PPGR2'!$J208:$U208)</f>
        <v>4</v>
      </c>
      <c r="W208" s="675" t="s">
        <v>255</v>
      </c>
      <c r="X208" s="675"/>
      <c r="Y208" s="672"/>
      <c r="Z208" s="672" t="s">
        <v>182</v>
      </c>
      <c r="AA208" s="260"/>
      <c r="AB208" s="260"/>
      <c r="AC208" s="260"/>
      <c r="AD208" s="260"/>
      <c r="AE208" s="260"/>
      <c r="AF208" s="260"/>
      <c r="AG208" s="260"/>
      <c r="AH208" s="260"/>
      <c r="AI208" s="260"/>
      <c r="AJ208" s="260"/>
      <c r="AK208" s="260"/>
      <c r="AL208" s="260"/>
      <c r="AM208" s="260"/>
      <c r="AN208" s="260"/>
      <c r="AO208" s="260"/>
      <c r="AP208" s="260"/>
      <c r="AQ208" s="260"/>
      <c r="AR208" s="260"/>
      <c r="AS208" s="260"/>
      <c r="AT208" s="260"/>
      <c r="AU208" s="260"/>
      <c r="AV208" s="260"/>
      <c r="AW208" s="260"/>
      <c r="AX208" s="260"/>
      <c r="AY208" s="260"/>
      <c r="AZ208" s="260"/>
      <c r="BA208" s="260"/>
      <c r="BB208" s="260"/>
    </row>
    <row r="209" spans="2:54" s="246" customFormat="1" ht="59.25" customHeight="1" x14ac:dyDescent="0.2">
      <c r="B209" s="676" t="e">
        <f>IF('Formulario PPGR2'!$G209="","",CONCATENATE('Formulario PPGR2'!$C209,".",'Formulario PPGR2'!$D209,".",'Formulario PPGR2'!$E209,".",'Formulario PPGR2'!$F209))</f>
        <v>#REF!</v>
      </c>
      <c r="C209" s="676"/>
      <c r="D209" s="676" t="e">
        <f>IF('Formulario PPGR2'!$G209="","",'Formulario PPGR1'!#REF!)</f>
        <v>#REF!</v>
      </c>
      <c r="E209" s="676" t="e">
        <f>IF('Formulario PPGR2'!$G209="","",'Formulario PPGR1'!#REF!)</f>
        <v>#REF!</v>
      </c>
      <c r="F209" s="676" t="e">
        <f>IF('Formulario PPGR2'!$G209="","",'Formulario PPGR1'!#REF!)</f>
        <v>#REF!</v>
      </c>
      <c r="G209" s="235" t="s">
        <v>181</v>
      </c>
      <c r="H209" s="300" t="s">
        <v>687</v>
      </c>
      <c r="I209" s="672" t="s">
        <v>688</v>
      </c>
      <c r="J209" s="677">
        <v>1</v>
      </c>
      <c r="K209" s="677">
        <v>1</v>
      </c>
      <c r="L209" s="677">
        <v>1</v>
      </c>
      <c r="M209" s="677">
        <v>1</v>
      </c>
      <c r="N209" s="677">
        <v>1</v>
      </c>
      <c r="O209" s="677">
        <v>1</v>
      </c>
      <c r="P209" s="677">
        <v>1</v>
      </c>
      <c r="Q209" s="677">
        <v>1</v>
      </c>
      <c r="R209" s="677">
        <v>1</v>
      </c>
      <c r="S209" s="677">
        <v>1</v>
      </c>
      <c r="T209" s="677">
        <v>1</v>
      </c>
      <c r="U209" s="677">
        <v>1</v>
      </c>
      <c r="V209" s="678">
        <f>SUM('Formulario PPGR2'!$J209:$U209)</f>
        <v>12</v>
      </c>
      <c r="W209" s="675" t="s">
        <v>255</v>
      </c>
      <c r="X209" s="675"/>
      <c r="Y209" s="672"/>
      <c r="Z209" s="672" t="s">
        <v>182</v>
      </c>
      <c r="AA209" s="260"/>
      <c r="AB209" s="260"/>
      <c r="AC209" s="260"/>
      <c r="AD209" s="260"/>
      <c r="AE209" s="260"/>
      <c r="AF209" s="260"/>
      <c r="AG209" s="260"/>
      <c r="AH209" s="260"/>
      <c r="AI209" s="260"/>
      <c r="AJ209" s="260"/>
      <c r="AK209" s="260"/>
      <c r="AL209" s="260"/>
      <c r="AM209" s="260"/>
      <c r="AN209" s="260"/>
      <c r="AO209" s="260"/>
      <c r="AP209" s="260"/>
      <c r="AQ209" s="260"/>
      <c r="AR209" s="260"/>
      <c r="AS209" s="260"/>
      <c r="AT209" s="260"/>
      <c r="AU209" s="260"/>
      <c r="AV209" s="260"/>
      <c r="AW209" s="260"/>
      <c r="AX209" s="260"/>
      <c r="AY209" s="260"/>
      <c r="AZ209" s="260"/>
      <c r="BA209" s="260"/>
      <c r="BB209" s="260"/>
    </row>
    <row r="210" spans="2:54" s="246" customFormat="1" ht="48.75" customHeight="1" x14ac:dyDescent="0.2">
      <c r="B210" s="676" t="e">
        <f>IF('Formulario PPGR2'!$G210="","",CONCATENATE('Formulario PPGR2'!$C210,".",'Formulario PPGR2'!$D210,".",'Formulario PPGR2'!$E210,".",'Formulario PPGR2'!$F210))</f>
        <v>#REF!</v>
      </c>
      <c r="C210" s="676"/>
      <c r="D210" s="676" t="e">
        <f>IF('Formulario PPGR2'!$G210="","",'Formulario PPGR1'!#REF!)</f>
        <v>#REF!</v>
      </c>
      <c r="E210" s="676" t="e">
        <f>IF('Formulario PPGR2'!$G210="","",'Formulario PPGR1'!#REF!)</f>
        <v>#REF!</v>
      </c>
      <c r="F210" s="676" t="e">
        <f>IF('Formulario PPGR2'!$G210="","",'Formulario PPGR1'!#REF!)</f>
        <v>#REF!</v>
      </c>
      <c r="G210" s="235" t="s">
        <v>181</v>
      </c>
      <c r="H210" s="300" t="s">
        <v>689</v>
      </c>
      <c r="I210" s="672" t="s">
        <v>690</v>
      </c>
      <c r="J210" s="677"/>
      <c r="K210" s="677"/>
      <c r="L210" s="677"/>
      <c r="M210" s="677"/>
      <c r="N210" s="677"/>
      <c r="O210" s="677"/>
      <c r="P210" s="677"/>
      <c r="Q210" s="677"/>
      <c r="R210" s="677"/>
      <c r="S210" s="677"/>
      <c r="T210" s="677"/>
      <c r="U210" s="677">
        <v>1</v>
      </c>
      <c r="V210" s="678">
        <f>SUM('Formulario PPGR2'!$J210:$U210)</f>
        <v>1</v>
      </c>
      <c r="W210" s="675" t="s">
        <v>259</v>
      </c>
      <c r="X210" s="675"/>
      <c r="Y210" s="672"/>
      <c r="Z210" s="672" t="s">
        <v>182</v>
      </c>
      <c r="AA210" s="260"/>
      <c r="AB210" s="260"/>
      <c r="AC210" s="260"/>
      <c r="AD210" s="260"/>
      <c r="AE210" s="260"/>
      <c r="AF210" s="260"/>
      <c r="AG210" s="260"/>
      <c r="AH210" s="260"/>
      <c r="AI210" s="260"/>
      <c r="AJ210" s="260"/>
      <c r="AK210" s="260"/>
      <c r="AL210" s="260"/>
      <c r="AM210" s="260"/>
      <c r="AN210" s="260"/>
      <c r="AO210" s="260"/>
      <c r="AP210" s="260"/>
      <c r="AQ210" s="260"/>
      <c r="AR210" s="260"/>
      <c r="AS210" s="260"/>
      <c r="AT210" s="260"/>
      <c r="AU210" s="260"/>
      <c r="AV210" s="260"/>
      <c r="AW210" s="260"/>
      <c r="AX210" s="260"/>
      <c r="AY210" s="260"/>
      <c r="AZ210" s="260"/>
      <c r="BA210" s="260"/>
      <c r="BB210" s="260"/>
    </row>
    <row r="211" spans="2:54" s="246" customFormat="1" ht="44.25" customHeight="1" x14ac:dyDescent="0.2">
      <c r="B211" s="676" t="e">
        <f>IF('Formulario PPGR2'!$G211="","",CONCATENATE('Formulario PPGR2'!$C211,".",'Formulario PPGR2'!$D211,".",'Formulario PPGR2'!$E211,".",'Formulario PPGR2'!$F211))</f>
        <v>#REF!</v>
      </c>
      <c r="C211" s="676"/>
      <c r="D211" s="676" t="e">
        <f>IF('Formulario PPGR2'!$G211="","",'Formulario PPGR1'!#REF!)</f>
        <v>#REF!</v>
      </c>
      <c r="E211" s="676" t="e">
        <f>IF('Formulario PPGR2'!$G211="","",'Formulario PPGR1'!#REF!)</f>
        <v>#REF!</v>
      </c>
      <c r="F211" s="676" t="e">
        <f>IF('Formulario PPGR2'!$G211="","",'Formulario PPGR1'!#REF!)</f>
        <v>#REF!</v>
      </c>
      <c r="G211" s="235" t="s">
        <v>181</v>
      </c>
      <c r="H211" s="300" t="s">
        <v>691</v>
      </c>
      <c r="I211" s="672" t="s">
        <v>692</v>
      </c>
      <c r="J211" s="677"/>
      <c r="K211" s="677"/>
      <c r="L211" s="677">
        <v>1</v>
      </c>
      <c r="M211" s="677"/>
      <c r="N211" s="677"/>
      <c r="O211" s="677">
        <v>1</v>
      </c>
      <c r="P211" s="677"/>
      <c r="Q211" s="677"/>
      <c r="R211" s="677">
        <v>1</v>
      </c>
      <c r="S211" s="677"/>
      <c r="T211" s="677"/>
      <c r="U211" s="677">
        <v>1</v>
      </c>
      <c r="V211" s="678">
        <f>SUM('Formulario PPGR2'!$J211:$U211)</f>
        <v>4</v>
      </c>
      <c r="W211" s="675" t="s">
        <v>255</v>
      </c>
      <c r="X211" s="675"/>
      <c r="Y211" s="672"/>
      <c r="Z211" s="672" t="s">
        <v>182</v>
      </c>
      <c r="AA211" s="260"/>
      <c r="AB211" s="260"/>
      <c r="AC211" s="260"/>
      <c r="AD211" s="260"/>
      <c r="AE211" s="260"/>
      <c r="AF211" s="260"/>
      <c r="AG211" s="260"/>
      <c r="AH211" s="260"/>
      <c r="AI211" s="260"/>
      <c r="AJ211" s="260"/>
      <c r="AK211" s="260"/>
      <c r="AL211" s="260"/>
      <c r="AM211" s="260"/>
      <c r="AN211" s="260"/>
      <c r="AO211" s="260"/>
      <c r="AP211" s="260"/>
      <c r="AQ211" s="260"/>
      <c r="AR211" s="260"/>
      <c r="AS211" s="260"/>
      <c r="AT211" s="260"/>
      <c r="AU211" s="260"/>
      <c r="AV211" s="260"/>
      <c r="AW211" s="260"/>
      <c r="AX211" s="260"/>
      <c r="AY211" s="260"/>
      <c r="AZ211" s="260"/>
      <c r="BA211" s="260"/>
      <c r="BB211" s="260"/>
    </row>
    <row r="212" spans="2:54" s="246" customFormat="1" ht="44.25" customHeight="1" x14ac:dyDescent="0.2">
      <c r="B212" s="676" t="e">
        <f>IF('Formulario PPGR2'!$G212="","",CONCATENATE('Formulario PPGR2'!$C212,".",'Formulario PPGR2'!$D212,".",'Formulario PPGR2'!$E212,".",'Formulario PPGR2'!$F212))</f>
        <v>#REF!</v>
      </c>
      <c r="C212" s="676"/>
      <c r="D212" s="676" t="e">
        <f>IF('Formulario PPGR2'!$G212="","",'Formulario PPGR1'!#REF!)</f>
        <v>#REF!</v>
      </c>
      <c r="E212" s="676" t="e">
        <f>IF('Formulario PPGR2'!$G212="","",'Formulario PPGR1'!#REF!)</f>
        <v>#REF!</v>
      </c>
      <c r="F212" s="676" t="e">
        <f>IF('Formulario PPGR2'!$G212="","",'Formulario PPGR1'!#REF!)</f>
        <v>#REF!</v>
      </c>
      <c r="G212" s="235" t="s">
        <v>181</v>
      </c>
      <c r="H212" s="300" t="s">
        <v>693</v>
      </c>
      <c r="I212" s="672" t="s">
        <v>694</v>
      </c>
      <c r="J212" s="677">
        <v>1</v>
      </c>
      <c r="K212" s="677">
        <v>1</v>
      </c>
      <c r="L212" s="677">
        <v>1</v>
      </c>
      <c r="M212" s="677">
        <v>1</v>
      </c>
      <c r="N212" s="677">
        <v>1</v>
      </c>
      <c r="O212" s="677">
        <v>1</v>
      </c>
      <c r="P212" s="677">
        <v>1</v>
      </c>
      <c r="Q212" s="677">
        <v>1</v>
      </c>
      <c r="R212" s="677">
        <v>1</v>
      </c>
      <c r="S212" s="677">
        <v>1</v>
      </c>
      <c r="T212" s="677">
        <v>1</v>
      </c>
      <c r="U212" s="677">
        <v>1</v>
      </c>
      <c r="V212" s="678">
        <f>SUM('Formulario PPGR2'!$J212:$U212)</f>
        <v>12</v>
      </c>
      <c r="W212" s="675" t="s">
        <v>255</v>
      </c>
      <c r="X212" s="675" t="s">
        <v>251</v>
      </c>
      <c r="Y212" s="672" t="s">
        <v>695</v>
      </c>
      <c r="Z212" s="672" t="s">
        <v>696</v>
      </c>
      <c r="AA212" s="260"/>
      <c r="AB212" s="260"/>
      <c r="AC212" s="260"/>
      <c r="AD212" s="260"/>
      <c r="AE212" s="260"/>
      <c r="AF212" s="260"/>
      <c r="AG212" s="260"/>
      <c r="AH212" s="260"/>
      <c r="AI212" s="260"/>
      <c r="AJ212" s="260"/>
      <c r="AK212" s="260"/>
      <c r="AL212" s="260"/>
      <c r="AM212" s="260"/>
      <c r="AN212" s="260"/>
      <c r="AO212" s="260"/>
      <c r="AP212" s="260"/>
      <c r="AQ212" s="260"/>
      <c r="AR212" s="260"/>
      <c r="AS212" s="260"/>
      <c r="AT212" s="260"/>
      <c r="AU212" s="260"/>
      <c r="AV212" s="260"/>
      <c r="AW212" s="260"/>
      <c r="AX212" s="260"/>
      <c r="AY212" s="260"/>
      <c r="AZ212" s="260"/>
      <c r="BA212" s="260"/>
      <c r="BB212" s="260"/>
    </row>
    <row r="213" spans="2:54" s="246" customFormat="1" ht="44.25" customHeight="1" x14ac:dyDescent="0.2">
      <c r="B213" s="676"/>
      <c r="C213" s="676"/>
      <c r="D213" s="676"/>
      <c r="E213" s="676"/>
      <c r="F213" s="676"/>
      <c r="G213" s="235" t="s">
        <v>181</v>
      </c>
      <c r="H213" s="300" t="s">
        <v>697</v>
      </c>
      <c r="I213" s="672" t="s">
        <v>698</v>
      </c>
      <c r="J213" s="677">
        <v>1</v>
      </c>
      <c r="K213" s="677"/>
      <c r="L213" s="677"/>
      <c r="M213" s="677">
        <v>1</v>
      </c>
      <c r="N213" s="677"/>
      <c r="O213" s="677"/>
      <c r="P213" s="677">
        <v>1</v>
      </c>
      <c r="Q213" s="677"/>
      <c r="R213" s="677"/>
      <c r="S213" s="677">
        <v>1</v>
      </c>
      <c r="T213" s="677"/>
      <c r="U213" s="677"/>
      <c r="V213" s="678">
        <f>SUM('Formulario PPGR2'!$J213:$U213)</f>
        <v>4</v>
      </c>
      <c r="W213" s="675" t="s">
        <v>255</v>
      </c>
      <c r="X213" s="675"/>
      <c r="Y213" s="672"/>
      <c r="Z213" s="672" t="s">
        <v>186</v>
      </c>
      <c r="AA213" s="260"/>
      <c r="AB213" s="260"/>
      <c r="AC213" s="260"/>
      <c r="AD213" s="260"/>
      <c r="AE213" s="260"/>
      <c r="AF213" s="260"/>
      <c r="AG213" s="260"/>
      <c r="AH213" s="260"/>
      <c r="AI213" s="260"/>
      <c r="AJ213" s="260"/>
      <c r="AK213" s="260"/>
      <c r="AL213" s="260"/>
      <c r="AM213" s="260"/>
      <c r="AN213" s="260"/>
      <c r="AO213" s="260"/>
      <c r="AP213" s="260"/>
      <c r="AQ213" s="260"/>
      <c r="AR213" s="260"/>
      <c r="AS213" s="260"/>
      <c r="AT213" s="260"/>
      <c r="AU213" s="260"/>
      <c r="AV213" s="260"/>
      <c r="AW213" s="260"/>
      <c r="AX213" s="260"/>
      <c r="AY213" s="260"/>
      <c r="AZ213" s="260"/>
      <c r="BA213" s="260"/>
      <c r="BB213" s="260"/>
    </row>
    <row r="214" spans="2:54" s="246" customFormat="1" ht="44.25" customHeight="1" x14ac:dyDescent="0.2">
      <c r="B214" s="676" t="e">
        <f>IF('Formulario PPGR2'!$G214="","",CONCATENATE('Formulario PPGR2'!$C214,".",'Formulario PPGR2'!$D214,".",'Formulario PPGR2'!$E214,".",'Formulario PPGR2'!$F214))</f>
        <v>#REF!</v>
      </c>
      <c r="C214" s="676"/>
      <c r="D214" s="676" t="e">
        <f>IF('Formulario PPGR2'!$G214="","",'Formulario PPGR1'!#REF!)</f>
        <v>#REF!</v>
      </c>
      <c r="E214" s="676" t="e">
        <f>IF('Formulario PPGR2'!$G214="","",'Formulario PPGR1'!#REF!)</f>
        <v>#REF!</v>
      </c>
      <c r="F214" s="676" t="e">
        <f>IF('Formulario PPGR2'!$G214="","",'Formulario PPGR1'!#REF!)</f>
        <v>#REF!</v>
      </c>
      <c r="G214" s="672" t="s">
        <v>183</v>
      </c>
      <c r="H214" s="673" t="s">
        <v>699</v>
      </c>
      <c r="I214" s="672" t="s">
        <v>700</v>
      </c>
      <c r="J214" s="677"/>
      <c r="K214" s="677"/>
      <c r="L214" s="677"/>
      <c r="M214" s="677"/>
      <c r="N214" s="677"/>
      <c r="O214" s="677">
        <v>1</v>
      </c>
      <c r="P214" s="677"/>
      <c r="Q214" s="677"/>
      <c r="R214" s="677"/>
      <c r="S214" s="677"/>
      <c r="T214" s="677"/>
      <c r="U214" s="677">
        <v>1</v>
      </c>
      <c r="V214" s="678">
        <f>SUM('Formulario PPGR2'!$J214:$U214)</f>
        <v>2</v>
      </c>
      <c r="W214" s="675" t="s">
        <v>497</v>
      </c>
      <c r="X214" s="675"/>
      <c r="Y214" s="672"/>
      <c r="Z214" s="672" t="s">
        <v>184</v>
      </c>
      <c r="AA214" s="260"/>
      <c r="AB214" s="260"/>
      <c r="AC214" s="260"/>
      <c r="AD214" s="260"/>
      <c r="AE214" s="260"/>
      <c r="AF214" s="260"/>
      <c r="AG214" s="260"/>
      <c r="AH214" s="260"/>
      <c r="AI214" s="260"/>
      <c r="AJ214" s="260"/>
      <c r="AK214" s="260"/>
      <c r="AL214" s="260"/>
      <c r="AM214" s="260"/>
      <c r="AN214" s="260"/>
      <c r="AO214" s="260"/>
      <c r="AP214" s="260"/>
      <c r="AQ214" s="260"/>
      <c r="AR214" s="260"/>
      <c r="AS214" s="260"/>
      <c r="AT214" s="260"/>
      <c r="AU214" s="260"/>
      <c r="AV214" s="260"/>
      <c r="AW214" s="260"/>
      <c r="AX214" s="260"/>
      <c r="AY214" s="260"/>
      <c r="AZ214" s="260"/>
      <c r="BA214" s="260"/>
      <c r="BB214" s="260"/>
    </row>
    <row r="215" spans="2:54" s="246" customFormat="1" ht="44.25" customHeight="1" x14ac:dyDescent="0.2">
      <c r="B215" s="676" t="e">
        <f>IF('Formulario PPGR2'!$G215="","",CONCATENATE('Formulario PPGR2'!$C215,".",'Formulario PPGR2'!$D215,".",'Formulario PPGR2'!$E215,".",'Formulario PPGR2'!$F215))</f>
        <v>#REF!</v>
      </c>
      <c r="C215" s="676"/>
      <c r="D215" s="676" t="e">
        <f>IF('Formulario PPGR2'!$G215="","",'Formulario PPGR1'!#REF!)</f>
        <v>#REF!</v>
      </c>
      <c r="E215" s="676" t="e">
        <f>IF('Formulario PPGR2'!$G215="","",'Formulario PPGR1'!#REF!)</f>
        <v>#REF!</v>
      </c>
      <c r="F215" s="676" t="e">
        <f>IF('Formulario PPGR2'!$G215="","",'Formulario PPGR1'!#REF!)</f>
        <v>#REF!</v>
      </c>
      <c r="G215" s="672" t="s">
        <v>183</v>
      </c>
      <c r="H215" s="673" t="s">
        <v>701</v>
      </c>
      <c r="I215" s="672" t="s">
        <v>702</v>
      </c>
      <c r="J215" s="677"/>
      <c r="K215" s="677"/>
      <c r="L215" s="677"/>
      <c r="M215" s="677"/>
      <c r="N215" s="677"/>
      <c r="O215" s="677"/>
      <c r="P215" s="677"/>
      <c r="Q215" s="677"/>
      <c r="R215" s="677">
        <v>1</v>
      </c>
      <c r="S215" s="677"/>
      <c r="T215" s="677"/>
      <c r="U215" s="677">
        <v>1</v>
      </c>
      <c r="V215" s="678">
        <f>SUM('Formulario PPGR2'!$J215:$U215)</f>
        <v>2</v>
      </c>
      <c r="W215" s="675" t="s">
        <v>259</v>
      </c>
      <c r="X215" s="675" t="s">
        <v>247</v>
      </c>
      <c r="Y215" s="672"/>
      <c r="Z215" s="672" t="s">
        <v>184</v>
      </c>
      <c r="AA215" s="260"/>
      <c r="AB215" s="260"/>
      <c r="AC215" s="260"/>
      <c r="AD215" s="260"/>
      <c r="AE215" s="260"/>
      <c r="AF215" s="260"/>
      <c r="AG215" s="260"/>
      <c r="AH215" s="260"/>
      <c r="AI215" s="260"/>
      <c r="AJ215" s="260"/>
      <c r="AK215" s="260"/>
      <c r="AL215" s="260"/>
      <c r="AM215" s="260"/>
      <c r="AN215" s="260"/>
      <c r="AO215" s="260"/>
      <c r="AP215" s="260"/>
      <c r="AQ215" s="260"/>
      <c r="AR215" s="260"/>
      <c r="AS215" s="260"/>
      <c r="AT215" s="260"/>
      <c r="AU215" s="260"/>
      <c r="AV215" s="260"/>
      <c r="AW215" s="260"/>
      <c r="AX215" s="260"/>
      <c r="AY215" s="260"/>
      <c r="AZ215" s="260"/>
      <c r="BA215" s="260"/>
      <c r="BB215" s="260"/>
    </row>
    <row r="216" spans="2:54" s="246" customFormat="1" ht="44.25" customHeight="1" x14ac:dyDescent="0.2">
      <c r="B216" s="676" t="e">
        <f>IF('Formulario PPGR2'!$G216="","",CONCATENATE('Formulario PPGR2'!$C216,".",'Formulario PPGR2'!$D216,".",'Formulario PPGR2'!$E216,".",'Formulario PPGR2'!$F216))</f>
        <v>#REF!</v>
      </c>
      <c r="C216" s="676"/>
      <c r="D216" s="676" t="e">
        <f>IF('Formulario PPGR2'!$G216="","",'Formulario PPGR1'!#REF!)</f>
        <v>#REF!</v>
      </c>
      <c r="E216" s="676" t="e">
        <f>IF('Formulario PPGR2'!$G216="","",'Formulario PPGR1'!#REF!)</f>
        <v>#REF!</v>
      </c>
      <c r="F216" s="676" t="e">
        <f>IF('Formulario PPGR2'!$G216="","",'Formulario PPGR1'!#REF!)</f>
        <v>#REF!</v>
      </c>
      <c r="G216" s="672" t="s">
        <v>183</v>
      </c>
      <c r="H216" s="673" t="s">
        <v>703</v>
      </c>
      <c r="I216" s="672" t="s">
        <v>704</v>
      </c>
      <c r="J216" s="677"/>
      <c r="K216" s="677"/>
      <c r="L216" s="677">
        <v>1</v>
      </c>
      <c r="M216" s="677"/>
      <c r="N216" s="677"/>
      <c r="O216" s="677">
        <v>1</v>
      </c>
      <c r="P216" s="677"/>
      <c r="Q216" s="677"/>
      <c r="R216" s="677">
        <v>1</v>
      </c>
      <c r="S216" s="677"/>
      <c r="T216" s="677"/>
      <c r="U216" s="677">
        <v>1</v>
      </c>
      <c r="V216" s="678">
        <f>SUM('Formulario PPGR2'!$J216:$U216)</f>
        <v>4</v>
      </c>
      <c r="W216" s="675" t="s">
        <v>255</v>
      </c>
      <c r="X216" s="675"/>
      <c r="Y216" s="672" t="s">
        <v>705</v>
      </c>
      <c r="Z216" s="672" t="s">
        <v>184</v>
      </c>
      <c r="AA216" s="260"/>
      <c r="AB216" s="260"/>
      <c r="AC216" s="260"/>
      <c r="AD216" s="260"/>
      <c r="AE216" s="260"/>
      <c r="AF216" s="260"/>
      <c r="AG216" s="260"/>
      <c r="AH216" s="260"/>
      <c r="AI216" s="260"/>
      <c r="AJ216" s="260"/>
      <c r="AK216" s="260"/>
      <c r="AL216" s="260"/>
      <c r="AM216" s="260"/>
      <c r="AN216" s="260"/>
      <c r="AO216" s="260"/>
      <c r="AP216" s="260"/>
      <c r="AQ216" s="260"/>
      <c r="AR216" s="260"/>
      <c r="AS216" s="260"/>
      <c r="AT216" s="260"/>
      <c r="AU216" s="260"/>
      <c r="AV216" s="260"/>
      <c r="AW216" s="260"/>
      <c r="AX216" s="260"/>
      <c r="AY216" s="260"/>
      <c r="AZ216" s="260"/>
      <c r="BA216" s="260"/>
      <c r="BB216" s="260"/>
    </row>
    <row r="217" spans="2:54" s="246" customFormat="1" ht="33" customHeight="1" x14ac:dyDescent="0.2">
      <c r="B217" s="676" t="e">
        <f>IF('Formulario PPGR2'!$G217="","",CONCATENATE('Formulario PPGR2'!$C217,".",'Formulario PPGR2'!$D217,".",'Formulario PPGR2'!$E217,".",'Formulario PPGR2'!$F217))</f>
        <v>#REF!</v>
      </c>
      <c r="C217" s="676"/>
      <c r="D217" s="676" t="e">
        <f>IF('Formulario PPGR2'!$G217="","",'Formulario PPGR1'!#REF!)</f>
        <v>#REF!</v>
      </c>
      <c r="E217" s="676" t="e">
        <f>IF('Formulario PPGR2'!$G217="","",'Formulario PPGR1'!#REF!)</f>
        <v>#REF!</v>
      </c>
      <c r="F217" s="676" t="e">
        <f>IF('Formulario PPGR2'!$G217="","",'Formulario PPGR1'!#REF!)</f>
        <v>#REF!</v>
      </c>
      <c r="G217" s="672" t="s">
        <v>183</v>
      </c>
      <c r="H217" s="673" t="s">
        <v>706</v>
      </c>
      <c r="I217" s="672" t="s">
        <v>707</v>
      </c>
      <c r="J217" s="677"/>
      <c r="K217" s="677"/>
      <c r="L217" s="677">
        <v>1</v>
      </c>
      <c r="M217" s="677"/>
      <c r="N217" s="677"/>
      <c r="O217" s="677">
        <v>1</v>
      </c>
      <c r="P217" s="677"/>
      <c r="Q217" s="677"/>
      <c r="R217" s="677">
        <v>1</v>
      </c>
      <c r="S217" s="677"/>
      <c r="T217" s="677"/>
      <c r="U217" s="677">
        <v>1</v>
      </c>
      <c r="V217" s="678">
        <f>SUM('Formulario PPGR2'!$J217:$U217)</f>
        <v>4</v>
      </c>
      <c r="W217" s="675" t="s">
        <v>247</v>
      </c>
      <c r="X217" s="675" t="s">
        <v>262</v>
      </c>
      <c r="Y217" s="672"/>
      <c r="Z217" s="672" t="s">
        <v>184</v>
      </c>
      <c r="AA217" s="260"/>
      <c r="AB217" s="260"/>
      <c r="AC217" s="260"/>
      <c r="AD217" s="260"/>
      <c r="AE217" s="260"/>
      <c r="AF217" s="260"/>
      <c r="AG217" s="260"/>
      <c r="AH217" s="260"/>
      <c r="AI217" s="260"/>
      <c r="AJ217" s="260"/>
      <c r="AK217" s="260"/>
      <c r="AL217" s="260"/>
      <c r="AM217" s="260"/>
      <c r="AN217" s="260"/>
      <c r="AO217" s="260"/>
      <c r="AP217" s="260"/>
      <c r="AQ217" s="260"/>
      <c r="AR217" s="260"/>
      <c r="AS217" s="260"/>
      <c r="AT217" s="260"/>
      <c r="AU217" s="260"/>
      <c r="AV217" s="260"/>
      <c r="AW217" s="260"/>
      <c r="AX217" s="260"/>
      <c r="AY217" s="260"/>
      <c r="AZ217" s="260"/>
      <c r="BA217" s="260"/>
      <c r="BB217" s="260"/>
    </row>
    <row r="218" spans="2:54" s="246" customFormat="1" ht="33" customHeight="1" x14ac:dyDescent="0.2">
      <c r="B218" s="676" t="e">
        <f>IF('Formulario PPGR2'!$G218="","",CONCATENATE('Formulario PPGR2'!$C218,".",'Formulario PPGR2'!$D218,".",'Formulario PPGR2'!$E218,".",'Formulario PPGR2'!$F218))</f>
        <v>#REF!</v>
      </c>
      <c r="C218" s="676"/>
      <c r="D218" s="676" t="e">
        <f>IF('Formulario PPGR2'!$G218="","",'Formulario PPGR1'!#REF!)</f>
        <v>#REF!</v>
      </c>
      <c r="E218" s="676" t="e">
        <f>IF('Formulario PPGR2'!$G218="","",'Formulario PPGR1'!#REF!)</f>
        <v>#REF!</v>
      </c>
      <c r="F218" s="676" t="e">
        <f>IF('Formulario PPGR2'!$G218="","",'Formulario PPGR1'!#REF!)</f>
        <v>#REF!</v>
      </c>
      <c r="G218" s="672" t="s">
        <v>185</v>
      </c>
      <c r="H218" s="673" t="s">
        <v>708</v>
      </c>
      <c r="I218" s="672" t="s">
        <v>709</v>
      </c>
      <c r="J218" s="677"/>
      <c r="K218" s="677"/>
      <c r="L218" s="677">
        <v>1</v>
      </c>
      <c r="M218" s="677"/>
      <c r="N218" s="677"/>
      <c r="O218" s="677"/>
      <c r="P218" s="677"/>
      <c r="Q218" s="677"/>
      <c r="R218" s="677"/>
      <c r="S218" s="677"/>
      <c r="T218" s="677"/>
      <c r="U218" s="677"/>
      <c r="V218" s="678">
        <f>SUM('Formulario PPGR2'!$J218:$U218)</f>
        <v>1</v>
      </c>
      <c r="W218" s="675" t="s">
        <v>251</v>
      </c>
      <c r="X218" s="675"/>
      <c r="Y218" s="672" t="s">
        <v>710</v>
      </c>
      <c r="Z218" s="672" t="s">
        <v>186</v>
      </c>
      <c r="AA218" s="260"/>
      <c r="AB218" s="260"/>
      <c r="AC218" s="260"/>
      <c r="AD218" s="260"/>
      <c r="AE218" s="260"/>
      <c r="AF218" s="260"/>
      <c r="AG218" s="260"/>
      <c r="AH218" s="260"/>
      <c r="AI218" s="260"/>
      <c r="AJ218" s="260"/>
      <c r="AK218" s="260"/>
      <c r="AL218" s="260"/>
      <c r="AM218" s="260"/>
      <c r="AN218" s="260"/>
      <c r="AO218" s="260"/>
      <c r="AP218" s="260"/>
      <c r="AQ218" s="260"/>
      <c r="AR218" s="260"/>
      <c r="AS218" s="260"/>
      <c r="AT218" s="260"/>
      <c r="AU218" s="260"/>
      <c r="AV218" s="260"/>
      <c r="AW218" s="260"/>
      <c r="AX218" s="260"/>
      <c r="AY218" s="260"/>
      <c r="AZ218" s="260"/>
      <c r="BA218" s="260"/>
      <c r="BB218" s="260"/>
    </row>
    <row r="219" spans="2:54" s="246" customFormat="1" ht="33" customHeight="1" x14ac:dyDescent="0.2">
      <c r="B219" s="676" t="e">
        <f>IF('Formulario PPGR2'!$G219="","",CONCATENATE('Formulario PPGR2'!$C219,".",'Formulario PPGR2'!$D219,".",'Formulario PPGR2'!$E219,".",'Formulario PPGR2'!$F219))</f>
        <v>#REF!</v>
      </c>
      <c r="C219" s="676"/>
      <c r="D219" s="676" t="e">
        <f>IF('Formulario PPGR2'!$G219="","",'Formulario PPGR1'!#REF!)</f>
        <v>#REF!</v>
      </c>
      <c r="E219" s="676" t="e">
        <f>IF('Formulario PPGR2'!$G219="","",'Formulario PPGR1'!#REF!)</f>
        <v>#REF!</v>
      </c>
      <c r="F219" s="676" t="e">
        <f>IF('Formulario PPGR2'!$G219="","",'Formulario PPGR1'!#REF!)</f>
        <v>#REF!</v>
      </c>
      <c r="G219" s="672" t="s">
        <v>185</v>
      </c>
      <c r="H219" s="673" t="s">
        <v>711</v>
      </c>
      <c r="I219" s="672" t="s">
        <v>712</v>
      </c>
      <c r="J219" s="677"/>
      <c r="K219" s="677"/>
      <c r="L219" s="677"/>
      <c r="M219" s="677"/>
      <c r="N219" s="677">
        <v>1</v>
      </c>
      <c r="O219" s="677"/>
      <c r="P219" s="677"/>
      <c r="Q219" s="677"/>
      <c r="R219" s="677"/>
      <c r="S219" s="677"/>
      <c r="T219" s="677">
        <v>1</v>
      </c>
      <c r="U219" s="677"/>
      <c r="V219" s="678">
        <f>SUM('Formulario PPGR2'!$J219:$U219)</f>
        <v>2</v>
      </c>
      <c r="W219" s="675" t="s">
        <v>255</v>
      </c>
      <c r="X219" s="675" t="s">
        <v>251</v>
      </c>
      <c r="Y219" s="672" t="s">
        <v>713</v>
      </c>
      <c r="Z219" s="672" t="s">
        <v>186</v>
      </c>
      <c r="AA219" s="260"/>
      <c r="AB219" s="260"/>
      <c r="AC219" s="260"/>
      <c r="AD219" s="260"/>
      <c r="AE219" s="260"/>
      <c r="AF219" s="260"/>
      <c r="AG219" s="260"/>
      <c r="AH219" s="260"/>
      <c r="AI219" s="260"/>
      <c r="AJ219" s="260"/>
      <c r="AK219" s="260"/>
      <c r="AL219" s="260"/>
      <c r="AM219" s="260"/>
      <c r="AN219" s="260"/>
      <c r="AO219" s="260"/>
      <c r="AP219" s="260"/>
      <c r="AQ219" s="260"/>
      <c r="AR219" s="260"/>
      <c r="AS219" s="260"/>
      <c r="AT219" s="260"/>
      <c r="AU219" s="260"/>
      <c r="AV219" s="260"/>
      <c r="AW219" s="260"/>
      <c r="AX219" s="260"/>
      <c r="AY219" s="260"/>
      <c r="AZ219" s="260"/>
      <c r="BA219" s="260"/>
      <c r="BB219" s="260"/>
    </row>
    <row r="220" spans="2:54" s="246" customFormat="1" ht="33" customHeight="1" x14ac:dyDescent="0.2">
      <c r="B220" s="676" t="e">
        <f>IF('Formulario PPGR2'!$G220="","",CONCATENATE('Formulario PPGR2'!$C220,".",'Formulario PPGR2'!$D220,".",'Formulario PPGR2'!$E220,".",'Formulario PPGR2'!$F220))</f>
        <v>#REF!</v>
      </c>
      <c r="C220" s="676"/>
      <c r="D220" s="676" t="e">
        <f>IF('Formulario PPGR2'!$G220="","",'Formulario PPGR1'!#REF!)</f>
        <v>#REF!</v>
      </c>
      <c r="E220" s="676" t="e">
        <f>IF('Formulario PPGR2'!$G220="","",'Formulario PPGR1'!#REF!)</f>
        <v>#REF!</v>
      </c>
      <c r="F220" s="676" t="e">
        <f>IF('Formulario PPGR2'!$G220="","",'Formulario PPGR1'!#REF!)</f>
        <v>#REF!</v>
      </c>
      <c r="G220" s="672" t="s">
        <v>185</v>
      </c>
      <c r="H220" s="673" t="s">
        <v>714</v>
      </c>
      <c r="I220" s="672" t="s">
        <v>715</v>
      </c>
      <c r="J220" s="677"/>
      <c r="K220" s="677"/>
      <c r="L220" s="677"/>
      <c r="M220" s="677"/>
      <c r="N220" s="677">
        <v>1</v>
      </c>
      <c r="O220" s="677"/>
      <c r="P220" s="677"/>
      <c r="Q220" s="677">
        <v>1</v>
      </c>
      <c r="R220" s="677"/>
      <c r="S220" s="677"/>
      <c r="T220" s="677">
        <v>1</v>
      </c>
      <c r="U220" s="677"/>
      <c r="V220" s="678">
        <f>SUM('Formulario PPGR2'!$J220:$U220)</f>
        <v>3</v>
      </c>
      <c r="W220" s="675" t="s">
        <v>255</v>
      </c>
      <c r="X220" s="675" t="s">
        <v>251</v>
      </c>
      <c r="Y220" s="672" t="s">
        <v>713</v>
      </c>
      <c r="Z220" s="672" t="s">
        <v>186</v>
      </c>
      <c r="AA220" s="260"/>
      <c r="AB220" s="260"/>
      <c r="AC220" s="260"/>
      <c r="AD220" s="260"/>
      <c r="AE220" s="260"/>
      <c r="AF220" s="260"/>
      <c r="AG220" s="260"/>
      <c r="AH220" s="260"/>
      <c r="AI220" s="260"/>
      <c r="AJ220" s="260"/>
      <c r="AK220" s="260"/>
      <c r="AL220" s="260"/>
      <c r="AM220" s="260"/>
      <c r="AN220" s="260"/>
      <c r="AO220" s="260"/>
      <c r="AP220" s="260"/>
      <c r="AQ220" s="260"/>
      <c r="AR220" s="260"/>
      <c r="AS220" s="260"/>
      <c r="AT220" s="260"/>
      <c r="AU220" s="260"/>
      <c r="AV220" s="260"/>
      <c r="AW220" s="260"/>
      <c r="AX220" s="260"/>
      <c r="AY220" s="260"/>
      <c r="AZ220" s="260"/>
      <c r="BA220" s="260"/>
      <c r="BB220" s="260"/>
    </row>
    <row r="221" spans="2:54" s="246" customFormat="1" ht="63" customHeight="1" x14ac:dyDescent="0.2">
      <c r="B221" s="676" t="e">
        <f>IF('Formulario PPGR2'!$G221="","",CONCATENATE('Formulario PPGR2'!$C221,".",'Formulario PPGR2'!$D221,".",'Formulario PPGR2'!$E221,".",'Formulario PPGR2'!$F221))</f>
        <v>#REF!</v>
      </c>
      <c r="C221" s="676"/>
      <c r="D221" s="676" t="e">
        <f>IF('Formulario PPGR2'!$G221="","",'Formulario PPGR1'!#REF!)</f>
        <v>#REF!</v>
      </c>
      <c r="E221" s="676" t="e">
        <f>IF('Formulario PPGR2'!$G221="","",'Formulario PPGR1'!#REF!)</f>
        <v>#REF!</v>
      </c>
      <c r="F221" s="676" t="e">
        <f>IF('Formulario PPGR2'!$G221="","",'Formulario PPGR1'!#REF!)</f>
        <v>#REF!</v>
      </c>
      <c r="G221" s="672" t="s">
        <v>187</v>
      </c>
      <c r="H221" s="673" t="s">
        <v>716</v>
      </c>
      <c r="I221" s="672" t="s">
        <v>717</v>
      </c>
      <c r="J221" s="677">
        <v>1</v>
      </c>
      <c r="K221" s="677"/>
      <c r="L221" s="677"/>
      <c r="M221" s="677"/>
      <c r="N221" s="677"/>
      <c r="O221" s="677"/>
      <c r="P221" s="677"/>
      <c r="Q221" s="677"/>
      <c r="R221" s="677"/>
      <c r="S221" s="677"/>
      <c r="T221" s="677"/>
      <c r="U221" s="677"/>
      <c r="V221" s="678">
        <f>SUM('Formulario PPGR2'!$J221:$U221)</f>
        <v>1</v>
      </c>
      <c r="W221" s="675" t="s">
        <v>290</v>
      </c>
      <c r="X221" s="675" t="s">
        <v>247</v>
      </c>
      <c r="Y221" s="672"/>
      <c r="Z221" s="672" t="s">
        <v>114</v>
      </c>
      <c r="AA221" s="260"/>
      <c r="AB221" s="260"/>
      <c r="AC221" s="260"/>
      <c r="AD221" s="260"/>
      <c r="AE221" s="260"/>
      <c r="AF221" s="260"/>
      <c r="AG221" s="260"/>
      <c r="AH221" s="260"/>
      <c r="AI221" s="260"/>
      <c r="AJ221" s="260"/>
      <c r="AK221" s="260"/>
      <c r="AL221" s="260"/>
      <c r="AM221" s="260"/>
      <c r="AN221" s="260"/>
      <c r="AO221" s="260"/>
      <c r="AP221" s="260"/>
      <c r="AQ221" s="260"/>
      <c r="AR221" s="260"/>
      <c r="AS221" s="260"/>
      <c r="AT221" s="260"/>
      <c r="AU221" s="260"/>
      <c r="AV221" s="260"/>
      <c r="AW221" s="260"/>
      <c r="AX221" s="260"/>
      <c r="AY221" s="260"/>
      <c r="AZ221" s="260"/>
      <c r="BA221" s="260"/>
      <c r="BB221" s="260"/>
    </row>
    <row r="222" spans="2:54" s="246" customFormat="1" ht="51.75" customHeight="1" x14ac:dyDescent="0.2">
      <c r="B222" s="676" t="e">
        <f>IF('Formulario PPGR2'!$G222="","",CONCATENATE('Formulario PPGR2'!$C222,".",'Formulario PPGR2'!$D222,".",'Formulario PPGR2'!$E222,".",'Formulario PPGR2'!$F222))</f>
        <v>#REF!</v>
      </c>
      <c r="C222" s="676"/>
      <c r="D222" s="676" t="e">
        <f>IF('Formulario PPGR2'!$G222="","",'Formulario PPGR1'!#REF!)</f>
        <v>#REF!</v>
      </c>
      <c r="E222" s="676" t="e">
        <f>IF('Formulario PPGR2'!$G222="","",'Formulario PPGR1'!#REF!)</f>
        <v>#REF!</v>
      </c>
      <c r="F222" s="676" t="e">
        <f>IF('Formulario PPGR2'!$G222="","",'Formulario PPGR1'!#REF!)</f>
        <v>#REF!</v>
      </c>
      <c r="G222" s="672" t="s">
        <v>187</v>
      </c>
      <c r="H222" s="673" t="s">
        <v>718</v>
      </c>
      <c r="I222" s="672" t="s">
        <v>719</v>
      </c>
      <c r="J222" s="677"/>
      <c r="K222" s="677"/>
      <c r="L222" s="677"/>
      <c r="M222" s="677">
        <v>1</v>
      </c>
      <c r="N222" s="677"/>
      <c r="O222" s="677"/>
      <c r="P222" s="677">
        <v>1</v>
      </c>
      <c r="Q222" s="677"/>
      <c r="R222" s="677"/>
      <c r="S222" s="677">
        <v>1</v>
      </c>
      <c r="T222" s="677"/>
      <c r="U222" s="677">
        <v>1</v>
      </c>
      <c r="V222" s="678">
        <f>SUM('Formulario PPGR2'!$J222:$U222)</f>
        <v>4</v>
      </c>
      <c r="W222" s="675" t="s">
        <v>259</v>
      </c>
      <c r="X222" s="675" t="s">
        <v>290</v>
      </c>
      <c r="Y222" s="672"/>
      <c r="Z222" s="672" t="s">
        <v>114</v>
      </c>
      <c r="AA222" s="260"/>
      <c r="AB222" s="260"/>
      <c r="AC222" s="260"/>
      <c r="AD222" s="260"/>
      <c r="AE222" s="260"/>
      <c r="AF222" s="260"/>
      <c r="AG222" s="260"/>
      <c r="AH222" s="260"/>
      <c r="AI222" s="260"/>
      <c r="AJ222" s="260"/>
      <c r="AK222" s="260"/>
      <c r="AL222" s="260"/>
      <c r="AM222" s="260"/>
      <c r="AN222" s="260"/>
      <c r="AO222" s="260"/>
      <c r="AP222" s="260"/>
      <c r="AQ222" s="260"/>
      <c r="AR222" s="260"/>
      <c r="AS222" s="260"/>
      <c r="AT222" s="260"/>
      <c r="AU222" s="260"/>
      <c r="AV222" s="260"/>
      <c r="AW222" s="260"/>
      <c r="AX222" s="260"/>
      <c r="AY222" s="260"/>
      <c r="AZ222" s="260"/>
      <c r="BA222" s="260"/>
      <c r="BB222" s="260"/>
    </row>
    <row r="223" spans="2:54" s="246" customFormat="1" ht="51.75" customHeight="1" x14ac:dyDescent="0.2">
      <c r="B223" s="676" t="e">
        <f>IF('Formulario PPGR2'!$G223="","",CONCATENATE('Formulario PPGR2'!$C223,".",'Formulario PPGR2'!$D223,".",'Formulario PPGR2'!$E223,".",'Formulario PPGR2'!$F223))</f>
        <v>#REF!</v>
      </c>
      <c r="C223" s="676"/>
      <c r="D223" s="676" t="e">
        <f>IF('Formulario PPGR2'!$G223="","",'Formulario PPGR1'!#REF!)</f>
        <v>#REF!</v>
      </c>
      <c r="E223" s="676" t="e">
        <f>IF('Formulario PPGR2'!$G223="","",'Formulario PPGR1'!#REF!)</f>
        <v>#REF!</v>
      </c>
      <c r="F223" s="676" t="e">
        <f>IF('Formulario PPGR2'!$G223="","",'Formulario PPGR1'!#REF!)</f>
        <v>#REF!</v>
      </c>
      <c r="G223" s="235" t="s">
        <v>190</v>
      </c>
      <c r="H223" s="300" t="s">
        <v>720</v>
      </c>
      <c r="I223" s="672" t="s">
        <v>721</v>
      </c>
      <c r="J223" s="677"/>
      <c r="K223" s="677"/>
      <c r="L223" s="677"/>
      <c r="M223" s="677"/>
      <c r="N223" s="677"/>
      <c r="O223" s="677"/>
      <c r="P223" s="677"/>
      <c r="Q223" s="677">
        <v>1</v>
      </c>
      <c r="R223" s="677"/>
      <c r="S223" s="677"/>
      <c r="T223" s="677"/>
      <c r="U223" s="677"/>
      <c r="V223" s="678">
        <f>SUM('Formulario PPGR2'!$J223:$U223)</f>
        <v>1</v>
      </c>
      <c r="W223" s="675" t="s">
        <v>251</v>
      </c>
      <c r="X223" s="675"/>
      <c r="Y223" s="672" t="s">
        <v>722</v>
      </c>
      <c r="Z223" s="672" t="s">
        <v>186</v>
      </c>
      <c r="AA223" s="260"/>
      <c r="AB223" s="260"/>
      <c r="AC223" s="260"/>
      <c r="AD223" s="260"/>
      <c r="AE223" s="260"/>
      <c r="AF223" s="260"/>
      <c r="AG223" s="260"/>
      <c r="AH223" s="260"/>
      <c r="AI223" s="260"/>
      <c r="AJ223" s="260"/>
      <c r="AK223" s="260"/>
      <c r="AL223" s="260"/>
      <c r="AM223" s="260"/>
      <c r="AN223" s="260"/>
      <c r="AO223" s="260"/>
      <c r="AP223" s="260"/>
      <c r="AQ223" s="260"/>
      <c r="AR223" s="260"/>
      <c r="AS223" s="260"/>
      <c r="AT223" s="260"/>
      <c r="AU223" s="260"/>
      <c r="AV223" s="260"/>
      <c r="AW223" s="260"/>
      <c r="AX223" s="260"/>
      <c r="AY223" s="260"/>
      <c r="AZ223" s="260"/>
      <c r="BA223" s="260"/>
      <c r="BB223" s="260"/>
    </row>
    <row r="224" spans="2:54" s="246" customFormat="1" ht="51.75" customHeight="1" x14ac:dyDescent="0.2">
      <c r="B224" s="268" t="e">
        <f>IF('Formulario PPGR2'!$G224="","",CONCATENATE('Formulario PPGR2'!$C224,".",'Formulario PPGR2'!$D224,".",'Formulario PPGR2'!$E224,".",'Formulario PPGR2'!$F224))</f>
        <v>#REF!</v>
      </c>
      <c r="C224" s="268" t="e">
        <f>IF('Formulario PPGR2'!$G224="","",'Formulario PPGR1'!#REF!)</f>
        <v>#REF!</v>
      </c>
      <c r="D224" s="268" t="e">
        <f>IF('Formulario PPGR2'!$G224="","",'Formulario PPGR1'!#REF!)</f>
        <v>#REF!</v>
      </c>
      <c r="E224" s="268" t="e">
        <f>IF('Formulario PPGR2'!$G224="","",'Formulario PPGR1'!#REF!)</f>
        <v>#REF!</v>
      </c>
      <c r="F224" s="268" t="e">
        <f>IF('Formulario PPGR2'!$G224="","",'Formulario PPGR1'!#REF!)</f>
        <v>#REF!</v>
      </c>
      <c r="G224" s="235" t="s">
        <v>190</v>
      </c>
      <c r="H224" s="300" t="s">
        <v>723</v>
      </c>
      <c r="I224" s="235" t="s">
        <v>724</v>
      </c>
      <c r="J224" s="234"/>
      <c r="K224" s="234"/>
      <c r="L224" s="234"/>
      <c r="M224" s="234"/>
      <c r="N224" s="234"/>
      <c r="O224" s="234"/>
      <c r="P224" s="234"/>
      <c r="Q224" s="234"/>
      <c r="R224" s="234"/>
      <c r="S224" s="234"/>
      <c r="T224" s="234">
        <v>1</v>
      </c>
      <c r="U224" s="234"/>
      <c r="V224" s="244">
        <f>SUM('Formulario PPGR2'!$J224:$U224)</f>
        <v>1</v>
      </c>
      <c r="W224" s="264" t="s">
        <v>497</v>
      </c>
      <c r="X224" s="264"/>
      <c r="Y224" s="235"/>
      <c r="Z224" s="235" t="s">
        <v>184</v>
      </c>
      <c r="AA224" s="260"/>
      <c r="AB224" s="260"/>
      <c r="AC224" s="260"/>
      <c r="AD224" s="260"/>
      <c r="AE224" s="260"/>
      <c r="AF224" s="260"/>
      <c r="AG224" s="260"/>
      <c r="AH224" s="260"/>
      <c r="AI224" s="260"/>
      <c r="AJ224" s="260"/>
      <c r="AK224" s="260"/>
      <c r="AL224" s="260"/>
      <c r="AM224" s="260"/>
      <c r="AN224" s="260"/>
      <c r="AO224" s="260"/>
      <c r="AP224" s="260"/>
      <c r="AQ224" s="260"/>
      <c r="AR224" s="260"/>
      <c r="AS224" s="260"/>
      <c r="AT224" s="260"/>
      <c r="AU224" s="260"/>
      <c r="AV224" s="260"/>
      <c r="AW224" s="260"/>
      <c r="AX224" s="260"/>
      <c r="AY224" s="260"/>
      <c r="AZ224" s="260"/>
      <c r="BA224" s="260"/>
      <c r="BB224" s="260"/>
    </row>
    <row r="225" spans="2:54" s="246" customFormat="1" ht="51.75" customHeight="1" x14ac:dyDescent="0.2">
      <c r="B225" s="676" t="e">
        <f>IF('Formulario PPGR2'!$G225="","",CONCATENATE('Formulario PPGR2'!$C225,".",'Formulario PPGR2'!$D225,".",'Formulario PPGR2'!$E225,".",'Formulario PPGR2'!$F225))</f>
        <v>#REF!</v>
      </c>
      <c r="C225" s="676"/>
      <c r="D225" s="676" t="e">
        <f>IF('Formulario PPGR2'!$G225="","",'Formulario PPGR1'!#REF!)</f>
        <v>#REF!</v>
      </c>
      <c r="E225" s="676" t="e">
        <f>IF('Formulario PPGR2'!$G225="","",'Formulario PPGR1'!#REF!)</f>
        <v>#REF!</v>
      </c>
      <c r="F225" s="676" t="e">
        <f>IF('Formulario PPGR2'!$G225="","",'Formulario PPGR1'!#REF!)</f>
        <v>#REF!</v>
      </c>
      <c r="G225" s="235" t="s">
        <v>190</v>
      </c>
      <c r="H225" s="300" t="s">
        <v>725</v>
      </c>
      <c r="I225" s="672" t="s">
        <v>726</v>
      </c>
      <c r="J225" s="677"/>
      <c r="K225" s="677"/>
      <c r="L225" s="677">
        <v>1</v>
      </c>
      <c r="M225" s="677"/>
      <c r="N225" s="677"/>
      <c r="O225" s="677">
        <v>1</v>
      </c>
      <c r="P225" s="677"/>
      <c r="Q225" s="677"/>
      <c r="R225" s="677">
        <v>1</v>
      </c>
      <c r="S225" s="677"/>
      <c r="T225" s="677"/>
      <c r="U225" s="677">
        <v>1</v>
      </c>
      <c r="V225" s="678">
        <f>SUM('Formulario PPGR2'!$J225:$U225)</f>
        <v>4</v>
      </c>
      <c r="W225" s="675" t="s">
        <v>259</v>
      </c>
      <c r="X225" s="675"/>
      <c r="Y225" s="672"/>
      <c r="Z225" s="672" t="s">
        <v>184</v>
      </c>
      <c r="AA225" s="260"/>
      <c r="AB225" s="260"/>
      <c r="AC225" s="260"/>
      <c r="AD225" s="260"/>
      <c r="AE225" s="260"/>
      <c r="AF225" s="260"/>
      <c r="AG225" s="260"/>
      <c r="AH225" s="260"/>
      <c r="AI225" s="260"/>
      <c r="AJ225" s="260"/>
      <c r="AK225" s="260"/>
      <c r="AL225" s="260"/>
      <c r="AM225" s="260"/>
      <c r="AN225" s="260"/>
      <c r="AO225" s="260"/>
      <c r="AP225" s="260"/>
      <c r="AQ225" s="260"/>
      <c r="AR225" s="260"/>
      <c r="AS225" s="260"/>
      <c r="AT225" s="260"/>
      <c r="AU225" s="260"/>
      <c r="AV225" s="260"/>
      <c r="AW225" s="260"/>
      <c r="AX225" s="260"/>
      <c r="AY225" s="260"/>
      <c r="AZ225" s="260"/>
      <c r="BA225" s="260"/>
      <c r="BB225" s="260"/>
    </row>
    <row r="226" spans="2:54" s="246" customFormat="1" ht="51.75" customHeight="1" x14ac:dyDescent="0.2">
      <c r="B226" s="676" t="e">
        <f>IF('Formulario PPGR2'!$G226="","",CONCATENATE('Formulario PPGR2'!$C226,".",'Formulario PPGR2'!$D226,".",'Formulario PPGR2'!$E226,".",'Formulario PPGR2'!$F226))</f>
        <v>#REF!</v>
      </c>
      <c r="C226" s="676"/>
      <c r="D226" s="676" t="e">
        <f>IF('Formulario PPGR2'!$G226="","",'Formulario PPGR1'!#REF!)</f>
        <v>#REF!</v>
      </c>
      <c r="E226" s="676" t="e">
        <f>IF('Formulario PPGR2'!$G226="","",'Formulario PPGR1'!#REF!)</f>
        <v>#REF!</v>
      </c>
      <c r="F226" s="676" t="e">
        <f>IF('Formulario PPGR2'!$G226="","",'Formulario PPGR1'!#REF!)</f>
        <v>#REF!</v>
      </c>
      <c r="G226" s="235" t="s">
        <v>190</v>
      </c>
      <c r="H226" s="300" t="s">
        <v>727</v>
      </c>
      <c r="I226" s="672" t="s">
        <v>728</v>
      </c>
      <c r="J226" s="677"/>
      <c r="K226" s="677"/>
      <c r="L226" s="677">
        <v>1</v>
      </c>
      <c r="M226" s="677"/>
      <c r="N226" s="677"/>
      <c r="O226" s="677">
        <v>1</v>
      </c>
      <c r="P226" s="677"/>
      <c r="Q226" s="677"/>
      <c r="R226" s="677">
        <v>1</v>
      </c>
      <c r="S226" s="677"/>
      <c r="T226" s="677"/>
      <c r="U226" s="677">
        <v>1</v>
      </c>
      <c r="V226" s="678">
        <f>SUM('Formulario PPGR2'!$J226:$U226)</f>
        <v>4</v>
      </c>
      <c r="W226" s="675" t="s">
        <v>497</v>
      </c>
      <c r="X226" s="675"/>
      <c r="Y226" s="672"/>
      <c r="Z226" s="672" t="s">
        <v>184</v>
      </c>
      <c r="AA226" s="260"/>
      <c r="AB226" s="260"/>
      <c r="AC226" s="260"/>
      <c r="AD226" s="260"/>
      <c r="AE226" s="260"/>
      <c r="AF226" s="260"/>
      <c r="AG226" s="260"/>
      <c r="AH226" s="260"/>
      <c r="AI226" s="260"/>
      <c r="AJ226" s="260"/>
      <c r="AK226" s="260"/>
      <c r="AL226" s="260"/>
      <c r="AM226" s="260"/>
      <c r="AN226" s="260"/>
      <c r="AO226" s="260"/>
      <c r="AP226" s="260"/>
      <c r="AQ226" s="260"/>
      <c r="AR226" s="260"/>
      <c r="AS226" s="260"/>
      <c r="AT226" s="260"/>
      <c r="AU226" s="260"/>
      <c r="AV226" s="260"/>
      <c r="AW226" s="260"/>
      <c r="AX226" s="260"/>
      <c r="AY226" s="260"/>
      <c r="AZ226" s="260"/>
      <c r="BA226" s="260"/>
      <c r="BB226" s="260"/>
    </row>
    <row r="227" spans="2:54" s="246" customFormat="1" ht="51.75" customHeight="1" x14ac:dyDescent="0.2">
      <c r="B227" s="676" t="e">
        <f>IF('Formulario PPGR2'!$G227="","",CONCATENATE('Formulario PPGR2'!$C227,".",'Formulario PPGR2'!$D227,".",'Formulario PPGR2'!$E227,".",'Formulario PPGR2'!$F227))</f>
        <v>#REF!</v>
      </c>
      <c r="C227" s="676"/>
      <c r="D227" s="676" t="e">
        <f>IF('Formulario PPGR2'!$G227="","",'Formulario PPGR1'!#REF!)</f>
        <v>#REF!</v>
      </c>
      <c r="E227" s="676" t="e">
        <f>IF('Formulario PPGR2'!$G227="","",'Formulario PPGR1'!#REF!)</f>
        <v>#REF!</v>
      </c>
      <c r="F227" s="676" t="e">
        <f>IF('Formulario PPGR2'!$G227="","",'Formulario PPGR1'!#REF!)</f>
        <v>#REF!</v>
      </c>
      <c r="G227" s="672" t="s">
        <v>193</v>
      </c>
      <c r="H227" s="673" t="s">
        <v>729</v>
      </c>
      <c r="I227" s="672" t="s">
        <v>730</v>
      </c>
      <c r="J227" s="677"/>
      <c r="K227" s="677"/>
      <c r="L227" s="677">
        <v>1</v>
      </c>
      <c r="M227" s="677"/>
      <c r="N227" s="677"/>
      <c r="O227" s="677">
        <v>1</v>
      </c>
      <c r="P227" s="677"/>
      <c r="Q227" s="677"/>
      <c r="R227" s="677">
        <v>1</v>
      </c>
      <c r="S227" s="677"/>
      <c r="T227" s="677"/>
      <c r="U227" s="677"/>
      <c r="V227" s="678">
        <f>SUM('Formulario PPGR2'!$J227:$U227)</f>
        <v>3</v>
      </c>
      <c r="W227" s="675" t="s">
        <v>247</v>
      </c>
      <c r="X227" s="675" t="s">
        <v>262</v>
      </c>
      <c r="Y227" s="672"/>
      <c r="Z227" s="672" t="s">
        <v>194</v>
      </c>
      <c r="AA227" s="260"/>
      <c r="AB227" s="260"/>
      <c r="AC227" s="260"/>
      <c r="AD227" s="260"/>
      <c r="AE227" s="260"/>
      <c r="AF227" s="260"/>
      <c r="AG227" s="260"/>
      <c r="AH227" s="260"/>
      <c r="AI227" s="260"/>
      <c r="AJ227" s="260"/>
      <c r="AK227" s="260"/>
      <c r="AL227" s="260"/>
      <c r="AM227" s="260"/>
      <c r="AN227" s="260"/>
      <c r="AO227" s="260"/>
      <c r="AP227" s="260"/>
      <c r="AQ227" s="260"/>
      <c r="AR227" s="260"/>
      <c r="AS227" s="260"/>
      <c r="AT227" s="260"/>
      <c r="AU227" s="260"/>
      <c r="AV227" s="260"/>
      <c r="AW227" s="260"/>
      <c r="AX227" s="260"/>
      <c r="AY227" s="260"/>
      <c r="AZ227" s="260"/>
      <c r="BA227" s="260"/>
      <c r="BB227" s="260"/>
    </row>
    <row r="228" spans="2:54" s="246" customFormat="1" ht="51.75" customHeight="1" x14ac:dyDescent="0.2">
      <c r="B228" s="676" t="e">
        <f>IF('Formulario PPGR2'!$G228="","",CONCATENATE('Formulario PPGR2'!$C228,".",'Formulario PPGR2'!$D228,".",'Formulario PPGR2'!$E228,".",'Formulario PPGR2'!$F228))</f>
        <v>#REF!</v>
      </c>
      <c r="C228" s="676"/>
      <c r="D228" s="676" t="e">
        <f>IF('Formulario PPGR2'!$G228="","",'Formulario PPGR1'!#REF!)</f>
        <v>#REF!</v>
      </c>
      <c r="E228" s="676" t="e">
        <f>IF('Formulario PPGR2'!$G228="","",'Formulario PPGR1'!#REF!)</f>
        <v>#REF!</v>
      </c>
      <c r="F228" s="676" t="e">
        <f>IF('Formulario PPGR2'!$G228="","",'Formulario PPGR1'!#REF!)</f>
        <v>#REF!</v>
      </c>
      <c r="G228" s="672" t="s">
        <v>193</v>
      </c>
      <c r="H228" s="673" t="s">
        <v>731</v>
      </c>
      <c r="I228" s="672" t="s">
        <v>732</v>
      </c>
      <c r="J228" s="677"/>
      <c r="K228" s="677"/>
      <c r="L228" s="677"/>
      <c r="M228" s="677"/>
      <c r="N228" s="677"/>
      <c r="O228" s="677">
        <v>1</v>
      </c>
      <c r="P228" s="677"/>
      <c r="Q228" s="677"/>
      <c r="R228" s="677"/>
      <c r="S228" s="677"/>
      <c r="T228" s="677"/>
      <c r="U228" s="677">
        <v>1</v>
      </c>
      <c r="V228" s="678">
        <f>SUM('Formulario PPGR2'!$J228:$U228)</f>
        <v>2</v>
      </c>
      <c r="W228" s="675" t="s">
        <v>255</v>
      </c>
      <c r="X228" s="675"/>
      <c r="Y228" s="672"/>
      <c r="Z228" s="672" t="s">
        <v>194</v>
      </c>
      <c r="AA228" s="260"/>
      <c r="AB228" s="260"/>
      <c r="AC228" s="260"/>
      <c r="AD228" s="260"/>
      <c r="AE228" s="260"/>
      <c r="AF228" s="260"/>
      <c r="AG228" s="260"/>
      <c r="AH228" s="260"/>
      <c r="AI228" s="260"/>
      <c r="AJ228" s="260"/>
      <c r="AK228" s="260"/>
      <c r="AL228" s="260"/>
      <c r="AM228" s="260"/>
      <c r="AN228" s="260"/>
      <c r="AO228" s="260"/>
      <c r="AP228" s="260"/>
      <c r="AQ228" s="260"/>
      <c r="AR228" s="260"/>
      <c r="AS228" s="260"/>
      <c r="AT228" s="260"/>
      <c r="AU228" s="260"/>
      <c r="AV228" s="260"/>
      <c r="AW228" s="260"/>
      <c r="AX228" s="260"/>
      <c r="AY228" s="260"/>
      <c r="AZ228" s="260"/>
      <c r="BA228" s="260"/>
      <c r="BB228" s="260"/>
    </row>
    <row r="229" spans="2:54" s="246" customFormat="1" ht="51.75" customHeight="1" x14ac:dyDescent="0.2">
      <c r="B229" s="676" t="e">
        <f>IF('Formulario PPGR2'!$G229="","",CONCATENATE('Formulario PPGR2'!$C229,".",'Formulario PPGR2'!$D229,".",'Formulario PPGR2'!$E229,".",'Formulario PPGR2'!$F229))</f>
        <v>#REF!</v>
      </c>
      <c r="C229" s="676"/>
      <c r="D229" s="676" t="e">
        <f>IF('Formulario PPGR2'!$G229="","",'Formulario PPGR1'!#REF!)</f>
        <v>#REF!</v>
      </c>
      <c r="E229" s="676" t="e">
        <f>IF('Formulario PPGR2'!$G229="","",'Formulario PPGR1'!#REF!)</f>
        <v>#REF!</v>
      </c>
      <c r="F229" s="676" t="e">
        <f>IF('Formulario PPGR2'!$G229="","",'Formulario PPGR1'!#REF!)</f>
        <v>#REF!</v>
      </c>
      <c r="G229" s="672" t="s">
        <v>195</v>
      </c>
      <c r="H229" s="673" t="s">
        <v>733</v>
      </c>
      <c r="I229" s="235" t="s">
        <v>2557</v>
      </c>
      <c r="J229" s="677"/>
      <c r="K229" s="677"/>
      <c r="L229" s="677">
        <v>1</v>
      </c>
      <c r="M229" s="677"/>
      <c r="N229" s="677"/>
      <c r="O229" s="677">
        <v>1</v>
      </c>
      <c r="P229" s="677"/>
      <c r="Q229" s="677"/>
      <c r="R229" s="677">
        <v>1</v>
      </c>
      <c r="S229" s="677"/>
      <c r="T229" s="677"/>
      <c r="U229" s="677">
        <v>1</v>
      </c>
      <c r="V229" s="678">
        <f>SUM('Formulario PPGR2'!$J229:$U229)</f>
        <v>4</v>
      </c>
      <c r="W229" s="675" t="s">
        <v>255</v>
      </c>
      <c r="X229" s="675"/>
      <c r="Y229" s="672"/>
      <c r="Z229" s="672" t="s">
        <v>194</v>
      </c>
      <c r="AA229" s="260"/>
      <c r="AB229" s="260"/>
      <c r="AC229" s="260"/>
      <c r="AD229" s="260"/>
      <c r="AE229" s="260"/>
      <c r="AF229" s="260"/>
      <c r="AG229" s="260"/>
      <c r="AH229" s="260"/>
      <c r="AI229" s="260"/>
      <c r="AJ229" s="260"/>
      <c r="AK229" s="260"/>
      <c r="AL229" s="260"/>
      <c r="AM229" s="260"/>
      <c r="AN229" s="260"/>
      <c r="AO229" s="260"/>
      <c r="AP229" s="260"/>
      <c r="AQ229" s="260"/>
      <c r="AR229" s="260"/>
      <c r="AS229" s="260"/>
      <c r="AT229" s="260"/>
      <c r="AU229" s="260"/>
      <c r="AV229" s="260"/>
      <c r="AW229" s="260"/>
      <c r="AX229" s="260"/>
      <c r="AY229" s="260"/>
      <c r="AZ229" s="260"/>
      <c r="BA229" s="260"/>
      <c r="BB229" s="260"/>
    </row>
    <row r="230" spans="2:54" s="246" customFormat="1" ht="51.75" customHeight="1" x14ac:dyDescent="0.2">
      <c r="B230" s="676" t="e">
        <f>IF('Formulario PPGR2'!$G230="","",CONCATENATE('Formulario PPGR2'!$C230,".",'Formulario PPGR2'!$D230,".",'Formulario PPGR2'!$E230,".",'Formulario PPGR2'!$F230))</f>
        <v>#REF!</v>
      </c>
      <c r="C230" s="676"/>
      <c r="D230" s="676" t="e">
        <f>IF('Formulario PPGR2'!$G230="","",'Formulario PPGR1'!#REF!)</f>
        <v>#REF!</v>
      </c>
      <c r="E230" s="676" t="e">
        <f>IF('Formulario PPGR2'!$G230="","",'Formulario PPGR1'!#REF!)</f>
        <v>#REF!</v>
      </c>
      <c r="F230" s="676" t="e">
        <f>IF('Formulario PPGR2'!$G230="","",'Formulario PPGR1'!#REF!)</f>
        <v>#REF!</v>
      </c>
      <c r="G230" s="672" t="s">
        <v>196</v>
      </c>
      <c r="H230" s="673" t="s">
        <v>734</v>
      </c>
      <c r="I230" s="672" t="s">
        <v>735</v>
      </c>
      <c r="J230" s="677"/>
      <c r="K230" s="677"/>
      <c r="L230" s="677">
        <v>1</v>
      </c>
      <c r="M230" s="677"/>
      <c r="N230" s="677"/>
      <c r="O230" s="677">
        <v>1</v>
      </c>
      <c r="P230" s="677"/>
      <c r="Q230" s="677"/>
      <c r="R230" s="677">
        <v>1</v>
      </c>
      <c r="S230" s="677"/>
      <c r="T230" s="677"/>
      <c r="U230" s="677"/>
      <c r="V230" s="678">
        <f>SUM('Formulario PPGR2'!$J230:$U230)</f>
        <v>3</v>
      </c>
      <c r="W230" s="675" t="s">
        <v>251</v>
      </c>
      <c r="X230" s="675"/>
      <c r="Y230" s="672" t="s">
        <v>736</v>
      </c>
      <c r="Z230" s="672" t="s">
        <v>194</v>
      </c>
      <c r="AA230" s="260"/>
      <c r="AB230" s="260"/>
      <c r="AC230" s="260"/>
      <c r="AD230" s="260"/>
      <c r="AE230" s="260"/>
      <c r="AF230" s="260"/>
      <c r="AG230" s="260"/>
      <c r="AH230" s="260"/>
      <c r="AI230" s="260"/>
      <c r="AJ230" s="260"/>
      <c r="AK230" s="260"/>
      <c r="AL230" s="260"/>
      <c r="AM230" s="260"/>
      <c r="AN230" s="260"/>
      <c r="AO230" s="260"/>
      <c r="AP230" s="260"/>
      <c r="AQ230" s="260"/>
      <c r="AR230" s="260"/>
      <c r="AS230" s="260"/>
      <c r="AT230" s="260"/>
      <c r="AU230" s="260"/>
      <c r="AV230" s="260"/>
      <c r="AW230" s="260"/>
      <c r="AX230" s="260"/>
      <c r="AY230" s="260"/>
      <c r="AZ230" s="260"/>
      <c r="BA230" s="260"/>
      <c r="BB230" s="260"/>
    </row>
    <row r="231" spans="2:54" s="246" customFormat="1" ht="51.75" customHeight="1" x14ac:dyDescent="0.2">
      <c r="B231" s="676" t="e">
        <f>IF('Formulario PPGR2'!$G231="","",CONCATENATE('Formulario PPGR2'!$C231,".",'Formulario PPGR2'!$D231,".",'Formulario PPGR2'!$E231,".",'Formulario PPGR2'!$F231))</f>
        <v>#REF!</v>
      </c>
      <c r="C231" s="676"/>
      <c r="D231" s="676" t="e">
        <f>IF('Formulario PPGR2'!$G231="","",'Formulario PPGR1'!#REF!)</f>
        <v>#REF!</v>
      </c>
      <c r="E231" s="676" t="e">
        <f>IF('Formulario PPGR2'!$G231="","",'Formulario PPGR1'!#REF!)</f>
        <v>#REF!</v>
      </c>
      <c r="F231" s="676" t="e">
        <f>IF('Formulario PPGR2'!$G231="","",'Formulario PPGR1'!#REF!)</f>
        <v>#REF!</v>
      </c>
      <c r="G231" s="672" t="s">
        <v>196</v>
      </c>
      <c r="H231" s="673" t="s">
        <v>737</v>
      </c>
      <c r="I231" s="672" t="s">
        <v>738</v>
      </c>
      <c r="J231" s="677"/>
      <c r="K231" s="677"/>
      <c r="L231" s="677"/>
      <c r="M231" s="677">
        <v>1</v>
      </c>
      <c r="N231" s="677"/>
      <c r="O231" s="677"/>
      <c r="P231" s="677">
        <v>1</v>
      </c>
      <c r="Q231" s="677"/>
      <c r="R231" s="677"/>
      <c r="S231" s="677">
        <v>1</v>
      </c>
      <c r="T231" s="677"/>
      <c r="U231" s="677"/>
      <c r="V231" s="678">
        <f>SUM('Formulario PPGR2'!$J231:$U231)</f>
        <v>3</v>
      </c>
      <c r="W231" s="675" t="s">
        <v>251</v>
      </c>
      <c r="X231" s="675"/>
      <c r="Y231" s="672" t="s">
        <v>736</v>
      </c>
      <c r="Z231" s="672" t="s">
        <v>194</v>
      </c>
      <c r="AA231" s="260"/>
      <c r="AB231" s="260"/>
      <c r="AC231" s="260"/>
      <c r="AD231" s="260"/>
      <c r="AE231" s="260"/>
      <c r="AF231" s="260"/>
      <c r="AG231" s="260"/>
      <c r="AH231" s="260"/>
      <c r="AI231" s="260"/>
      <c r="AJ231" s="260"/>
      <c r="AK231" s="260"/>
      <c r="AL231" s="260"/>
      <c r="AM231" s="260"/>
      <c r="AN231" s="260"/>
      <c r="AO231" s="260"/>
      <c r="AP231" s="260"/>
      <c r="AQ231" s="260"/>
      <c r="AR231" s="260"/>
      <c r="AS231" s="260"/>
      <c r="AT231" s="260"/>
      <c r="AU231" s="260"/>
      <c r="AV231" s="260"/>
      <c r="AW231" s="260"/>
      <c r="AX231" s="260"/>
      <c r="AY231" s="260"/>
      <c r="AZ231" s="260"/>
      <c r="BA231" s="260"/>
      <c r="BB231" s="260"/>
    </row>
    <row r="232" spans="2:54" s="246" customFormat="1" ht="51.75" customHeight="1" x14ac:dyDescent="0.2">
      <c r="B232" s="676" t="e">
        <f>IF('Formulario PPGR2'!$G232="","",CONCATENATE('Formulario PPGR2'!$C232,".",'Formulario PPGR2'!$D232,".",'Formulario PPGR2'!$E232,".",'Formulario PPGR2'!$F232))</f>
        <v>#REF!</v>
      </c>
      <c r="C232" s="676"/>
      <c r="D232" s="676" t="e">
        <f>IF('Formulario PPGR2'!$G232="","",'Formulario PPGR1'!#REF!)</f>
        <v>#REF!</v>
      </c>
      <c r="E232" s="676" t="e">
        <f>IF('Formulario PPGR2'!$G232="","",'Formulario PPGR1'!#REF!)</f>
        <v>#REF!</v>
      </c>
      <c r="F232" s="676" t="e">
        <f>IF('Formulario PPGR2'!$G232="","",'Formulario PPGR1'!#REF!)</f>
        <v>#REF!</v>
      </c>
      <c r="G232" s="672" t="s">
        <v>196</v>
      </c>
      <c r="H232" s="673" t="s">
        <v>739</v>
      </c>
      <c r="I232" s="700" t="s">
        <v>740</v>
      </c>
      <c r="J232" s="677"/>
      <c r="K232" s="677"/>
      <c r="L232" s="677"/>
      <c r="M232" s="677">
        <v>1</v>
      </c>
      <c r="N232" s="677"/>
      <c r="O232" s="677"/>
      <c r="P232" s="677">
        <v>1</v>
      </c>
      <c r="Q232" s="677"/>
      <c r="R232" s="677"/>
      <c r="S232" s="677">
        <v>1</v>
      </c>
      <c r="T232" s="677"/>
      <c r="U232" s="677"/>
      <c r="V232" s="678">
        <f>SUM('Formulario PPGR2'!$J232:$U232)</f>
        <v>3</v>
      </c>
      <c r="W232" s="675" t="s">
        <v>247</v>
      </c>
      <c r="X232" s="675" t="s">
        <v>262</v>
      </c>
      <c r="Y232" s="672"/>
      <c r="Z232" s="672" t="s">
        <v>194</v>
      </c>
      <c r="AA232" s="260"/>
      <c r="AB232" s="260"/>
      <c r="AC232" s="260"/>
      <c r="AD232" s="260"/>
      <c r="AE232" s="260"/>
      <c r="AF232" s="260"/>
      <c r="AG232" s="260"/>
      <c r="AH232" s="260"/>
      <c r="AI232" s="260"/>
      <c r="AJ232" s="260"/>
      <c r="AK232" s="260"/>
      <c r="AL232" s="260"/>
      <c r="AM232" s="260"/>
      <c r="AN232" s="260"/>
      <c r="AO232" s="260"/>
      <c r="AP232" s="260"/>
      <c r="AQ232" s="260"/>
      <c r="AR232" s="260"/>
      <c r="AS232" s="260"/>
      <c r="AT232" s="260"/>
      <c r="AU232" s="260"/>
      <c r="AV232" s="260"/>
      <c r="AW232" s="260"/>
      <c r="AX232" s="260"/>
      <c r="AY232" s="260"/>
      <c r="AZ232" s="260"/>
      <c r="BA232" s="260"/>
      <c r="BB232" s="260"/>
    </row>
    <row r="233" spans="2:54" s="246" customFormat="1" ht="51.75" customHeight="1" x14ac:dyDescent="0.2">
      <c r="B233" s="676" t="e">
        <f>IF('Formulario PPGR2'!$G233="","",CONCATENATE('Formulario PPGR2'!$C233,".",'Formulario PPGR2'!$D233,".",'Formulario PPGR2'!$E233,".",'Formulario PPGR2'!$F233))</f>
        <v>#REF!</v>
      </c>
      <c r="C233" s="676"/>
      <c r="D233" s="676" t="e">
        <f>IF('Formulario PPGR2'!$G233="","",'Formulario PPGR1'!#REF!)</f>
        <v>#REF!</v>
      </c>
      <c r="E233" s="676" t="e">
        <f>IF('Formulario PPGR2'!$G233="","",'Formulario PPGR1'!#REF!)</f>
        <v>#REF!</v>
      </c>
      <c r="F233" s="676" t="e">
        <f>IF('Formulario PPGR2'!$G233="","",'Formulario PPGR1'!#REF!)</f>
        <v>#REF!</v>
      </c>
      <c r="G233" s="672" t="s">
        <v>196</v>
      </c>
      <c r="H233" s="673" t="s">
        <v>741</v>
      </c>
      <c r="I233" s="672" t="s">
        <v>742</v>
      </c>
      <c r="J233" s="677"/>
      <c r="K233" s="677"/>
      <c r="L233" s="677"/>
      <c r="M233" s="677"/>
      <c r="N233" s="677">
        <v>1</v>
      </c>
      <c r="O233" s="677"/>
      <c r="P233" s="677"/>
      <c r="Q233" s="677">
        <v>1</v>
      </c>
      <c r="R233" s="677"/>
      <c r="S233" s="677"/>
      <c r="T233" s="677">
        <v>1</v>
      </c>
      <c r="U233" s="677"/>
      <c r="V233" s="678">
        <f>SUM('Formulario PPGR2'!$J233:$U233)</f>
        <v>3</v>
      </c>
      <c r="W233" s="675" t="s">
        <v>247</v>
      </c>
      <c r="X233" s="675" t="s">
        <v>262</v>
      </c>
      <c r="Y233" s="672" t="s">
        <v>743</v>
      </c>
      <c r="Z233" s="672" t="s">
        <v>194</v>
      </c>
      <c r="AA233" s="260"/>
      <c r="AB233" s="260"/>
      <c r="AC233" s="260"/>
      <c r="AD233" s="260"/>
      <c r="AE233" s="260"/>
      <c r="AF233" s="260"/>
      <c r="AG233" s="260"/>
      <c r="AH233" s="260"/>
      <c r="AI233" s="260"/>
      <c r="AJ233" s="260"/>
      <c r="AK233" s="260"/>
      <c r="AL233" s="260"/>
      <c r="AM233" s="260"/>
      <c r="AN233" s="260"/>
      <c r="AO233" s="260"/>
      <c r="AP233" s="260"/>
      <c r="AQ233" s="260"/>
      <c r="AR233" s="260"/>
      <c r="AS233" s="260"/>
      <c r="AT233" s="260"/>
      <c r="AU233" s="260"/>
      <c r="AV233" s="260"/>
      <c r="AW233" s="260"/>
      <c r="AX233" s="260"/>
      <c r="AY233" s="260"/>
      <c r="AZ233" s="260"/>
      <c r="BA233" s="260"/>
      <c r="BB233" s="260"/>
    </row>
    <row r="234" spans="2:54" s="246" customFormat="1" ht="216.75" x14ac:dyDescent="0.2">
      <c r="B234" s="268" t="e">
        <f>IF('Formulario PPGR2'!$G234="","",CONCATENATE('Formulario PPGR2'!$C234,".",'Formulario PPGR2'!$D234,".",'Formulario PPGR2'!$E234,".",'Formulario PPGR2'!$F234))</f>
        <v>#REF!</v>
      </c>
      <c r="C234" s="268" t="e">
        <f>IF('Formulario PPGR2'!$G234="","",'Formulario PPGR1'!#REF!)</f>
        <v>#REF!</v>
      </c>
      <c r="D234" s="268" t="e">
        <f>IF('Formulario PPGR2'!$G234="","",'Formulario PPGR1'!#REF!)</f>
        <v>#REF!</v>
      </c>
      <c r="E234" s="268" t="e">
        <f>IF('Formulario PPGR2'!$G234="","",'Formulario PPGR1'!#REF!)</f>
        <v>#REF!</v>
      </c>
      <c r="F234" s="268" t="e">
        <f>IF('Formulario PPGR2'!$G234="","",'Formulario PPGR1'!#REF!)</f>
        <v>#REF!</v>
      </c>
      <c r="G234" s="235" t="s">
        <v>199</v>
      </c>
      <c r="H234" s="300" t="s">
        <v>744</v>
      </c>
      <c r="I234" s="235" t="s">
        <v>745</v>
      </c>
      <c r="J234" s="234">
        <v>1</v>
      </c>
      <c r="K234" s="234"/>
      <c r="L234" s="234"/>
      <c r="M234" s="234"/>
      <c r="N234" s="234"/>
      <c r="O234" s="234"/>
      <c r="P234" s="234"/>
      <c r="Q234" s="234"/>
      <c r="R234" s="234"/>
      <c r="S234" s="234"/>
      <c r="T234" s="234"/>
      <c r="U234" s="234"/>
      <c r="V234" s="244">
        <f>SUM('Formulario PPGR2'!$J234:$U234)</f>
        <v>1</v>
      </c>
      <c r="W234" s="264" t="s">
        <v>251</v>
      </c>
      <c r="X234" s="264"/>
      <c r="Y234" s="235" t="s">
        <v>746</v>
      </c>
      <c r="Z234" s="235" t="s">
        <v>186</v>
      </c>
      <c r="AA234" s="260"/>
      <c r="AB234" s="260"/>
      <c r="AC234" s="260"/>
      <c r="AD234" s="260"/>
      <c r="AE234" s="260"/>
      <c r="AF234" s="260"/>
      <c r="AG234" s="260"/>
      <c r="AH234" s="260"/>
      <c r="AI234" s="260"/>
      <c r="AJ234" s="260"/>
      <c r="AK234" s="260"/>
      <c r="AL234" s="260"/>
      <c r="AM234" s="260"/>
      <c r="AN234" s="260"/>
      <c r="AO234" s="260"/>
      <c r="AP234" s="260"/>
      <c r="AQ234" s="260"/>
      <c r="AR234" s="260"/>
      <c r="AS234" s="260"/>
      <c r="AT234" s="260"/>
      <c r="AU234" s="260"/>
      <c r="AV234" s="260"/>
      <c r="AW234" s="260"/>
      <c r="AX234" s="260"/>
      <c r="AY234" s="260"/>
      <c r="AZ234" s="260"/>
      <c r="BA234" s="260"/>
      <c r="BB234" s="260"/>
    </row>
    <row r="235" spans="2:54" s="246" customFormat="1" ht="36.75" customHeight="1" x14ac:dyDescent="0.2">
      <c r="B235" s="268" t="e">
        <f>IF('Formulario PPGR2'!$G235="","",CONCATENATE('Formulario PPGR2'!$C235,".",'Formulario PPGR2'!$D235,".",'Formulario PPGR2'!$E235,".",'Formulario PPGR2'!$F235))</f>
        <v>#REF!</v>
      </c>
      <c r="C235" s="268" t="e">
        <f>IF('Formulario PPGR2'!$G235="","",'Formulario PPGR1'!#REF!)</f>
        <v>#REF!</v>
      </c>
      <c r="D235" s="268" t="e">
        <f>IF('Formulario PPGR2'!$G235="","",'Formulario PPGR1'!#REF!)</f>
        <v>#REF!</v>
      </c>
      <c r="E235" s="268" t="e">
        <f>IF('Formulario PPGR2'!$G235="","",'Formulario PPGR1'!#REF!)</f>
        <v>#REF!</v>
      </c>
      <c r="F235" s="268" t="e">
        <f>IF('Formulario PPGR2'!$G235="","",'Formulario PPGR1'!#REF!)</f>
        <v>#REF!</v>
      </c>
      <c r="G235" s="235" t="s">
        <v>202</v>
      </c>
      <c r="H235" s="300" t="s">
        <v>747</v>
      </c>
      <c r="I235" s="235" t="s">
        <v>748</v>
      </c>
      <c r="J235" s="234" t="s">
        <v>547</v>
      </c>
      <c r="K235" s="234" t="s">
        <v>547</v>
      </c>
      <c r="L235" s="234">
        <v>1</v>
      </c>
      <c r="M235" s="234" t="s">
        <v>547</v>
      </c>
      <c r="N235" s="234" t="s">
        <v>547</v>
      </c>
      <c r="O235" s="234">
        <v>1</v>
      </c>
      <c r="P235" s="234" t="s">
        <v>547</v>
      </c>
      <c r="Q235" s="234" t="s">
        <v>547</v>
      </c>
      <c r="R235" s="234">
        <v>1</v>
      </c>
      <c r="S235" s="234" t="s">
        <v>547</v>
      </c>
      <c r="T235" s="234" t="s">
        <v>547</v>
      </c>
      <c r="U235" s="234">
        <v>1</v>
      </c>
      <c r="V235" s="244">
        <f>SUM('Formulario PPGR2'!$J235:$U235)</f>
        <v>4</v>
      </c>
      <c r="W235" s="264" t="s">
        <v>255</v>
      </c>
      <c r="X235" s="264" t="s">
        <v>251</v>
      </c>
      <c r="Y235" s="235" t="s">
        <v>655</v>
      </c>
      <c r="Z235" s="235" t="s">
        <v>749</v>
      </c>
      <c r="AA235" s="260"/>
      <c r="AB235" s="260"/>
      <c r="AC235" s="260"/>
      <c r="AD235" s="260"/>
      <c r="AE235" s="260"/>
      <c r="AF235" s="260"/>
      <c r="AG235" s="260"/>
      <c r="AH235" s="260"/>
      <c r="AI235" s="260"/>
      <c r="AJ235" s="260"/>
      <c r="AK235" s="260"/>
      <c r="AL235" s="260"/>
      <c r="AM235" s="260"/>
      <c r="AN235" s="260"/>
      <c r="AO235" s="260"/>
      <c r="AP235" s="260"/>
      <c r="AQ235" s="260"/>
      <c r="AR235" s="260"/>
      <c r="AS235" s="260"/>
      <c r="AT235" s="260"/>
      <c r="AU235" s="260"/>
      <c r="AV235" s="260"/>
      <c r="AW235" s="260"/>
      <c r="AX235" s="260"/>
      <c r="AY235" s="260"/>
      <c r="AZ235" s="260"/>
      <c r="BA235" s="260"/>
      <c r="BB235" s="260"/>
    </row>
    <row r="236" spans="2:54" s="246" customFormat="1" ht="36.75" customHeight="1" x14ac:dyDescent="0.2">
      <c r="B236" s="268" t="e">
        <f>IF('Formulario PPGR2'!$G236="","",CONCATENATE('Formulario PPGR2'!$C236,".",'Formulario PPGR2'!$D236,".",'Formulario PPGR2'!$E236,".",'Formulario PPGR2'!$F236))</f>
        <v>#REF!</v>
      </c>
      <c r="C236" s="268" t="e">
        <f>IF('Formulario PPGR2'!$G236="","",'Formulario PPGR1'!#REF!)</f>
        <v>#REF!</v>
      </c>
      <c r="D236" s="268" t="e">
        <f>IF('Formulario PPGR2'!$G236="","",'Formulario PPGR1'!#REF!)</f>
        <v>#REF!</v>
      </c>
      <c r="E236" s="268" t="e">
        <f>IF('Formulario PPGR2'!$G236="","",'Formulario PPGR1'!#REF!)</f>
        <v>#REF!</v>
      </c>
      <c r="F236" s="268" t="e">
        <f>IF('Formulario PPGR2'!$G236="","",'Formulario PPGR1'!#REF!)</f>
        <v>#REF!</v>
      </c>
      <c r="G236" s="235" t="s">
        <v>202</v>
      </c>
      <c r="H236" s="300" t="s">
        <v>750</v>
      </c>
      <c r="I236" s="235" t="s">
        <v>751</v>
      </c>
      <c r="J236" s="234" t="s">
        <v>547</v>
      </c>
      <c r="K236" s="234" t="s">
        <v>547</v>
      </c>
      <c r="L236" s="234">
        <v>1</v>
      </c>
      <c r="M236" s="234" t="s">
        <v>547</v>
      </c>
      <c r="N236" s="234" t="s">
        <v>547</v>
      </c>
      <c r="O236" s="234">
        <v>1</v>
      </c>
      <c r="P236" s="234" t="s">
        <v>547</v>
      </c>
      <c r="Q236" s="234" t="s">
        <v>547</v>
      </c>
      <c r="R236" s="234">
        <v>1</v>
      </c>
      <c r="S236" s="234" t="s">
        <v>547</v>
      </c>
      <c r="T236" s="234" t="s">
        <v>547</v>
      </c>
      <c r="U236" s="234">
        <v>1</v>
      </c>
      <c r="V236" s="244">
        <f>SUM('Formulario PPGR2'!$J236:$U236)</f>
        <v>4</v>
      </c>
      <c r="W236" s="264" t="s">
        <v>255</v>
      </c>
      <c r="X236" s="264"/>
      <c r="Y236" s="235"/>
      <c r="Z236" s="235" t="s">
        <v>749</v>
      </c>
      <c r="AA236" s="260"/>
      <c r="AB236" s="260"/>
      <c r="AC236" s="260"/>
      <c r="AD236" s="260"/>
      <c r="AE236" s="260"/>
      <c r="AF236" s="260"/>
      <c r="AG236" s="260"/>
      <c r="AH236" s="260"/>
      <c r="AI236" s="260"/>
      <c r="AJ236" s="260"/>
      <c r="AK236" s="260"/>
      <c r="AL236" s="260"/>
      <c r="AM236" s="260"/>
      <c r="AN236" s="260"/>
      <c r="AO236" s="260"/>
      <c r="AP236" s="260"/>
      <c r="AQ236" s="260"/>
      <c r="AR236" s="260"/>
      <c r="AS236" s="260"/>
      <c r="AT236" s="260"/>
      <c r="AU236" s="260"/>
      <c r="AV236" s="260"/>
      <c r="AW236" s="260"/>
      <c r="AX236" s="260"/>
      <c r="AY236" s="260"/>
      <c r="AZ236" s="260"/>
      <c r="BA236" s="260"/>
      <c r="BB236" s="260"/>
    </row>
    <row r="237" spans="2:54" s="246" customFormat="1" ht="36.75" customHeight="1" x14ac:dyDescent="0.2">
      <c r="B237" s="268" t="e">
        <f>IF('Formulario PPGR2'!$G237="","",CONCATENATE('Formulario PPGR2'!$C237,".",'Formulario PPGR2'!$D237,".",'Formulario PPGR2'!$E237,".",'Formulario PPGR2'!$F237))</f>
        <v>#REF!</v>
      </c>
      <c r="C237" s="268" t="e">
        <f>IF('Formulario PPGR2'!$G237="","",'Formulario PPGR1'!#REF!)</f>
        <v>#REF!</v>
      </c>
      <c r="D237" s="268" t="e">
        <f>IF('Formulario PPGR2'!$G237="","",'Formulario PPGR1'!#REF!)</f>
        <v>#REF!</v>
      </c>
      <c r="E237" s="268" t="e">
        <f>IF('Formulario PPGR2'!$G237="","",'Formulario PPGR1'!#REF!)</f>
        <v>#REF!</v>
      </c>
      <c r="F237" s="268" t="e">
        <f>IF('Formulario PPGR2'!$G237="","",'Formulario PPGR1'!#REF!)</f>
        <v>#REF!</v>
      </c>
      <c r="G237" s="235" t="s">
        <v>202</v>
      </c>
      <c r="H237" s="300" t="s">
        <v>752</v>
      </c>
      <c r="I237" s="235" t="s">
        <v>753</v>
      </c>
      <c r="J237" s="234" t="s">
        <v>547</v>
      </c>
      <c r="K237" s="234" t="s">
        <v>547</v>
      </c>
      <c r="L237" s="234"/>
      <c r="M237" s="234" t="s">
        <v>547</v>
      </c>
      <c r="N237" s="234" t="s">
        <v>547</v>
      </c>
      <c r="O237" s="234">
        <v>1</v>
      </c>
      <c r="P237" s="234" t="s">
        <v>547</v>
      </c>
      <c r="Q237" s="234" t="s">
        <v>547</v>
      </c>
      <c r="R237" s="234"/>
      <c r="S237" s="234" t="s">
        <v>547</v>
      </c>
      <c r="T237" s="234" t="s">
        <v>547</v>
      </c>
      <c r="U237" s="234">
        <v>1</v>
      </c>
      <c r="V237" s="244">
        <f>SUM('Formulario PPGR2'!$J237:$U237)</f>
        <v>2</v>
      </c>
      <c r="W237" s="264" t="s">
        <v>251</v>
      </c>
      <c r="X237" s="264"/>
      <c r="Y237" s="235" t="s">
        <v>754</v>
      </c>
      <c r="Z237" s="235" t="s">
        <v>749</v>
      </c>
      <c r="AA237" s="260"/>
      <c r="AB237" s="260"/>
      <c r="AC237" s="260"/>
      <c r="AD237" s="260"/>
      <c r="AE237" s="260"/>
      <c r="AF237" s="260"/>
      <c r="AG237" s="260"/>
      <c r="AH237" s="260"/>
      <c r="AI237" s="260"/>
      <c r="AJ237" s="260"/>
      <c r="AK237" s="260"/>
      <c r="AL237" s="260"/>
      <c r="AM237" s="260"/>
      <c r="AN237" s="260"/>
      <c r="AO237" s="260"/>
      <c r="AP237" s="260"/>
      <c r="AQ237" s="260"/>
      <c r="AR237" s="260"/>
      <c r="AS237" s="260"/>
      <c r="AT237" s="260"/>
      <c r="AU237" s="260"/>
      <c r="AV237" s="260"/>
      <c r="AW237" s="260"/>
      <c r="AX237" s="260"/>
      <c r="AY237" s="260"/>
      <c r="AZ237" s="260"/>
      <c r="BA237" s="260"/>
      <c r="BB237" s="260"/>
    </row>
    <row r="238" spans="2:54" s="246" customFormat="1" ht="50.25" customHeight="1" x14ac:dyDescent="0.2">
      <c r="B238" s="676" t="e">
        <f>IF('Formulario PPGR2'!$G238="","",CONCATENATE('Formulario PPGR2'!$C238,".",'Formulario PPGR2'!$D238,".",'Formulario PPGR2'!$E238,".",'Formulario PPGR2'!$F238))</f>
        <v>#REF!</v>
      </c>
      <c r="C238" s="676"/>
      <c r="D238" s="676" t="e">
        <f>IF('Formulario PPGR2'!$G238="","",'Formulario PPGR1'!#REF!)</f>
        <v>#REF!</v>
      </c>
      <c r="E238" s="676" t="e">
        <f>IF('Formulario PPGR2'!$G238="","",'Formulario PPGR1'!#REF!)</f>
        <v>#REF!</v>
      </c>
      <c r="F238" s="676" t="e">
        <f>IF('Formulario PPGR2'!$G238="","",'Formulario PPGR1'!#REF!)</f>
        <v>#REF!</v>
      </c>
      <c r="G238" s="235" t="s">
        <v>204</v>
      </c>
      <c r="H238" s="300" t="s">
        <v>755</v>
      </c>
      <c r="I238" s="672" t="s">
        <v>756</v>
      </c>
      <c r="J238" s="677"/>
      <c r="K238" s="677"/>
      <c r="L238" s="677">
        <v>1</v>
      </c>
      <c r="M238" s="677"/>
      <c r="N238" s="677"/>
      <c r="O238" s="677">
        <v>1</v>
      </c>
      <c r="P238" s="677"/>
      <c r="Q238" s="677"/>
      <c r="R238" s="677">
        <v>1</v>
      </c>
      <c r="S238" s="677"/>
      <c r="T238" s="677"/>
      <c r="U238" s="677">
        <v>1</v>
      </c>
      <c r="V238" s="678">
        <f>SUM('Formulario PPGR2'!$J238:$U238)</f>
        <v>4</v>
      </c>
      <c r="W238" s="675" t="s">
        <v>259</v>
      </c>
      <c r="X238" s="675" t="s">
        <v>247</v>
      </c>
      <c r="Y238" s="672"/>
      <c r="Z238" s="672" t="s">
        <v>139</v>
      </c>
      <c r="AA238" s="260"/>
      <c r="AB238" s="260"/>
      <c r="AC238" s="260"/>
      <c r="AD238" s="260"/>
      <c r="AE238" s="260"/>
      <c r="AF238" s="260"/>
      <c r="AG238" s="260"/>
      <c r="AH238" s="260"/>
      <c r="AI238" s="260"/>
      <c r="AJ238" s="260"/>
      <c r="AK238" s="260"/>
      <c r="AL238" s="260"/>
      <c r="AM238" s="260"/>
      <c r="AN238" s="260"/>
      <c r="AO238" s="260"/>
      <c r="AP238" s="260"/>
      <c r="AQ238" s="260"/>
      <c r="AR238" s="260"/>
      <c r="AS238" s="260"/>
      <c r="AT238" s="260"/>
      <c r="AU238" s="260"/>
      <c r="AV238" s="260"/>
      <c r="AW238" s="260"/>
      <c r="AX238" s="260"/>
      <c r="AY238" s="260"/>
      <c r="AZ238" s="260"/>
      <c r="BA238" s="260"/>
      <c r="BB238" s="260"/>
    </row>
    <row r="239" spans="2:54" s="246" customFormat="1" ht="33.75" customHeight="1" x14ac:dyDescent="0.2">
      <c r="B239" s="676" t="e">
        <f>IF('Formulario PPGR2'!$G239="","",CONCATENATE('Formulario PPGR2'!$C239,".",'Formulario PPGR2'!$D239,".",'Formulario PPGR2'!$E239,".",'Formulario PPGR2'!$F239))</f>
        <v>#REF!</v>
      </c>
      <c r="C239" s="676"/>
      <c r="D239" s="676" t="e">
        <f>IF('Formulario PPGR2'!$G239="","",'Formulario PPGR1'!#REF!)</f>
        <v>#REF!</v>
      </c>
      <c r="E239" s="676" t="e">
        <f>IF('Formulario PPGR2'!$G239="","",'Formulario PPGR1'!#REF!)</f>
        <v>#REF!</v>
      </c>
      <c r="F239" s="676" t="e">
        <f>IF('Formulario PPGR2'!$G239="","",'Formulario PPGR1'!#REF!)</f>
        <v>#REF!</v>
      </c>
      <c r="G239" s="672" t="s">
        <v>205</v>
      </c>
      <c r="H239" s="673" t="s">
        <v>757</v>
      </c>
      <c r="I239" s="672" t="s">
        <v>758</v>
      </c>
      <c r="J239" s="677">
        <v>1</v>
      </c>
      <c r="K239" s="677">
        <v>1</v>
      </c>
      <c r="L239" s="677">
        <v>1</v>
      </c>
      <c r="M239" s="677">
        <v>1</v>
      </c>
      <c r="N239" s="677">
        <v>1</v>
      </c>
      <c r="O239" s="677">
        <v>1</v>
      </c>
      <c r="P239" s="677">
        <v>1</v>
      </c>
      <c r="Q239" s="677">
        <v>1</v>
      </c>
      <c r="R239" s="677">
        <v>1</v>
      </c>
      <c r="S239" s="677">
        <v>1</v>
      </c>
      <c r="T239" s="677">
        <v>1</v>
      </c>
      <c r="U239" s="677">
        <v>1</v>
      </c>
      <c r="V239" s="678">
        <f>SUM('Formulario PPGR2'!$J239:$U239)</f>
        <v>12</v>
      </c>
      <c r="W239" s="675" t="s">
        <v>259</v>
      </c>
      <c r="X239" s="675" t="s">
        <v>247</v>
      </c>
      <c r="Y239" s="672"/>
      <c r="Z239" s="672" t="s">
        <v>206</v>
      </c>
      <c r="AA239" s="260"/>
      <c r="AB239" s="260"/>
      <c r="AC239" s="260"/>
      <c r="AD239" s="260"/>
      <c r="AE239" s="260"/>
      <c r="AF239" s="260"/>
      <c r="AG239" s="260"/>
      <c r="AH239" s="260"/>
      <c r="AI239" s="260"/>
      <c r="AJ239" s="260"/>
      <c r="AK239" s="260"/>
      <c r="AL239" s="260"/>
      <c r="AM239" s="260"/>
      <c r="AN239" s="260"/>
      <c r="AO239" s="260"/>
      <c r="AP239" s="260"/>
      <c r="AQ239" s="260"/>
      <c r="AR239" s="260"/>
      <c r="AS239" s="260"/>
      <c r="AT239" s="260"/>
      <c r="AU239" s="260"/>
      <c r="AV239" s="260"/>
      <c r="AW239" s="260"/>
      <c r="AX239" s="260"/>
      <c r="AY239" s="260"/>
      <c r="AZ239" s="260"/>
      <c r="BA239" s="260"/>
      <c r="BB239" s="260"/>
    </row>
    <row r="240" spans="2:54" s="246" customFormat="1" ht="33.75" customHeight="1" x14ac:dyDescent="0.2">
      <c r="B240" s="676" t="e">
        <f>IF('Formulario PPGR2'!$G240="","",CONCATENATE('Formulario PPGR2'!$C240,".",'Formulario PPGR2'!$D240,".",'Formulario PPGR2'!$E240,".",'Formulario PPGR2'!$F240))</f>
        <v>#REF!</v>
      </c>
      <c r="C240" s="676"/>
      <c r="D240" s="676" t="e">
        <f>IF('Formulario PPGR2'!$G240="","",'Formulario PPGR1'!#REF!)</f>
        <v>#REF!</v>
      </c>
      <c r="E240" s="676" t="e">
        <f>IF('Formulario PPGR2'!$G240="","",'Formulario PPGR1'!#REF!)</f>
        <v>#REF!</v>
      </c>
      <c r="F240" s="676" t="e">
        <f>IF('Formulario PPGR2'!$G240="","",'Formulario PPGR1'!#REF!)</f>
        <v>#REF!</v>
      </c>
      <c r="G240" s="672" t="s">
        <v>205</v>
      </c>
      <c r="H240" s="673" t="s">
        <v>759</v>
      </c>
      <c r="I240" s="672" t="s">
        <v>760</v>
      </c>
      <c r="J240" s="677"/>
      <c r="K240" s="677"/>
      <c r="L240" s="677"/>
      <c r="M240" s="677">
        <v>1</v>
      </c>
      <c r="N240" s="677"/>
      <c r="O240" s="677"/>
      <c r="P240" s="677">
        <v>1</v>
      </c>
      <c r="Q240" s="677"/>
      <c r="R240" s="677"/>
      <c r="S240" s="677">
        <v>1</v>
      </c>
      <c r="T240" s="677"/>
      <c r="U240" s="677"/>
      <c r="V240" s="678">
        <f>SUM('Formulario PPGR2'!$J240:$U240)</f>
        <v>3</v>
      </c>
      <c r="W240" s="675" t="s">
        <v>247</v>
      </c>
      <c r="X240" s="675" t="s">
        <v>248</v>
      </c>
      <c r="Y240" s="672"/>
      <c r="Z240" s="672" t="s">
        <v>206</v>
      </c>
      <c r="AA240" s="260"/>
      <c r="AB240" s="260"/>
      <c r="AC240" s="260"/>
      <c r="AD240" s="260"/>
      <c r="AE240" s="260"/>
      <c r="AF240" s="260"/>
      <c r="AG240" s="260"/>
      <c r="AH240" s="260"/>
      <c r="AI240" s="260"/>
      <c r="AJ240" s="260"/>
      <c r="AK240" s="260"/>
      <c r="AL240" s="260"/>
      <c r="AM240" s="260"/>
      <c r="AN240" s="260"/>
      <c r="AO240" s="260"/>
      <c r="AP240" s="260"/>
      <c r="AQ240" s="260"/>
      <c r="AR240" s="260"/>
      <c r="AS240" s="260"/>
      <c r="AT240" s="260"/>
      <c r="AU240" s="260"/>
      <c r="AV240" s="260"/>
      <c r="AW240" s="260"/>
      <c r="AX240" s="260"/>
      <c r="AY240" s="260"/>
      <c r="AZ240" s="260"/>
      <c r="BA240" s="260"/>
      <c r="BB240" s="260"/>
    </row>
    <row r="241" spans="2:54" s="246" customFormat="1" ht="38.25" x14ac:dyDescent="0.2">
      <c r="B241" s="676" t="e">
        <f>IF('Formulario PPGR2'!$G241="","",CONCATENATE('Formulario PPGR2'!$C241,".",'Formulario PPGR2'!$D241,".",'Formulario PPGR2'!$E241,".",'Formulario PPGR2'!$F241))</f>
        <v>#REF!</v>
      </c>
      <c r="C241" s="676"/>
      <c r="D241" s="676" t="e">
        <f>IF('Formulario PPGR2'!$G241="","",'Formulario PPGR1'!#REF!)</f>
        <v>#REF!</v>
      </c>
      <c r="E241" s="676" t="e">
        <f>IF('Formulario PPGR2'!$G241="","",'Formulario PPGR1'!#REF!)</f>
        <v>#REF!</v>
      </c>
      <c r="F241" s="676" t="e">
        <f>IF('Formulario PPGR2'!$G241="","",'Formulario PPGR1'!#REF!)</f>
        <v>#REF!</v>
      </c>
      <c r="G241" s="672" t="s">
        <v>209</v>
      </c>
      <c r="H241" s="673" t="s">
        <v>761</v>
      </c>
      <c r="I241" s="672" t="s">
        <v>762</v>
      </c>
      <c r="J241" s="677">
        <v>1</v>
      </c>
      <c r="K241" s="677"/>
      <c r="L241" s="677"/>
      <c r="M241" s="677"/>
      <c r="N241" s="677"/>
      <c r="O241" s="677"/>
      <c r="P241" s="677"/>
      <c r="Q241" s="677"/>
      <c r="R241" s="677"/>
      <c r="S241" s="677"/>
      <c r="T241" s="677"/>
      <c r="U241" s="677"/>
      <c r="V241" s="678">
        <f>SUM('Formulario PPGR2'!$J241:$U241)</f>
        <v>1</v>
      </c>
      <c r="W241" s="675" t="s">
        <v>290</v>
      </c>
      <c r="X241" s="675"/>
      <c r="Y241" s="672"/>
      <c r="Z241" s="672" t="s">
        <v>763</v>
      </c>
      <c r="AA241" s="260"/>
      <c r="AB241" s="260"/>
      <c r="AC241" s="260"/>
      <c r="AD241" s="260"/>
      <c r="AE241" s="260"/>
      <c r="AF241" s="260"/>
      <c r="AG241" s="260"/>
      <c r="AH241" s="260"/>
      <c r="AI241" s="260"/>
      <c r="AJ241" s="260"/>
      <c r="AK241" s="260"/>
      <c r="AL241" s="260"/>
      <c r="AM241" s="260"/>
      <c r="AN241" s="260"/>
      <c r="AO241" s="260"/>
      <c r="AP241" s="260"/>
      <c r="AQ241" s="260"/>
      <c r="AR241" s="260"/>
      <c r="AS241" s="260"/>
      <c r="AT241" s="260"/>
      <c r="AU241" s="260"/>
      <c r="AV241" s="260"/>
      <c r="AW241" s="260"/>
      <c r="AX241" s="260"/>
      <c r="AY241" s="260"/>
      <c r="AZ241" s="260"/>
      <c r="BA241" s="260"/>
      <c r="BB241" s="260"/>
    </row>
    <row r="242" spans="2:54" s="246" customFormat="1" ht="33.75" customHeight="1" x14ac:dyDescent="0.2">
      <c r="B242" s="676" t="e">
        <f>IF('Formulario PPGR2'!$G242="","",CONCATENATE('Formulario PPGR2'!$C242,".",'Formulario PPGR2'!$D242,".",'Formulario PPGR2'!$E242,".",'Formulario PPGR2'!$F242))</f>
        <v>#REF!</v>
      </c>
      <c r="C242" s="676"/>
      <c r="D242" s="676" t="e">
        <f>IF('Formulario PPGR2'!$G242="","",'Formulario PPGR1'!#REF!)</f>
        <v>#REF!</v>
      </c>
      <c r="E242" s="676" t="e">
        <f>IF('Formulario PPGR2'!$G242="","",'Formulario PPGR1'!#REF!)</f>
        <v>#REF!</v>
      </c>
      <c r="F242" s="676" t="e">
        <f>IF('Formulario PPGR2'!$G242="","",'Formulario PPGR1'!#REF!)</f>
        <v>#REF!</v>
      </c>
      <c r="G242" s="672" t="s">
        <v>209</v>
      </c>
      <c r="H242" s="673" t="s">
        <v>764</v>
      </c>
      <c r="I242" s="672" t="s">
        <v>765</v>
      </c>
      <c r="J242" s="677">
        <v>1</v>
      </c>
      <c r="K242" s="677"/>
      <c r="L242" s="677"/>
      <c r="M242" s="677"/>
      <c r="N242" s="677"/>
      <c r="O242" s="677"/>
      <c r="P242" s="677"/>
      <c r="Q242" s="677"/>
      <c r="R242" s="677"/>
      <c r="S242" s="677"/>
      <c r="T242" s="677"/>
      <c r="U242" s="677"/>
      <c r="V242" s="678">
        <f>SUM('Formulario PPGR2'!$J242:$U242)</f>
        <v>1</v>
      </c>
      <c r="W242" s="675" t="s">
        <v>255</v>
      </c>
      <c r="X242" s="675"/>
      <c r="Y242" s="672"/>
      <c r="Z242" s="672" t="s">
        <v>763</v>
      </c>
      <c r="AA242" s="260"/>
      <c r="AB242" s="260"/>
      <c r="AC242" s="260"/>
      <c r="AD242" s="260"/>
      <c r="AE242" s="260"/>
      <c r="AF242" s="260"/>
      <c r="AG242" s="260"/>
      <c r="AH242" s="260"/>
      <c r="AI242" s="260"/>
      <c r="AJ242" s="260"/>
      <c r="AK242" s="260"/>
      <c r="AL242" s="260"/>
      <c r="AM242" s="260"/>
      <c r="AN242" s="260"/>
      <c r="AO242" s="260"/>
      <c r="AP242" s="260"/>
      <c r="AQ242" s="260"/>
      <c r="AR242" s="260"/>
      <c r="AS242" s="260"/>
      <c r="AT242" s="260"/>
      <c r="AU242" s="260"/>
      <c r="AV242" s="260"/>
      <c r="AW242" s="260"/>
      <c r="AX242" s="260"/>
      <c r="AY242" s="260"/>
      <c r="AZ242" s="260"/>
      <c r="BA242" s="260"/>
      <c r="BB242" s="260"/>
    </row>
    <row r="243" spans="2:54" s="246" customFormat="1" ht="33.75" customHeight="1" x14ac:dyDescent="0.2">
      <c r="B243" s="676" t="e">
        <f>IF('Formulario PPGR2'!$G243="","",CONCATENATE('Formulario PPGR2'!$C243,".",'Formulario PPGR2'!$D243,".",'Formulario PPGR2'!$E243,".",'Formulario PPGR2'!$F243))</f>
        <v>#REF!</v>
      </c>
      <c r="C243" s="676"/>
      <c r="D243" s="676" t="e">
        <f>IF('Formulario PPGR2'!$G243="","",'Formulario PPGR1'!#REF!)</f>
        <v>#REF!</v>
      </c>
      <c r="E243" s="676" t="e">
        <f>IF('Formulario PPGR2'!$G243="","",'Formulario PPGR1'!#REF!)</f>
        <v>#REF!</v>
      </c>
      <c r="F243" s="676" t="e">
        <f>IF('Formulario PPGR2'!$G243="","",'Formulario PPGR1'!#REF!)</f>
        <v>#REF!</v>
      </c>
      <c r="G243" s="672" t="s">
        <v>209</v>
      </c>
      <c r="H243" s="673" t="s">
        <v>766</v>
      </c>
      <c r="I243" s="672" t="s">
        <v>767</v>
      </c>
      <c r="J243" s="677"/>
      <c r="K243" s="677"/>
      <c r="L243" s="677"/>
      <c r="M243" s="677"/>
      <c r="N243" s="677"/>
      <c r="O243" s="677">
        <v>1</v>
      </c>
      <c r="P243" s="677"/>
      <c r="Q243" s="677"/>
      <c r="R243" s="677">
        <v>1</v>
      </c>
      <c r="S243" s="677"/>
      <c r="T243" s="677"/>
      <c r="U243" s="677">
        <v>1</v>
      </c>
      <c r="V243" s="678">
        <f>SUM('Formulario PPGR2'!$J243:$U243)</f>
        <v>3</v>
      </c>
      <c r="W243" s="675" t="s">
        <v>255</v>
      </c>
      <c r="X243" s="675"/>
      <c r="Y243" s="672"/>
      <c r="Z243" s="672" t="s">
        <v>763</v>
      </c>
      <c r="AA243" s="260"/>
      <c r="AB243" s="260"/>
      <c r="AC243" s="260"/>
      <c r="AD243" s="260"/>
      <c r="AE243" s="260"/>
      <c r="AF243" s="260"/>
      <c r="AG243" s="260"/>
      <c r="AH243" s="260"/>
      <c r="AI243" s="260"/>
      <c r="AJ243" s="260"/>
      <c r="AK243" s="260"/>
      <c r="AL243" s="260"/>
      <c r="AM243" s="260"/>
      <c r="AN243" s="260"/>
      <c r="AO243" s="260"/>
      <c r="AP243" s="260"/>
      <c r="AQ243" s="260"/>
      <c r="AR243" s="260"/>
      <c r="AS243" s="260"/>
      <c r="AT243" s="260"/>
      <c r="AU243" s="260"/>
      <c r="AV243" s="260"/>
      <c r="AW243" s="260"/>
      <c r="AX243" s="260"/>
      <c r="AY243" s="260"/>
      <c r="AZ243" s="260"/>
      <c r="BA243" s="260"/>
      <c r="BB243" s="260"/>
    </row>
    <row r="244" spans="2:54" s="246" customFormat="1" ht="51.75" customHeight="1" x14ac:dyDescent="0.2">
      <c r="B244" s="268" t="e">
        <f>IF('Formulario PPGR2'!$G244="","",CONCATENATE('Formulario PPGR2'!$C244,".",'Formulario PPGR2'!$D244,".",'Formulario PPGR2'!$E244,".",'Formulario PPGR2'!$F244))</f>
        <v>#REF!</v>
      </c>
      <c r="C244" s="268" t="e">
        <f>IF('Formulario PPGR2'!$G244="","",'Formulario PPGR1'!#REF!)</f>
        <v>#REF!</v>
      </c>
      <c r="D244" s="268" t="e">
        <f>IF('Formulario PPGR2'!$G244="","",'Formulario PPGR1'!#REF!)</f>
        <v>#REF!</v>
      </c>
      <c r="E244" s="268" t="e">
        <f>IF('Formulario PPGR2'!$G244="","",'Formulario PPGR1'!#REF!)</f>
        <v>#REF!</v>
      </c>
      <c r="F244" s="268" t="e">
        <f>IF('Formulario PPGR2'!$G244="","",'Formulario PPGR1'!#REF!)</f>
        <v>#REF!</v>
      </c>
      <c r="G244" s="672" t="s">
        <v>209</v>
      </c>
      <c r="H244" s="673" t="s">
        <v>768</v>
      </c>
      <c r="I244" s="235" t="s">
        <v>769</v>
      </c>
      <c r="J244" s="234"/>
      <c r="K244" s="234"/>
      <c r="L244" s="234"/>
      <c r="M244" s="234">
        <v>1</v>
      </c>
      <c r="N244" s="234"/>
      <c r="O244" s="234"/>
      <c r="P244" s="234">
        <v>1</v>
      </c>
      <c r="Q244" s="234"/>
      <c r="R244" s="234"/>
      <c r="S244" s="234">
        <v>1</v>
      </c>
      <c r="T244" s="234"/>
      <c r="U244" s="234"/>
      <c r="V244" s="244">
        <f>SUM('Formulario PPGR2'!$J244:$U244)</f>
        <v>3</v>
      </c>
      <c r="W244" s="675" t="s">
        <v>255</v>
      </c>
      <c r="X244" s="264"/>
      <c r="Y244" s="235"/>
      <c r="Z244" s="672" t="s">
        <v>763</v>
      </c>
      <c r="AA244" s="260"/>
      <c r="AB244" s="260"/>
      <c r="AC244" s="260"/>
      <c r="AD244" s="260"/>
      <c r="AE244" s="260"/>
      <c r="AF244" s="260"/>
      <c r="AG244" s="260"/>
      <c r="AH244" s="260"/>
      <c r="AI244" s="260"/>
      <c r="AJ244" s="260"/>
      <c r="AK244" s="260"/>
      <c r="AL244" s="260"/>
      <c r="AM244" s="260"/>
      <c r="AN244" s="260"/>
      <c r="AO244" s="260"/>
      <c r="AP244" s="260"/>
      <c r="AQ244" s="260"/>
      <c r="AR244" s="260"/>
      <c r="AS244" s="260"/>
      <c r="AT244" s="260"/>
      <c r="AU244" s="260"/>
      <c r="AV244" s="260"/>
      <c r="AW244" s="260"/>
      <c r="AX244" s="260"/>
      <c r="AY244" s="260"/>
      <c r="AZ244" s="260"/>
      <c r="BA244" s="260"/>
      <c r="BB244" s="260"/>
    </row>
    <row r="245" spans="2:54" s="246" customFormat="1" ht="46.5" customHeight="1" x14ac:dyDescent="0.2">
      <c r="B245" s="268" t="e">
        <f>IF('Formulario PPGR2'!$G245="","",CONCATENATE('Formulario PPGR2'!$C245,".",'Formulario PPGR2'!$D245,".",'Formulario PPGR2'!$E245,".",'Formulario PPGR2'!$F245))</f>
        <v>#REF!</v>
      </c>
      <c r="C245" s="268" t="e">
        <f>IF('Formulario PPGR2'!$G245="","",'Formulario PPGR1'!#REF!)</f>
        <v>#REF!</v>
      </c>
      <c r="D245" s="268" t="e">
        <f>IF('Formulario PPGR2'!$G245="","",'Formulario PPGR1'!#REF!)</f>
        <v>#REF!</v>
      </c>
      <c r="E245" s="268" t="e">
        <f>IF('Formulario PPGR2'!$G245="","",'Formulario PPGR1'!#REF!)</f>
        <v>#REF!</v>
      </c>
      <c r="F245" s="268" t="e">
        <f>IF('Formulario PPGR2'!$G245="","",'Formulario PPGR1'!#REF!)</f>
        <v>#REF!</v>
      </c>
      <c r="G245" s="235" t="s">
        <v>214</v>
      </c>
      <c r="H245" s="300" t="s">
        <v>770</v>
      </c>
      <c r="I245" s="235" t="s">
        <v>771</v>
      </c>
      <c r="J245" s="234"/>
      <c r="K245" s="234"/>
      <c r="L245" s="234">
        <v>1</v>
      </c>
      <c r="M245" s="234"/>
      <c r="N245" s="234"/>
      <c r="O245" s="234">
        <v>1</v>
      </c>
      <c r="P245" s="234"/>
      <c r="Q245" s="234"/>
      <c r="R245" s="234">
        <v>1</v>
      </c>
      <c r="S245" s="234"/>
      <c r="T245" s="234"/>
      <c r="U245" s="234">
        <v>1</v>
      </c>
      <c r="V245" s="244">
        <f>SUM('Formulario PPGR2'!$J245:$U245)</f>
        <v>4</v>
      </c>
      <c r="W245" s="264" t="s">
        <v>259</v>
      </c>
      <c r="X245" s="264" t="s">
        <v>251</v>
      </c>
      <c r="Y245" s="235" t="s">
        <v>772</v>
      </c>
      <c r="Z245" s="235" t="s">
        <v>215</v>
      </c>
      <c r="AA245" s="260"/>
      <c r="AB245" s="260"/>
      <c r="AC245" s="260"/>
      <c r="AD245" s="260"/>
      <c r="AE245" s="260"/>
      <c r="AF245" s="260"/>
      <c r="AG245" s="260"/>
      <c r="AH245" s="260"/>
      <c r="AI245" s="260"/>
      <c r="AJ245" s="260"/>
      <c r="AK245" s="260"/>
      <c r="AL245" s="260"/>
      <c r="AM245" s="260"/>
      <c r="AN245" s="260"/>
      <c r="AO245" s="260"/>
      <c r="AP245" s="260"/>
      <c r="AQ245" s="260"/>
      <c r="AR245" s="260"/>
      <c r="AS245" s="260"/>
      <c r="AT245" s="260"/>
      <c r="AU245" s="260"/>
      <c r="AV245" s="260"/>
      <c r="AW245" s="260"/>
      <c r="AX245" s="260"/>
      <c r="AY245" s="260"/>
      <c r="AZ245" s="260"/>
      <c r="BA245" s="260"/>
      <c r="BB245" s="260"/>
    </row>
    <row r="246" spans="2:54" s="246" customFormat="1" ht="36.75" customHeight="1" x14ac:dyDescent="0.2">
      <c r="B246" s="268" t="e">
        <f>IF('Formulario PPGR2'!$G246="","",CONCATENATE('Formulario PPGR2'!$C246,".",'Formulario PPGR2'!$D246,".",'Formulario PPGR2'!$E246,".",'Formulario PPGR2'!$F246))</f>
        <v>#REF!</v>
      </c>
      <c r="C246" s="268" t="e">
        <f>IF('Formulario PPGR2'!$G246="","",'Formulario PPGR1'!#REF!)</f>
        <v>#REF!</v>
      </c>
      <c r="D246" s="268" t="e">
        <f>IF('Formulario PPGR2'!$G246="","",'Formulario PPGR1'!#REF!)</f>
        <v>#REF!</v>
      </c>
      <c r="E246" s="268" t="e">
        <f>IF('Formulario PPGR2'!$G246="","",'Formulario PPGR1'!#REF!)</f>
        <v>#REF!</v>
      </c>
      <c r="F246" s="268" t="e">
        <f>IF('Formulario PPGR2'!$G246="","",'Formulario PPGR1'!#REF!)</f>
        <v>#REF!</v>
      </c>
      <c r="G246" s="235" t="s">
        <v>214</v>
      </c>
      <c r="H246" s="300" t="s">
        <v>773</v>
      </c>
      <c r="I246" s="235" t="s">
        <v>774</v>
      </c>
      <c r="J246" s="234"/>
      <c r="K246" s="234"/>
      <c r="L246" s="234">
        <v>1</v>
      </c>
      <c r="M246" s="234"/>
      <c r="N246" s="234"/>
      <c r="O246" s="234">
        <v>1</v>
      </c>
      <c r="P246" s="234"/>
      <c r="Q246" s="234"/>
      <c r="R246" s="234">
        <v>1</v>
      </c>
      <c r="S246" s="234"/>
      <c r="T246" s="234"/>
      <c r="U246" s="234">
        <v>1</v>
      </c>
      <c r="V246" s="244">
        <f>SUM('Formulario PPGR2'!$J246:$U246)</f>
        <v>4</v>
      </c>
      <c r="W246" s="264" t="s">
        <v>259</v>
      </c>
      <c r="X246" s="264" t="s">
        <v>251</v>
      </c>
      <c r="Y246" s="235" t="s">
        <v>772</v>
      </c>
      <c r="Z246" s="235" t="s">
        <v>215</v>
      </c>
      <c r="AA246" s="260"/>
      <c r="AB246" s="260"/>
      <c r="AC246" s="260"/>
      <c r="AD246" s="260"/>
      <c r="AE246" s="260"/>
      <c r="AF246" s="260"/>
      <c r="AG246" s="260"/>
      <c r="AH246" s="260"/>
      <c r="AI246" s="260"/>
      <c r="AJ246" s="260"/>
      <c r="AK246" s="260"/>
      <c r="AL246" s="260"/>
      <c r="AM246" s="260"/>
      <c r="AN246" s="260"/>
      <c r="AO246" s="260"/>
      <c r="AP246" s="260"/>
      <c r="AQ246" s="260"/>
      <c r="AR246" s="260"/>
      <c r="AS246" s="260"/>
      <c r="AT246" s="260"/>
      <c r="AU246" s="260"/>
      <c r="AV246" s="260"/>
      <c r="AW246" s="260"/>
      <c r="AX246" s="260"/>
      <c r="AY246" s="260"/>
      <c r="AZ246" s="260"/>
      <c r="BA246" s="260"/>
      <c r="BB246" s="260"/>
    </row>
    <row r="247" spans="2:54" s="246" customFormat="1" ht="33.75" customHeight="1" x14ac:dyDescent="0.2">
      <c r="B247" s="268" t="e">
        <f>IF('Formulario PPGR2'!$G247="","",CONCATENATE('Formulario PPGR2'!$C247,".",'Formulario PPGR2'!$D247,".",'Formulario PPGR2'!$E247,".",'Formulario PPGR2'!$F247))</f>
        <v>#REF!</v>
      </c>
      <c r="C247" s="268" t="e">
        <f>IF('Formulario PPGR2'!$G247="","",'Formulario PPGR1'!#REF!)</f>
        <v>#REF!</v>
      </c>
      <c r="D247" s="268" t="e">
        <f>IF('Formulario PPGR2'!$G247="","",'Formulario PPGR1'!#REF!)</f>
        <v>#REF!</v>
      </c>
      <c r="E247" s="268" t="e">
        <f>IF('Formulario PPGR2'!$G247="","",'Formulario PPGR1'!#REF!)</f>
        <v>#REF!</v>
      </c>
      <c r="F247" s="268" t="e">
        <f>IF('Formulario PPGR2'!$G247="","",'Formulario PPGR1'!#REF!)</f>
        <v>#REF!</v>
      </c>
      <c r="G247" s="235" t="s">
        <v>216</v>
      </c>
      <c r="H247" s="300" t="s">
        <v>775</v>
      </c>
      <c r="I247" s="235" t="s">
        <v>776</v>
      </c>
      <c r="J247" s="234">
        <v>1</v>
      </c>
      <c r="K247" s="234"/>
      <c r="L247" s="234"/>
      <c r="M247" s="234"/>
      <c r="N247" s="234">
        <v>1</v>
      </c>
      <c r="O247" s="234"/>
      <c r="P247" s="234"/>
      <c r="Q247" s="234"/>
      <c r="R247" s="234">
        <v>1</v>
      </c>
      <c r="S247" s="234"/>
      <c r="T247" s="234"/>
      <c r="U247" s="234"/>
      <c r="V247" s="244">
        <f>SUM('Formulario PPGR2'!$J247:$U247)</f>
        <v>3</v>
      </c>
      <c r="W247" s="264" t="s">
        <v>259</v>
      </c>
      <c r="X247" s="264"/>
      <c r="Y247" s="235"/>
      <c r="Z247" s="235" t="s">
        <v>186</v>
      </c>
      <c r="AA247" s="260"/>
      <c r="AB247" s="260"/>
      <c r="AC247" s="260"/>
      <c r="AD247" s="260"/>
      <c r="AE247" s="260"/>
      <c r="AF247" s="260"/>
      <c r="AG247" s="260"/>
      <c r="AH247" s="260"/>
      <c r="AI247" s="260"/>
      <c r="AJ247" s="260"/>
      <c r="AK247" s="260"/>
      <c r="AL247" s="260"/>
      <c r="AM247" s="260"/>
      <c r="AN247" s="260"/>
      <c r="AO247" s="260"/>
      <c r="AP247" s="260"/>
      <c r="AQ247" s="260"/>
      <c r="AR247" s="260"/>
      <c r="AS247" s="260"/>
      <c r="AT247" s="260"/>
      <c r="AU247" s="260"/>
      <c r="AV247" s="260"/>
      <c r="AW247" s="260"/>
      <c r="AX247" s="260"/>
      <c r="AY247" s="260"/>
      <c r="AZ247" s="260"/>
      <c r="BA247" s="260"/>
      <c r="BB247" s="260"/>
    </row>
    <row r="248" spans="2:54" s="246" customFormat="1" ht="33.75" customHeight="1" x14ac:dyDescent="0.2">
      <c r="B248" s="268" t="e">
        <f>IF('Formulario PPGR2'!$G248="","",CONCATENATE('Formulario PPGR2'!$C248,".",'Formulario PPGR2'!$D248,".",'Formulario PPGR2'!$E248,".",'Formulario PPGR2'!$F248))</f>
        <v>#REF!</v>
      </c>
      <c r="C248" s="268" t="e">
        <f>IF('Formulario PPGR2'!$G248="","",'Formulario PPGR1'!#REF!)</f>
        <v>#REF!</v>
      </c>
      <c r="D248" s="268" t="e">
        <f>IF('Formulario PPGR2'!$G248="","",'Formulario PPGR1'!#REF!)</f>
        <v>#REF!</v>
      </c>
      <c r="E248" s="268" t="e">
        <f>IF('Formulario PPGR2'!$G248="","",'Formulario PPGR1'!#REF!)</f>
        <v>#REF!</v>
      </c>
      <c r="F248" s="268" t="e">
        <f>IF('Formulario PPGR2'!$G248="","",'Formulario PPGR1'!#REF!)</f>
        <v>#REF!</v>
      </c>
      <c r="G248" s="235" t="s">
        <v>216</v>
      </c>
      <c r="H248" s="300" t="s">
        <v>777</v>
      </c>
      <c r="I248" s="235" t="s">
        <v>778</v>
      </c>
      <c r="J248" s="234"/>
      <c r="K248" s="234"/>
      <c r="L248" s="234"/>
      <c r="M248" s="234"/>
      <c r="N248" s="234">
        <v>1</v>
      </c>
      <c r="O248" s="234"/>
      <c r="P248" s="234"/>
      <c r="Q248" s="234">
        <v>1</v>
      </c>
      <c r="R248" s="234"/>
      <c r="S248" s="234"/>
      <c r="T248" s="234"/>
      <c r="U248" s="234"/>
      <c r="V248" s="244">
        <f>SUM('Formulario PPGR2'!$J248:$U248)</f>
        <v>2</v>
      </c>
      <c r="W248" s="264" t="s">
        <v>259</v>
      </c>
      <c r="X248" s="264"/>
      <c r="Y248" s="235"/>
      <c r="Z248" s="235" t="s">
        <v>186</v>
      </c>
      <c r="AA248" s="260"/>
      <c r="AB248" s="260"/>
      <c r="AC248" s="260"/>
      <c r="AD248" s="260"/>
      <c r="AE248" s="260"/>
      <c r="AF248" s="260"/>
      <c r="AG248" s="260"/>
      <c r="AH248" s="260"/>
      <c r="AI248" s="260"/>
      <c r="AJ248" s="260"/>
      <c r="AK248" s="260"/>
      <c r="AL248" s="260"/>
      <c r="AM248" s="260"/>
      <c r="AN248" s="260"/>
      <c r="AO248" s="260"/>
      <c r="AP248" s="260"/>
      <c r="AQ248" s="260"/>
      <c r="AR248" s="260"/>
      <c r="AS248" s="260"/>
      <c r="AT248" s="260"/>
      <c r="AU248" s="260"/>
      <c r="AV248" s="260"/>
      <c r="AW248" s="260"/>
      <c r="AX248" s="260"/>
      <c r="AY248" s="260"/>
      <c r="AZ248" s="260"/>
      <c r="BA248" s="260"/>
      <c r="BB248" s="260"/>
    </row>
    <row r="249" spans="2:54" s="246" customFormat="1" ht="41.25" customHeight="1" x14ac:dyDescent="0.2">
      <c r="B249" s="268" t="e">
        <f>IF('Formulario PPGR2'!$G249="","",CONCATENATE('Formulario PPGR2'!$C249,".",'Formulario PPGR2'!$D249,".",'Formulario PPGR2'!$E249,".",'Formulario PPGR2'!$F249))</f>
        <v>#REF!</v>
      </c>
      <c r="C249" s="268" t="e">
        <f>IF('Formulario PPGR2'!$G249="","",'Formulario PPGR1'!#REF!)</f>
        <v>#REF!</v>
      </c>
      <c r="D249" s="268" t="e">
        <f>IF('Formulario PPGR2'!$G249="","",'Formulario PPGR1'!#REF!)</f>
        <v>#REF!</v>
      </c>
      <c r="E249" s="268" t="e">
        <f>IF('Formulario PPGR2'!$G249="","",'Formulario PPGR1'!#REF!)</f>
        <v>#REF!</v>
      </c>
      <c r="F249" s="268" t="e">
        <f>IF('Formulario PPGR2'!$G249="","",'Formulario PPGR1'!#REF!)</f>
        <v>#REF!</v>
      </c>
      <c r="G249" s="235" t="s">
        <v>216</v>
      </c>
      <c r="H249" s="300" t="s">
        <v>779</v>
      </c>
      <c r="I249" s="235" t="s">
        <v>780</v>
      </c>
      <c r="J249" s="234"/>
      <c r="K249" s="234"/>
      <c r="L249" s="234"/>
      <c r="M249" s="234"/>
      <c r="N249" s="234">
        <v>1</v>
      </c>
      <c r="O249" s="234"/>
      <c r="P249" s="234"/>
      <c r="Q249" s="234"/>
      <c r="R249" s="234"/>
      <c r="S249" s="234"/>
      <c r="T249" s="234"/>
      <c r="U249" s="234"/>
      <c r="V249" s="244">
        <f>SUM('Formulario PPGR2'!$J249:$U249)</f>
        <v>1</v>
      </c>
      <c r="W249" s="264" t="s">
        <v>251</v>
      </c>
      <c r="X249" s="264"/>
      <c r="Y249" s="235" t="s">
        <v>781</v>
      </c>
      <c r="Z249" s="235" t="s">
        <v>186</v>
      </c>
      <c r="AA249" s="260"/>
      <c r="AB249" s="260"/>
      <c r="AC249" s="260"/>
      <c r="AD249" s="260"/>
      <c r="AE249" s="260"/>
      <c r="AF249" s="260"/>
      <c r="AG249" s="260"/>
      <c r="AH249" s="260"/>
      <c r="AI249" s="260"/>
      <c r="AJ249" s="260"/>
      <c r="AK249" s="260"/>
      <c r="AL249" s="260"/>
      <c r="AM249" s="260"/>
      <c r="AN249" s="260"/>
      <c r="AO249" s="260"/>
      <c r="AP249" s="260"/>
      <c r="AQ249" s="260"/>
      <c r="AR249" s="260"/>
      <c r="AS249" s="260"/>
      <c r="AT249" s="260"/>
      <c r="AU249" s="260"/>
      <c r="AV249" s="260"/>
      <c r="AW249" s="260"/>
      <c r="AX249" s="260"/>
      <c r="AY249" s="260"/>
      <c r="AZ249" s="260"/>
      <c r="BA249" s="260"/>
      <c r="BB249" s="260"/>
    </row>
    <row r="250" spans="2:54" s="246" customFormat="1" ht="46.5" customHeight="1" x14ac:dyDescent="0.2">
      <c r="B250" s="268" t="e">
        <f>IF('Formulario PPGR2'!$G250="","",CONCATENATE('Formulario PPGR2'!$C250,".",'Formulario PPGR2'!$D250,".",'Formulario PPGR2'!$E250,".",'Formulario PPGR2'!$F250))</f>
        <v>#REF!</v>
      </c>
      <c r="C250" s="268" t="e">
        <f>IF('Formulario PPGR2'!$G250="","",'Formulario PPGR1'!#REF!)</f>
        <v>#REF!</v>
      </c>
      <c r="D250" s="268" t="e">
        <f>IF('Formulario PPGR2'!$G250="","",'Formulario PPGR1'!#REF!)</f>
        <v>#REF!</v>
      </c>
      <c r="E250" s="268" t="e">
        <f>IF('Formulario PPGR2'!$G250="","",'Formulario PPGR1'!#REF!)</f>
        <v>#REF!</v>
      </c>
      <c r="F250" s="268" t="e">
        <f>IF('Formulario PPGR2'!$G250="","",'Formulario PPGR1'!#REF!)</f>
        <v>#REF!</v>
      </c>
      <c r="G250" s="235" t="s">
        <v>216</v>
      </c>
      <c r="H250" s="300" t="s">
        <v>782</v>
      </c>
      <c r="I250" s="235" t="s">
        <v>783</v>
      </c>
      <c r="J250" s="234"/>
      <c r="K250" s="234"/>
      <c r="L250" s="234"/>
      <c r="M250" s="234"/>
      <c r="N250" s="234"/>
      <c r="O250" s="234"/>
      <c r="P250" s="234">
        <v>1</v>
      </c>
      <c r="Q250" s="234"/>
      <c r="R250" s="234"/>
      <c r="S250" s="234"/>
      <c r="T250" s="234"/>
      <c r="U250" s="234"/>
      <c r="V250" s="244">
        <f>SUM('Formulario PPGR2'!$J250:$U250)</f>
        <v>1</v>
      </c>
      <c r="W250" s="264" t="s">
        <v>290</v>
      </c>
      <c r="X250" s="264"/>
      <c r="Y250" s="235"/>
      <c r="Z250" s="235" t="s">
        <v>186</v>
      </c>
      <c r="AA250" s="260"/>
      <c r="AB250" s="260"/>
      <c r="AC250" s="260"/>
      <c r="AD250" s="260"/>
      <c r="AE250" s="260"/>
      <c r="AF250" s="260"/>
      <c r="AG250" s="260"/>
      <c r="AH250" s="260"/>
      <c r="AI250" s="260"/>
      <c r="AJ250" s="260"/>
      <c r="AK250" s="260"/>
      <c r="AL250" s="260"/>
      <c r="AM250" s="260"/>
      <c r="AN250" s="260"/>
      <c r="AO250" s="260"/>
      <c r="AP250" s="260"/>
      <c r="AQ250" s="260"/>
      <c r="AR250" s="260"/>
      <c r="AS250" s="260"/>
      <c r="AT250" s="260"/>
      <c r="AU250" s="260"/>
      <c r="AV250" s="260"/>
      <c r="AW250" s="260"/>
      <c r="AX250" s="260"/>
      <c r="AY250" s="260"/>
      <c r="AZ250" s="260"/>
      <c r="BA250" s="260"/>
      <c r="BB250" s="260"/>
    </row>
    <row r="251" spans="2:54" s="246" customFormat="1" ht="46.5" customHeight="1" x14ac:dyDescent="0.2">
      <c r="B251" s="268" t="e">
        <f>IF('Formulario PPGR2'!$G251="","",CONCATENATE('Formulario PPGR2'!$C251,".",'Formulario PPGR2'!$D251,".",'Formulario PPGR2'!$E251,".",'Formulario PPGR2'!$F251))</f>
        <v>#REF!</v>
      </c>
      <c r="C251" s="268" t="e">
        <f>IF('Formulario PPGR2'!$G251="","",'Formulario PPGR1'!#REF!)</f>
        <v>#REF!</v>
      </c>
      <c r="D251" s="268" t="e">
        <f>IF('Formulario PPGR2'!$G251="","",'Formulario PPGR1'!#REF!)</f>
        <v>#REF!</v>
      </c>
      <c r="E251" s="268" t="e">
        <f>IF('Formulario PPGR2'!$G251="","",'Formulario PPGR1'!#REF!)</f>
        <v>#REF!</v>
      </c>
      <c r="F251" s="268" t="e">
        <f>IF('Formulario PPGR2'!$G251="","",'Formulario PPGR1'!#REF!)</f>
        <v>#REF!</v>
      </c>
      <c r="G251" s="235" t="s">
        <v>216</v>
      </c>
      <c r="H251" s="300" t="s">
        <v>784</v>
      </c>
      <c r="I251" s="235" t="s">
        <v>785</v>
      </c>
      <c r="J251" s="234"/>
      <c r="K251" s="234"/>
      <c r="L251" s="234"/>
      <c r="M251" s="234"/>
      <c r="N251" s="234"/>
      <c r="O251" s="234">
        <v>1</v>
      </c>
      <c r="P251" s="234"/>
      <c r="Q251" s="234"/>
      <c r="R251" s="234"/>
      <c r="S251" s="234"/>
      <c r="T251" s="234"/>
      <c r="U251" s="234">
        <v>1</v>
      </c>
      <c r="V251" s="244">
        <f>SUM('Formulario PPGR2'!$J251:$U251)</f>
        <v>2</v>
      </c>
      <c r="W251" s="264" t="s">
        <v>259</v>
      </c>
      <c r="X251" s="264"/>
      <c r="Y251" s="235"/>
      <c r="Z251" s="235" t="s">
        <v>186</v>
      </c>
      <c r="AA251" s="260"/>
      <c r="AB251" s="260"/>
      <c r="AC251" s="260"/>
      <c r="AD251" s="260"/>
      <c r="AE251" s="260"/>
      <c r="AF251" s="260"/>
      <c r="AG251" s="260"/>
      <c r="AH251" s="260"/>
      <c r="AI251" s="260"/>
      <c r="AJ251" s="260"/>
      <c r="AK251" s="260"/>
      <c r="AL251" s="260"/>
      <c r="AM251" s="260"/>
      <c r="AN251" s="260"/>
      <c r="AO251" s="260"/>
      <c r="AP251" s="260"/>
      <c r="AQ251" s="260"/>
      <c r="AR251" s="260"/>
      <c r="AS251" s="260"/>
      <c r="AT251" s="260"/>
      <c r="AU251" s="260"/>
      <c r="AV251" s="260"/>
      <c r="AW251" s="260"/>
      <c r="AX251" s="260"/>
      <c r="AY251" s="260"/>
      <c r="AZ251" s="260"/>
      <c r="BA251" s="260"/>
      <c r="BB251" s="260"/>
    </row>
    <row r="252" spans="2:54" s="246" customFormat="1" ht="46.5" customHeight="1" x14ac:dyDescent="0.2">
      <c r="B252" s="268" t="e">
        <f>IF('Formulario PPGR2'!$G252="","",CONCATENATE('Formulario PPGR2'!$C252,".",'Formulario PPGR2'!$D252,".",'Formulario PPGR2'!$E252,".",'Formulario PPGR2'!$F252))</f>
        <v>#REF!</v>
      </c>
      <c r="C252" s="268" t="e">
        <f>IF('Formulario PPGR2'!$G252="","",'Formulario PPGR1'!#REF!)</f>
        <v>#REF!</v>
      </c>
      <c r="D252" s="268" t="e">
        <f>IF('Formulario PPGR2'!$G252="","",'Formulario PPGR1'!#REF!)</f>
        <v>#REF!</v>
      </c>
      <c r="E252" s="268" t="e">
        <f>IF('Formulario PPGR2'!$G252="","",'Formulario PPGR1'!#REF!)</f>
        <v>#REF!</v>
      </c>
      <c r="F252" s="268" t="e">
        <f>IF('Formulario PPGR2'!$G252="","",'Formulario PPGR1'!#REF!)</f>
        <v>#REF!</v>
      </c>
      <c r="G252" s="235" t="s">
        <v>216</v>
      </c>
      <c r="H252" s="300" t="s">
        <v>786</v>
      </c>
      <c r="I252" s="235" t="s">
        <v>787</v>
      </c>
      <c r="J252" s="234"/>
      <c r="K252" s="234"/>
      <c r="L252" s="234"/>
      <c r="M252" s="234"/>
      <c r="N252" s="234"/>
      <c r="O252" s="234"/>
      <c r="P252" s="234"/>
      <c r="Q252" s="234">
        <v>1</v>
      </c>
      <c r="R252" s="234"/>
      <c r="S252" s="234"/>
      <c r="T252" s="234"/>
      <c r="U252" s="234"/>
      <c r="V252" s="244">
        <f>SUM('Formulario PPGR2'!$J252:$U252)</f>
        <v>1</v>
      </c>
      <c r="W252" s="264" t="s">
        <v>251</v>
      </c>
      <c r="X252" s="264"/>
      <c r="Y252" s="235" t="s">
        <v>788</v>
      </c>
      <c r="Z252" s="235" t="s">
        <v>186</v>
      </c>
      <c r="AA252" s="260"/>
      <c r="AB252" s="260"/>
      <c r="AC252" s="260"/>
      <c r="AD252" s="260"/>
      <c r="AE252" s="260"/>
      <c r="AF252" s="260"/>
      <c r="AG252" s="260"/>
      <c r="AH252" s="260"/>
      <c r="AI252" s="260"/>
      <c r="AJ252" s="260"/>
      <c r="AK252" s="260"/>
      <c r="AL252" s="260"/>
      <c r="AM252" s="260"/>
      <c r="AN252" s="260"/>
      <c r="AO252" s="260"/>
      <c r="AP252" s="260"/>
      <c r="AQ252" s="260"/>
      <c r="AR252" s="260"/>
      <c r="AS252" s="260"/>
      <c r="AT252" s="260"/>
      <c r="AU252" s="260"/>
      <c r="AV252" s="260"/>
      <c r="AW252" s="260"/>
      <c r="AX252" s="260"/>
      <c r="AY252" s="260"/>
      <c r="AZ252" s="260"/>
      <c r="BA252" s="260"/>
      <c r="BB252" s="260"/>
    </row>
    <row r="253" spans="2:54" s="246" customFormat="1" ht="46.5" customHeight="1" x14ac:dyDescent="0.2">
      <c r="B253" s="268" t="e">
        <f>IF('Formulario PPGR2'!$G253="","",CONCATENATE('Formulario PPGR2'!$C253,".",'Formulario PPGR2'!$D253,".",'Formulario PPGR2'!$E253,".",'Formulario PPGR2'!$F253))</f>
        <v>#REF!</v>
      </c>
      <c r="C253" s="268" t="e">
        <f>IF('Formulario PPGR2'!$G253="","",'Formulario PPGR1'!#REF!)</f>
        <v>#REF!</v>
      </c>
      <c r="D253" s="268" t="e">
        <f>IF('Formulario PPGR2'!$G253="","",'Formulario PPGR1'!#REF!)</f>
        <v>#REF!</v>
      </c>
      <c r="E253" s="268" t="e">
        <f>IF('Formulario PPGR2'!$G253="","",'Formulario PPGR1'!#REF!)</f>
        <v>#REF!</v>
      </c>
      <c r="F253" s="268" t="e">
        <f>IF('Formulario PPGR2'!$G253="","",'Formulario PPGR1'!#REF!)</f>
        <v>#REF!</v>
      </c>
      <c r="G253" s="235" t="s">
        <v>216</v>
      </c>
      <c r="H253" s="300" t="s">
        <v>789</v>
      </c>
      <c r="I253" s="235" t="s">
        <v>790</v>
      </c>
      <c r="J253" s="234"/>
      <c r="K253" s="234"/>
      <c r="L253" s="234"/>
      <c r="M253" s="234"/>
      <c r="N253" s="234"/>
      <c r="O253" s="234"/>
      <c r="P253" s="234"/>
      <c r="Q253" s="234"/>
      <c r="R253" s="234">
        <v>1</v>
      </c>
      <c r="S253" s="234"/>
      <c r="T253" s="234"/>
      <c r="U253" s="234"/>
      <c r="V253" s="244">
        <f>SUM('Formulario PPGR2'!$J253:$U253)</f>
        <v>1</v>
      </c>
      <c r="W253" s="264" t="s">
        <v>259</v>
      </c>
      <c r="X253" s="264" t="s">
        <v>290</v>
      </c>
      <c r="Y253" s="235"/>
      <c r="Z253" s="235" t="s">
        <v>186</v>
      </c>
      <c r="AA253" s="260"/>
      <c r="AB253" s="260"/>
      <c r="AC253" s="260"/>
      <c r="AD253" s="260"/>
      <c r="AE253" s="260"/>
      <c r="AF253" s="260"/>
      <c r="AG253" s="260"/>
      <c r="AH253" s="260"/>
      <c r="AI253" s="260"/>
      <c r="AJ253" s="260"/>
      <c r="AK253" s="260"/>
      <c r="AL253" s="260"/>
      <c r="AM253" s="260"/>
      <c r="AN253" s="260"/>
      <c r="AO253" s="260"/>
      <c r="AP253" s="260"/>
      <c r="AQ253" s="260"/>
      <c r="AR253" s="260"/>
      <c r="AS253" s="260"/>
      <c r="AT253" s="260"/>
      <c r="AU253" s="260"/>
      <c r="AV253" s="260"/>
      <c r="AW253" s="260"/>
      <c r="AX253" s="260"/>
      <c r="AY253" s="260"/>
      <c r="AZ253" s="260"/>
      <c r="BA253" s="260"/>
      <c r="BB253" s="260"/>
    </row>
    <row r="254" spans="2:54" s="246" customFormat="1" ht="46.5" customHeight="1" x14ac:dyDescent="0.2">
      <c r="B254" s="268" t="e">
        <f>IF('Formulario PPGR2'!$G254="","",CONCATENATE('Formulario PPGR2'!$C254,".",'Formulario PPGR2'!$D254,".",'Formulario PPGR2'!$E254,".",'Formulario PPGR2'!$F254))</f>
        <v>#REF!</v>
      </c>
      <c r="C254" s="268" t="e">
        <f>IF('Formulario PPGR2'!$G254="","",'Formulario PPGR1'!#REF!)</f>
        <v>#REF!</v>
      </c>
      <c r="D254" s="268" t="e">
        <f>IF('Formulario PPGR2'!$G254="","",'Formulario PPGR1'!#REF!)</f>
        <v>#REF!</v>
      </c>
      <c r="E254" s="268" t="e">
        <f>IF('Formulario PPGR2'!$G254="","",'Formulario PPGR1'!#REF!)</f>
        <v>#REF!</v>
      </c>
      <c r="F254" s="268" t="e">
        <f>IF('Formulario PPGR2'!$G254="","",'Formulario PPGR1'!#REF!)</f>
        <v>#REF!</v>
      </c>
      <c r="G254" s="235" t="s">
        <v>216</v>
      </c>
      <c r="H254" s="300" t="s">
        <v>791</v>
      </c>
      <c r="I254" s="235" t="s">
        <v>792</v>
      </c>
      <c r="J254" s="234"/>
      <c r="K254" s="234"/>
      <c r="L254" s="234">
        <v>1</v>
      </c>
      <c r="M254" s="234"/>
      <c r="N254" s="234"/>
      <c r="O254" s="234">
        <v>1</v>
      </c>
      <c r="P254" s="234"/>
      <c r="Q254" s="234"/>
      <c r="R254" s="234">
        <v>1</v>
      </c>
      <c r="S254" s="234"/>
      <c r="T254" s="234"/>
      <c r="U254" s="234">
        <v>1</v>
      </c>
      <c r="V254" s="244">
        <f>SUM('Formulario PPGR2'!$J254:$U254)</f>
        <v>4</v>
      </c>
      <c r="W254" s="264" t="s">
        <v>247</v>
      </c>
      <c r="X254" s="264"/>
      <c r="Y254" s="235"/>
      <c r="Z254" s="235" t="s">
        <v>186</v>
      </c>
      <c r="AA254" s="260"/>
      <c r="AB254" s="260"/>
      <c r="AC254" s="260"/>
      <c r="AD254" s="260"/>
      <c r="AE254" s="260"/>
      <c r="AF254" s="260"/>
      <c r="AG254" s="260"/>
      <c r="AH254" s="260"/>
      <c r="AI254" s="260"/>
      <c r="AJ254" s="260"/>
      <c r="AK254" s="260"/>
      <c r="AL254" s="260"/>
      <c r="AM254" s="260"/>
      <c r="AN254" s="260"/>
      <c r="AO254" s="260"/>
      <c r="AP254" s="260"/>
      <c r="AQ254" s="260"/>
      <c r="AR254" s="260"/>
      <c r="AS254" s="260"/>
      <c r="AT254" s="260"/>
      <c r="AU254" s="260"/>
      <c r="AV254" s="260"/>
      <c r="AW254" s="260"/>
      <c r="AX254" s="260"/>
      <c r="AY254" s="260"/>
      <c r="AZ254" s="260"/>
      <c r="BA254" s="260"/>
      <c r="BB254" s="260"/>
    </row>
    <row r="255" spans="2:54" s="246" customFormat="1" ht="42.75" customHeight="1" x14ac:dyDescent="0.2">
      <c r="B255" s="676" t="e">
        <f>IF('Formulario PPGR2'!$G255="","",CONCATENATE('Formulario PPGR2'!$C255,".",'Formulario PPGR2'!$D255,".",'Formulario PPGR2'!$E255,".",'Formulario PPGR2'!$F255))</f>
        <v>#REF!</v>
      </c>
      <c r="C255" s="676"/>
      <c r="D255" s="676" t="e">
        <f>IF('Formulario PPGR2'!$G255="","",'Formulario PPGR1'!#REF!)</f>
        <v>#REF!</v>
      </c>
      <c r="E255" s="676" t="e">
        <f>IF('Formulario PPGR2'!$G255="","",'Formulario PPGR1'!#REF!)</f>
        <v>#REF!</v>
      </c>
      <c r="F255" s="676" t="e">
        <f>IF('Formulario PPGR2'!$G255="","",'Formulario PPGR1'!#REF!)</f>
        <v>#REF!</v>
      </c>
      <c r="G255" s="235" t="s">
        <v>216</v>
      </c>
      <c r="H255" s="300" t="s">
        <v>793</v>
      </c>
      <c r="I255" s="672" t="s">
        <v>794</v>
      </c>
      <c r="J255" s="677"/>
      <c r="K255" s="677"/>
      <c r="L255" s="677"/>
      <c r="M255" s="677"/>
      <c r="N255" s="677"/>
      <c r="O255" s="677"/>
      <c r="P255" s="677">
        <v>1</v>
      </c>
      <c r="Q255" s="677">
        <v>1</v>
      </c>
      <c r="R255" s="677"/>
      <c r="S255" s="677"/>
      <c r="T255" s="677"/>
      <c r="U255" s="677"/>
      <c r="V255" s="678">
        <f>SUM('Formulario PPGR2'!$J255:$U255)</f>
        <v>2</v>
      </c>
      <c r="W255" s="675" t="s">
        <v>290</v>
      </c>
      <c r="X255" s="675" t="s">
        <v>247</v>
      </c>
      <c r="Y255" s="672"/>
      <c r="Z255" s="235" t="s">
        <v>186</v>
      </c>
      <c r="AA255" s="260"/>
      <c r="AB255" s="260"/>
      <c r="AC255" s="260"/>
      <c r="AD255" s="260"/>
      <c r="AE255" s="260"/>
      <c r="AF255" s="260"/>
      <c r="AG255" s="260"/>
      <c r="AH255" s="260"/>
      <c r="AI255" s="260"/>
      <c r="AJ255" s="260"/>
      <c r="AK255" s="260"/>
      <c r="AL255" s="260"/>
      <c r="AM255" s="260"/>
      <c r="AN255" s="260"/>
      <c r="AO255" s="260"/>
      <c r="AP255" s="260"/>
      <c r="AQ255" s="260"/>
      <c r="AR255" s="260"/>
      <c r="AS255" s="260"/>
      <c r="AT255" s="260"/>
      <c r="AU255" s="260"/>
      <c r="AV255" s="260"/>
      <c r="AW255" s="260"/>
      <c r="AX255" s="260"/>
      <c r="AY255" s="260"/>
      <c r="AZ255" s="260"/>
      <c r="BA255" s="260"/>
      <c r="BB255" s="260"/>
    </row>
    <row r="256" spans="2:54" s="246" customFormat="1" ht="42.75" customHeight="1" x14ac:dyDescent="0.2">
      <c r="B256" s="676" t="e">
        <f>IF('Formulario PPGR2'!$G256="","",CONCATENATE('Formulario PPGR2'!$C256,".",'Formulario PPGR2'!$D256,".",'Formulario PPGR2'!$E256,".",'Formulario PPGR2'!$F256))</f>
        <v>#REF!</v>
      </c>
      <c r="C256" s="676"/>
      <c r="D256" s="676" t="e">
        <f>IF('Formulario PPGR2'!$G256="","",'Formulario PPGR1'!#REF!)</f>
        <v>#REF!</v>
      </c>
      <c r="E256" s="676" t="e">
        <f>IF('Formulario PPGR2'!$G256="","",'Formulario PPGR1'!#REF!)</f>
        <v>#REF!</v>
      </c>
      <c r="F256" s="676" t="e">
        <f>IF('Formulario PPGR2'!$G256="","",'Formulario PPGR1'!#REF!)</f>
        <v>#REF!</v>
      </c>
      <c r="G256" s="235" t="s">
        <v>216</v>
      </c>
      <c r="H256" s="300" t="s">
        <v>795</v>
      </c>
      <c r="I256" s="672" t="s">
        <v>796</v>
      </c>
      <c r="J256" s="677"/>
      <c r="K256" s="677"/>
      <c r="L256" s="677"/>
      <c r="M256" s="677"/>
      <c r="N256" s="677"/>
      <c r="O256" s="677">
        <v>1</v>
      </c>
      <c r="P256" s="677"/>
      <c r="Q256" s="677"/>
      <c r="R256" s="677"/>
      <c r="S256" s="677"/>
      <c r="T256" s="677">
        <v>1</v>
      </c>
      <c r="U256" s="677"/>
      <c r="V256" s="678">
        <f>SUM('Formulario PPGR2'!$J256:$U256)</f>
        <v>2</v>
      </c>
      <c r="W256" s="675" t="s">
        <v>797</v>
      </c>
      <c r="X256" s="264" t="s">
        <v>2559</v>
      </c>
      <c r="Y256" s="672"/>
      <c r="Z256" s="235" t="s">
        <v>186</v>
      </c>
      <c r="AA256" s="260"/>
      <c r="AB256" s="260"/>
      <c r="AC256" s="260"/>
      <c r="AD256" s="260"/>
      <c r="AE256" s="260"/>
      <c r="AF256" s="260"/>
      <c r="AG256" s="260"/>
      <c r="AH256" s="260"/>
      <c r="AI256" s="260"/>
      <c r="AJ256" s="260"/>
      <c r="AK256" s="260"/>
      <c r="AL256" s="260"/>
      <c r="AM256" s="260"/>
      <c r="AN256" s="260"/>
      <c r="AO256" s="260"/>
      <c r="AP256" s="260"/>
      <c r="AQ256" s="260"/>
      <c r="AR256" s="260"/>
      <c r="AS256" s="260"/>
      <c r="AT256" s="260"/>
      <c r="AU256" s="260"/>
      <c r="AV256" s="260"/>
      <c r="AW256" s="260"/>
      <c r="AX256" s="260"/>
      <c r="AY256" s="260"/>
      <c r="AZ256" s="260"/>
      <c r="BA256" s="260"/>
      <c r="BB256" s="260"/>
    </row>
    <row r="257" spans="2:54" s="246" customFormat="1" ht="42.75" customHeight="1" x14ac:dyDescent="0.2">
      <c r="B257" s="676" t="e">
        <f>IF('Formulario PPGR2'!$G257="","",CONCATENATE('Formulario PPGR2'!$C257,".",'Formulario PPGR2'!$D257,".",'Formulario PPGR2'!$E257,".",'Formulario PPGR2'!$F257))</f>
        <v>#REF!</v>
      </c>
      <c r="C257" s="676"/>
      <c r="D257" s="676" t="e">
        <f>IF('Formulario PPGR2'!$G257="","",'Formulario PPGR1'!#REF!)</f>
        <v>#REF!</v>
      </c>
      <c r="E257" s="676" t="e">
        <f>IF('Formulario PPGR2'!$G257="","",'Formulario PPGR1'!#REF!)</f>
        <v>#REF!</v>
      </c>
      <c r="F257" s="676" t="e">
        <f>IF('Formulario PPGR2'!$G257="","",'Formulario PPGR1'!#REF!)</f>
        <v>#REF!</v>
      </c>
      <c r="G257" s="235" t="s">
        <v>216</v>
      </c>
      <c r="H257" s="300" t="s">
        <v>798</v>
      </c>
      <c r="I257" s="672" t="s">
        <v>799</v>
      </c>
      <c r="J257" s="677"/>
      <c r="K257" s="677"/>
      <c r="L257" s="677"/>
      <c r="M257" s="677"/>
      <c r="N257" s="677"/>
      <c r="O257" s="677"/>
      <c r="P257" s="677"/>
      <c r="Q257" s="677">
        <v>1</v>
      </c>
      <c r="R257" s="677"/>
      <c r="S257" s="677"/>
      <c r="T257" s="677"/>
      <c r="U257" s="677"/>
      <c r="V257" s="678">
        <f>SUM('Formulario PPGR2'!$J257:$U257)</f>
        <v>1</v>
      </c>
      <c r="W257" s="675" t="s">
        <v>290</v>
      </c>
      <c r="X257" s="675"/>
      <c r="Y257" s="672"/>
      <c r="Z257" s="235" t="s">
        <v>696</v>
      </c>
      <c r="AA257" s="260"/>
      <c r="AB257" s="260"/>
      <c r="AC257" s="260"/>
      <c r="AD257" s="260"/>
      <c r="AE257" s="260"/>
      <c r="AF257" s="260"/>
      <c r="AG257" s="260"/>
      <c r="AH257" s="260"/>
      <c r="AI257" s="260"/>
      <c r="AJ257" s="260"/>
      <c r="AK257" s="260"/>
      <c r="AL257" s="260"/>
      <c r="AM257" s="260"/>
      <c r="AN257" s="260"/>
      <c r="AO257" s="260"/>
      <c r="AP257" s="260"/>
      <c r="AQ257" s="260"/>
      <c r="AR257" s="260"/>
      <c r="AS257" s="260"/>
      <c r="AT257" s="260"/>
      <c r="AU257" s="260"/>
      <c r="AV257" s="260"/>
      <c r="AW257" s="260"/>
      <c r="AX257" s="260"/>
      <c r="AY257" s="260"/>
      <c r="AZ257" s="260"/>
      <c r="BA257" s="260"/>
      <c r="BB257" s="260"/>
    </row>
    <row r="258" spans="2:54" s="246" customFormat="1" ht="42.75" customHeight="1" x14ac:dyDescent="0.2">
      <c r="B258" s="268" t="e">
        <f>IF('Formulario PPGR2'!$G258="","",CONCATENATE('Formulario PPGR2'!$C258,".",'Formulario PPGR2'!$D258,".",'Formulario PPGR2'!$E258,".",'Formulario PPGR2'!$F258))</f>
        <v>#REF!</v>
      </c>
      <c r="C258" s="268" t="e">
        <f>IF('Formulario PPGR2'!$G258="","",'Formulario PPGR1'!#REF!)</f>
        <v>#REF!</v>
      </c>
      <c r="D258" s="268" t="e">
        <f>IF('Formulario PPGR2'!$G258="","",'Formulario PPGR1'!#REF!)</f>
        <v>#REF!</v>
      </c>
      <c r="E258" s="268" t="e">
        <f>IF('Formulario PPGR2'!$G258="","",'Formulario PPGR1'!#REF!)</f>
        <v>#REF!</v>
      </c>
      <c r="F258" s="268" t="e">
        <f>IF('Formulario PPGR2'!$G258="","",'Formulario PPGR1'!#REF!)</f>
        <v>#REF!</v>
      </c>
      <c r="G258" s="235" t="s">
        <v>217</v>
      </c>
      <c r="H258" s="300" t="s">
        <v>800</v>
      </c>
      <c r="I258" s="235" t="s">
        <v>801</v>
      </c>
      <c r="J258" s="234"/>
      <c r="K258" s="234"/>
      <c r="L258" s="234">
        <v>1</v>
      </c>
      <c r="M258" s="234"/>
      <c r="N258" s="234"/>
      <c r="O258" s="234">
        <v>1</v>
      </c>
      <c r="P258" s="234"/>
      <c r="Q258" s="234"/>
      <c r="R258" s="234">
        <v>1</v>
      </c>
      <c r="S258" s="234"/>
      <c r="T258" s="234"/>
      <c r="U258" s="234">
        <v>1</v>
      </c>
      <c r="V258" s="244">
        <f>SUM('Formulario PPGR2'!$J258:$U258)</f>
        <v>4</v>
      </c>
      <c r="W258" s="264" t="s">
        <v>259</v>
      </c>
      <c r="X258" s="264" t="s">
        <v>251</v>
      </c>
      <c r="Y258" s="235" t="s">
        <v>802</v>
      </c>
      <c r="Z258" s="235" t="s">
        <v>186</v>
      </c>
      <c r="AA258" s="260"/>
      <c r="AB258" s="260"/>
      <c r="AC258" s="260"/>
      <c r="AD258" s="260"/>
      <c r="AE258" s="260"/>
      <c r="AF258" s="260"/>
      <c r="AG258" s="260"/>
      <c r="AH258" s="260"/>
      <c r="AI258" s="260"/>
      <c r="AJ258" s="260"/>
      <c r="AK258" s="260"/>
      <c r="AL258" s="260"/>
      <c r="AM258" s="260"/>
      <c r="AN258" s="260"/>
      <c r="AO258" s="260"/>
      <c r="AP258" s="260"/>
      <c r="AQ258" s="260"/>
      <c r="AR258" s="260"/>
      <c r="AS258" s="260"/>
      <c r="AT258" s="260"/>
      <c r="AU258" s="260"/>
      <c r="AV258" s="260"/>
      <c r="AW258" s="260"/>
      <c r="AX258" s="260"/>
      <c r="AY258" s="260"/>
      <c r="AZ258" s="260"/>
      <c r="BA258" s="260"/>
      <c r="BB258" s="260"/>
    </row>
    <row r="259" spans="2:54" s="246" customFormat="1" ht="40.5" customHeight="1" x14ac:dyDescent="0.2">
      <c r="B259" s="268" t="e">
        <f>IF('Formulario PPGR2'!$G259="","",CONCATENATE('Formulario PPGR2'!$C259,".",'Formulario PPGR2'!$D259,".",'Formulario PPGR2'!$E259,".",'Formulario PPGR2'!$F259))</f>
        <v>#REF!</v>
      </c>
      <c r="C259" s="268" t="e">
        <f>IF('Formulario PPGR2'!$G259="","",'Formulario PPGR1'!#REF!)</f>
        <v>#REF!</v>
      </c>
      <c r="D259" s="268" t="e">
        <f>IF('Formulario PPGR2'!$G259="","",'Formulario PPGR1'!#REF!)</f>
        <v>#REF!</v>
      </c>
      <c r="E259" s="268" t="e">
        <f>IF('Formulario PPGR2'!$G259="","",'Formulario PPGR1'!#REF!)</f>
        <v>#REF!</v>
      </c>
      <c r="F259" s="268" t="e">
        <f>IF('Formulario PPGR2'!$G259="","",'Formulario PPGR1'!#REF!)</f>
        <v>#REF!</v>
      </c>
      <c r="G259" s="235" t="s">
        <v>218</v>
      </c>
      <c r="H259" s="300" t="s">
        <v>803</v>
      </c>
      <c r="I259" s="235" t="s">
        <v>804</v>
      </c>
      <c r="J259" s="296"/>
      <c r="K259" s="296">
        <v>1</v>
      </c>
      <c r="L259" s="296" t="s">
        <v>805</v>
      </c>
      <c r="M259" s="296" t="s">
        <v>805</v>
      </c>
      <c r="N259" s="296">
        <v>1</v>
      </c>
      <c r="O259" s="296"/>
      <c r="P259" s="296" t="s">
        <v>805</v>
      </c>
      <c r="Q259" s="296">
        <v>1</v>
      </c>
      <c r="R259" s="296"/>
      <c r="S259" s="296"/>
      <c r="T259" s="296">
        <v>1</v>
      </c>
      <c r="U259" s="296"/>
      <c r="V259" s="244">
        <f>SUM('Formulario PPGR2'!$J259:$U259)</f>
        <v>4</v>
      </c>
      <c r="W259" s="264" t="s">
        <v>247</v>
      </c>
      <c r="X259" s="264" t="s">
        <v>248</v>
      </c>
      <c r="Y259" s="235"/>
      <c r="Z259" s="235" t="s">
        <v>186</v>
      </c>
      <c r="AA259" s="260"/>
      <c r="AB259" s="260"/>
      <c r="AC259" s="260"/>
      <c r="AD259" s="260"/>
      <c r="AE259" s="260"/>
      <c r="AF259" s="260"/>
      <c r="AG259" s="260"/>
      <c r="AH259" s="260"/>
      <c r="AI259" s="260"/>
      <c r="AJ259" s="260"/>
      <c r="AK259" s="260"/>
      <c r="AL259" s="260"/>
      <c r="AM259" s="260"/>
      <c r="AN259" s="260"/>
      <c r="AO259" s="260"/>
      <c r="AP259" s="260"/>
      <c r="AQ259" s="260"/>
      <c r="AR259" s="260"/>
      <c r="AS259" s="260"/>
      <c r="AT259" s="260"/>
      <c r="AU259" s="260"/>
      <c r="AV259" s="260"/>
      <c r="AW259" s="260"/>
      <c r="AX259" s="260"/>
      <c r="AY259" s="260"/>
      <c r="AZ259" s="260"/>
      <c r="BA259" s="260"/>
      <c r="BB259" s="260"/>
    </row>
    <row r="260" spans="2:54" s="246" customFormat="1" ht="40.5" customHeight="1" x14ac:dyDescent="0.2">
      <c r="B260" s="268" t="e">
        <f>IF('Formulario PPGR2'!$G260="","",CONCATENATE('Formulario PPGR2'!$C260,".",'Formulario PPGR2'!$D260,".",'Formulario PPGR2'!$E260,".",'Formulario PPGR2'!$F260))</f>
        <v>#REF!</v>
      </c>
      <c r="C260" s="268" t="e">
        <f>IF('Formulario PPGR2'!$G260="","",'Formulario PPGR1'!#REF!)</f>
        <v>#REF!</v>
      </c>
      <c r="D260" s="268" t="e">
        <f>IF('Formulario PPGR2'!$G260="","",'Formulario PPGR1'!#REF!)</f>
        <v>#REF!</v>
      </c>
      <c r="E260" s="268" t="e">
        <f>IF('Formulario PPGR2'!$G260="","",'Formulario PPGR1'!#REF!)</f>
        <v>#REF!</v>
      </c>
      <c r="F260" s="268" t="e">
        <f>IF('Formulario PPGR2'!$G260="","",'Formulario PPGR1'!#REF!)</f>
        <v>#REF!</v>
      </c>
      <c r="G260" s="235" t="s">
        <v>218</v>
      </c>
      <c r="H260" s="300" t="s">
        <v>806</v>
      </c>
      <c r="I260" s="235" t="s">
        <v>807</v>
      </c>
      <c r="J260" s="234"/>
      <c r="K260" s="234"/>
      <c r="L260" s="234"/>
      <c r="M260" s="234"/>
      <c r="N260" s="234"/>
      <c r="O260" s="234"/>
      <c r="P260" s="234">
        <v>1</v>
      </c>
      <c r="Q260" s="234"/>
      <c r="R260" s="234"/>
      <c r="S260" s="234"/>
      <c r="T260" s="234"/>
      <c r="U260" s="234"/>
      <c r="V260" s="244">
        <f>SUM('Formulario PPGR2'!$J260:$U260)</f>
        <v>1</v>
      </c>
      <c r="W260" s="264" t="s">
        <v>516</v>
      </c>
      <c r="X260" s="264" t="s">
        <v>247</v>
      </c>
      <c r="Y260" s="235" t="s">
        <v>808</v>
      </c>
      <c r="Z260" s="235" t="s">
        <v>186</v>
      </c>
      <c r="AA260" s="260"/>
      <c r="AB260" s="260"/>
      <c r="AC260" s="260"/>
      <c r="AD260" s="260"/>
      <c r="AE260" s="260"/>
      <c r="AF260" s="260"/>
      <c r="AG260" s="260"/>
      <c r="AH260" s="260"/>
      <c r="AI260" s="260"/>
      <c r="AJ260" s="260"/>
      <c r="AK260" s="260"/>
      <c r="AL260" s="260"/>
      <c r="AM260" s="260"/>
      <c r="AN260" s="260"/>
      <c r="AO260" s="260"/>
      <c r="AP260" s="260"/>
      <c r="AQ260" s="260"/>
      <c r="AR260" s="260"/>
      <c r="AS260" s="260"/>
      <c r="AT260" s="260"/>
      <c r="AU260" s="260"/>
      <c r="AV260" s="260"/>
      <c r="AW260" s="260"/>
      <c r="AX260" s="260"/>
      <c r="AY260" s="260"/>
      <c r="AZ260" s="260"/>
      <c r="BA260" s="260"/>
      <c r="BB260" s="260"/>
    </row>
    <row r="261" spans="2:54" s="246" customFormat="1" ht="40.5" customHeight="1" x14ac:dyDescent="0.2">
      <c r="B261" s="268" t="e">
        <f>IF('Formulario PPGR2'!$G261="","",CONCATENATE('Formulario PPGR2'!$C261,".",'Formulario PPGR2'!$D261,".",'Formulario PPGR2'!$E261,".",'Formulario PPGR2'!$F261))</f>
        <v>#REF!</v>
      </c>
      <c r="C261" s="268" t="e">
        <f>IF('Formulario PPGR2'!$G261="","",'Formulario PPGR1'!#REF!)</f>
        <v>#REF!</v>
      </c>
      <c r="D261" s="268" t="e">
        <f>IF('Formulario PPGR2'!$G261="","",'Formulario PPGR1'!#REF!)</f>
        <v>#REF!</v>
      </c>
      <c r="E261" s="268" t="e">
        <f>IF('Formulario PPGR2'!$G261="","",'Formulario PPGR1'!#REF!)</f>
        <v>#REF!</v>
      </c>
      <c r="F261" s="268" t="e">
        <f>IF('Formulario PPGR2'!$G261="","",'Formulario PPGR1'!#REF!)</f>
        <v>#REF!</v>
      </c>
      <c r="G261" s="235" t="s">
        <v>219</v>
      </c>
      <c r="H261" s="300" t="s">
        <v>809</v>
      </c>
      <c r="I261" s="702" t="s">
        <v>2558</v>
      </c>
      <c r="J261" s="234">
        <v>1</v>
      </c>
      <c r="K261" s="234"/>
      <c r="L261" s="234"/>
      <c r="M261" s="234">
        <v>1</v>
      </c>
      <c r="N261" s="234"/>
      <c r="O261" s="234"/>
      <c r="P261" s="234">
        <v>1</v>
      </c>
      <c r="Q261" s="234"/>
      <c r="R261" s="234"/>
      <c r="S261" s="234">
        <v>1</v>
      </c>
      <c r="T261" s="234"/>
      <c r="U261" s="234"/>
      <c r="V261" s="244">
        <f>SUM('Formulario PPGR2'!$J261:$U261)</f>
        <v>4</v>
      </c>
      <c r="W261" s="264" t="s">
        <v>259</v>
      </c>
      <c r="X261" s="264" t="s">
        <v>247</v>
      </c>
      <c r="Y261" s="235"/>
      <c r="Z261" s="235" t="s">
        <v>186</v>
      </c>
      <c r="AA261" s="260"/>
      <c r="AB261" s="260"/>
      <c r="AC261" s="260"/>
      <c r="AD261" s="260"/>
      <c r="AE261" s="260"/>
      <c r="AF261" s="260"/>
      <c r="AG261" s="260"/>
      <c r="AH261" s="260"/>
      <c r="AI261" s="260"/>
      <c r="AJ261" s="260"/>
      <c r="AK261" s="260"/>
      <c r="AL261" s="260"/>
      <c r="AM261" s="260"/>
      <c r="AN261" s="260"/>
      <c r="AO261" s="260"/>
      <c r="AP261" s="260"/>
      <c r="AQ261" s="260"/>
      <c r="AR261" s="260"/>
      <c r="AS261" s="260"/>
      <c r="AT261" s="260"/>
      <c r="AU261" s="260"/>
      <c r="AV261" s="260"/>
      <c r="AW261" s="260"/>
      <c r="AX261" s="260"/>
      <c r="AY261" s="260"/>
      <c r="AZ261" s="260"/>
      <c r="BA261" s="260"/>
      <c r="BB261" s="260"/>
    </row>
    <row r="262" spans="2:54" s="246" customFormat="1" ht="40.5" customHeight="1" x14ac:dyDescent="0.2">
      <c r="B262" s="268" t="e">
        <f>IF('Formulario PPGR2'!$G262="","",CONCATENATE('Formulario PPGR2'!$C262,".",'Formulario PPGR2'!$D262,".",'Formulario PPGR2'!$E262,".",'Formulario PPGR2'!$F262))</f>
        <v>#REF!</v>
      </c>
      <c r="C262" s="268" t="e">
        <f>IF('Formulario PPGR2'!$G262="","",'Formulario PPGR1'!#REF!)</f>
        <v>#REF!</v>
      </c>
      <c r="D262" s="268" t="e">
        <f>IF('Formulario PPGR2'!$G262="","",'Formulario PPGR1'!#REF!)</f>
        <v>#REF!</v>
      </c>
      <c r="E262" s="268" t="e">
        <f>IF('Formulario PPGR2'!$G262="","",'Formulario PPGR1'!#REF!)</f>
        <v>#REF!</v>
      </c>
      <c r="F262" s="268" t="e">
        <f>IF('Formulario PPGR2'!$G262="","",'Formulario PPGR1'!#REF!)</f>
        <v>#REF!</v>
      </c>
      <c r="G262" s="235" t="s">
        <v>219</v>
      </c>
      <c r="H262" s="300" t="s">
        <v>810</v>
      </c>
      <c r="I262" s="235" t="s">
        <v>811</v>
      </c>
      <c r="J262" s="234"/>
      <c r="K262" s="234"/>
      <c r="L262" s="234">
        <v>1</v>
      </c>
      <c r="M262" s="234"/>
      <c r="N262" s="234"/>
      <c r="O262" s="234">
        <v>1</v>
      </c>
      <c r="P262" s="234"/>
      <c r="Q262" s="234"/>
      <c r="R262" s="234">
        <v>1</v>
      </c>
      <c r="S262" s="234"/>
      <c r="T262" s="234"/>
      <c r="U262" s="234">
        <v>1</v>
      </c>
      <c r="V262" s="244">
        <f>SUM('Formulario PPGR2'!$J262:$U262)</f>
        <v>4</v>
      </c>
      <c r="W262" s="264" t="s">
        <v>247</v>
      </c>
      <c r="X262" s="264" t="s">
        <v>290</v>
      </c>
      <c r="Y262" s="235"/>
      <c r="Z262" s="235" t="s">
        <v>186</v>
      </c>
      <c r="AA262" s="260"/>
      <c r="AB262" s="260"/>
      <c r="AC262" s="260"/>
      <c r="AD262" s="260"/>
      <c r="AE262" s="260"/>
      <c r="AF262" s="260"/>
      <c r="AG262" s="260"/>
      <c r="AH262" s="260"/>
      <c r="AI262" s="260"/>
      <c r="AJ262" s="260"/>
      <c r="AK262" s="260"/>
      <c r="AL262" s="260"/>
      <c r="AM262" s="260"/>
      <c r="AN262" s="260"/>
      <c r="AO262" s="260"/>
      <c r="AP262" s="260"/>
      <c r="AQ262" s="260"/>
      <c r="AR262" s="260"/>
      <c r="AS262" s="260"/>
      <c r="AT262" s="260"/>
      <c r="AU262" s="260"/>
      <c r="AV262" s="260"/>
      <c r="AW262" s="260"/>
      <c r="AX262" s="260"/>
      <c r="AY262" s="260"/>
      <c r="AZ262" s="260"/>
      <c r="BA262" s="260"/>
      <c r="BB262" s="260"/>
    </row>
    <row r="263" spans="2:54" s="246" customFormat="1" ht="40.5" customHeight="1" x14ac:dyDescent="0.2">
      <c r="B263" s="268" t="e">
        <f>IF('Formulario PPGR2'!$G263="","",CONCATENATE('Formulario PPGR2'!$C263,".",'Formulario PPGR2'!$D263,".",'Formulario PPGR2'!$E263,".",'Formulario PPGR2'!$F263))</f>
        <v>#REF!</v>
      </c>
      <c r="C263" s="268" t="e">
        <f>IF('Formulario PPGR2'!$G263="","",'Formulario PPGR1'!#REF!)</f>
        <v>#REF!</v>
      </c>
      <c r="D263" s="268" t="e">
        <f>IF('Formulario PPGR2'!$G263="","",'Formulario PPGR1'!#REF!)</f>
        <v>#REF!</v>
      </c>
      <c r="E263" s="268" t="e">
        <f>IF('Formulario PPGR2'!$G263="","",'Formulario PPGR1'!#REF!)</f>
        <v>#REF!</v>
      </c>
      <c r="F263" s="268" t="e">
        <f>IF('Formulario PPGR2'!$G263="","",'Formulario PPGR1'!#REF!)</f>
        <v>#REF!</v>
      </c>
      <c r="G263" s="235" t="s">
        <v>219</v>
      </c>
      <c r="H263" s="300" t="s">
        <v>812</v>
      </c>
      <c r="I263" s="235" t="s">
        <v>813</v>
      </c>
      <c r="J263" s="234"/>
      <c r="K263" s="234"/>
      <c r="L263" s="234"/>
      <c r="M263" s="234"/>
      <c r="N263" s="234"/>
      <c r="O263" s="234">
        <v>1</v>
      </c>
      <c r="P263" s="234"/>
      <c r="Q263" s="234"/>
      <c r="R263" s="234"/>
      <c r="S263" s="234"/>
      <c r="T263" s="234"/>
      <c r="U263" s="234">
        <v>1</v>
      </c>
      <c r="V263" s="244">
        <f>SUM('Formulario PPGR2'!$J263:$U263)</f>
        <v>2</v>
      </c>
      <c r="W263" s="264" t="s">
        <v>251</v>
      </c>
      <c r="X263" s="264"/>
      <c r="Y263" s="235" t="s">
        <v>814</v>
      </c>
      <c r="Z263" s="235" t="s">
        <v>186</v>
      </c>
      <c r="AA263" s="260"/>
      <c r="AB263" s="260"/>
      <c r="AC263" s="260"/>
      <c r="AD263" s="260"/>
      <c r="AE263" s="260"/>
      <c r="AF263" s="260"/>
      <c r="AG263" s="260"/>
      <c r="AH263" s="260"/>
      <c r="AI263" s="260"/>
      <c r="AJ263" s="260"/>
      <c r="AK263" s="260"/>
      <c r="AL263" s="260"/>
      <c r="AM263" s="260"/>
      <c r="AN263" s="260"/>
      <c r="AO263" s="260"/>
      <c r="AP263" s="260"/>
      <c r="AQ263" s="260"/>
      <c r="AR263" s="260"/>
      <c r="AS263" s="260"/>
      <c r="AT263" s="260"/>
      <c r="AU263" s="260"/>
      <c r="AV263" s="260"/>
      <c r="AW263" s="260"/>
      <c r="AX263" s="260"/>
      <c r="AY263" s="260"/>
      <c r="AZ263" s="260"/>
      <c r="BA263" s="260"/>
      <c r="BB263" s="260"/>
    </row>
    <row r="264" spans="2:54" s="246" customFormat="1" x14ac:dyDescent="0.2">
      <c r="B264" s="268" t="str">
        <f>IF('Formulario PPGR2'!$G264="","",CONCATENATE('Formulario PPGR2'!$C264,".",'Formulario PPGR2'!$D264,".",'Formulario PPGR2'!$E264,".",'Formulario PPGR2'!$F264))</f>
        <v/>
      </c>
      <c r="C264" s="268" t="str">
        <f>IF('Formulario PPGR2'!$G264="","",'Formulario PPGR1'!#REF!)</f>
        <v/>
      </c>
      <c r="D264" s="268" t="str">
        <f>IF('Formulario PPGR2'!$G264="","",'Formulario PPGR1'!#REF!)</f>
        <v/>
      </c>
      <c r="E264" s="268" t="str">
        <f>IF('Formulario PPGR2'!$G264="","",'Formulario PPGR1'!#REF!)</f>
        <v/>
      </c>
      <c r="F264" s="268" t="str">
        <f>IF('Formulario PPGR2'!$G264="","",'Formulario PPGR1'!#REF!)</f>
        <v/>
      </c>
      <c r="G264" s="235"/>
      <c r="H264" s="235"/>
      <c r="I264" s="238"/>
      <c r="J264" s="234"/>
      <c r="K264" s="234"/>
      <c r="L264" s="234"/>
      <c r="M264" s="234"/>
      <c r="N264" s="234"/>
      <c r="O264" s="234"/>
      <c r="P264" s="234"/>
      <c r="Q264" s="234"/>
      <c r="R264" s="234"/>
      <c r="S264" s="234"/>
      <c r="T264" s="234"/>
      <c r="U264" s="234"/>
      <c r="V264" s="244"/>
      <c r="W264" s="264"/>
      <c r="X264" s="264"/>
      <c r="Y264" s="238"/>
      <c r="Z264" s="235"/>
      <c r="AA264" s="260"/>
      <c r="AB264" s="260"/>
      <c r="AC264" s="260"/>
      <c r="AD264" s="260"/>
      <c r="AE264" s="260"/>
      <c r="AF264" s="260"/>
      <c r="AG264" s="260"/>
      <c r="AH264" s="260"/>
      <c r="AI264" s="260"/>
      <c r="AJ264" s="260"/>
      <c r="AK264" s="260"/>
      <c r="AL264" s="260"/>
      <c r="AM264" s="260"/>
      <c r="AN264" s="260"/>
      <c r="AO264" s="260"/>
      <c r="AP264" s="260"/>
      <c r="AQ264" s="260"/>
      <c r="AR264" s="260"/>
      <c r="AS264" s="260"/>
      <c r="AT264" s="260"/>
      <c r="AU264" s="260"/>
      <c r="AV264" s="260"/>
      <c r="AW264" s="260"/>
      <c r="AX264" s="260"/>
      <c r="AY264" s="260"/>
      <c r="AZ264" s="260"/>
      <c r="BA264" s="260"/>
      <c r="BB264" s="260"/>
    </row>
    <row r="265" spans="2:54" s="246" customFormat="1" x14ac:dyDescent="0.2">
      <c r="B265" s="268" t="str">
        <f>IF('Formulario PPGR2'!$G265="","",CONCATENATE('Formulario PPGR2'!$C265,".",'Formulario PPGR2'!$D265,".",'Formulario PPGR2'!$E265,".",'Formulario PPGR2'!$F265))</f>
        <v/>
      </c>
      <c r="C265" s="268" t="str">
        <f>IF('Formulario PPGR2'!$G265="","",'Formulario PPGR1'!#REF!)</f>
        <v/>
      </c>
      <c r="D265" s="268" t="str">
        <f>IF('Formulario PPGR2'!$G265="","",'Formulario PPGR1'!#REF!)</f>
        <v/>
      </c>
      <c r="E265" s="268" t="str">
        <f>IF('Formulario PPGR2'!$G265="","",'Formulario PPGR1'!#REF!)</f>
        <v/>
      </c>
      <c r="F265" s="268" t="str">
        <f>IF('Formulario PPGR2'!$G265="","",'Formulario PPGR1'!#REF!)</f>
        <v/>
      </c>
      <c r="G265" s="235"/>
      <c r="H265" s="235"/>
      <c r="I265" s="238"/>
      <c r="J265" s="234"/>
      <c r="K265" s="234"/>
      <c r="L265" s="234"/>
      <c r="M265" s="234"/>
      <c r="N265" s="234"/>
      <c r="O265" s="234"/>
      <c r="P265" s="234"/>
      <c r="Q265" s="234"/>
      <c r="R265" s="234"/>
      <c r="S265" s="234"/>
      <c r="T265" s="234"/>
      <c r="U265" s="234"/>
      <c r="V265" s="244"/>
      <c r="W265" s="264"/>
      <c r="X265" s="264"/>
      <c r="Y265" s="238"/>
      <c r="Z265" s="235"/>
    </row>
    <row r="266" spans="2:54" x14ac:dyDescent="0.2">
      <c r="B266" s="263"/>
      <c r="C266" s="263"/>
      <c r="D266" s="263"/>
      <c r="E266" s="263"/>
      <c r="F266" s="263"/>
      <c r="H266" s="245"/>
      <c r="J266" s="262">
        <f>SUBTOTAL(109,Tabla2[Ene])</f>
        <v>42</v>
      </c>
      <c r="K266" s="262">
        <f>SUBTOTAL(109,Tabla2[Feb])</f>
        <v>45</v>
      </c>
      <c r="L266" s="262">
        <f>SUBTOTAL(109,Tabla2[Mar])</f>
        <v>125</v>
      </c>
      <c r="M266" s="262">
        <f>SUBTOTAL(109,Tabla2[Abr])</f>
        <v>98</v>
      </c>
      <c r="N266" s="262">
        <f>SUBTOTAL(109,Tabla2[May])</f>
        <v>79</v>
      </c>
      <c r="O266" s="262">
        <f>SUBTOTAL(109,Tabla2[Jun])</f>
        <v>136</v>
      </c>
      <c r="P266" s="262">
        <f>SUBTOTAL(109,Tabla2[Jul])</f>
        <v>91</v>
      </c>
      <c r="Q266" s="262">
        <f>SUBTOTAL(109,Tabla2[Ago])</f>
        <v>75</v>
      </c>
      <c r="R266" s="262">
        <f>SUBTOTAL(109,Tabla2[Sep])</f>
        <v>125</v>
      </c>
      <c r="S266" s="262">
        <f>SUBTOTAL(109,Tabla2[Oct])</f>
        <v>92</v>
      </c>
      <c r="T266" s="262">
        <f>SUBTOTAL(109,Tabla2[Nov])</f>
        <v>73</v>
      </c>
      <c r="U266" s="262">
        <f>SUBTOTAL(109,Tabla2[Dic])</f>
        <v>128</v>
      </c>
      <c r="V266" s="262">
        <f>SUBTOTAL(109,Tabla2[[Total de Acciones ]])</f>
        <v>1109</v>
      </c>
      <c r="Y266" s="275"/>
      <c r="Z266" s="374"/>
      <c r="BB266" s="259"/>
    </row>
    <row r="268" spans="2:54" x14ac:dyDescent="0.2">
      <c r="H268" s="270"/>
    </row>
  </sheetData>
  <protectedRanges>
    <protectedRange sqref="I236" name="Rango1_1_3"/>
    <protectedRange sqref="I149:I150 I114:I116" name="Rango1_2"/>
    <protectedRange sqref="I187:I194" name="Rango1_6"/>
    <protectedRange sqref="I195:I196" name="Rango1_8"/>
  </protectedRanges>
  <phoneticPr fontId="6" type="noConversion"/>
  <dataValidations count="3">
    <dataValidation type="whole" allowBlank="1" showInputMessage="1" showErrorMessage="1" sqref="L260:U263 J260:J263 J110:U258 J264:U265" xr:uid="{00000000-0002-0000-0200-000000000000}">
      <formula1>0</formula1>
      <formula2>100</formula2>
    </dataValidation>
    <dataValidation type="list" allowBlank="1" showInputMessage="1" showErrorMessage="1" sqref="W9:X265" xr:uid="{00000000-0002-0000-0200-000001000000}">
      <formula1>Ls_Medio_Verificacion</formula1>
    </dataValidation>
    <dataValidation type="list" allowBlank="1" showInputMessage="1" showErrorMessage="1" sqref="G110:G265" xr:uid="{00000000-0002-0000-0200-000002000000}">
      <formula1>Productos</formula1>
    </dataValidation>
  </dataValidations>
  <pageMargins left="0.65354330699999996" right="0" top="0.69488189" bottom="0.49803149600000002" header="0.31496062992126" footer="0.31496062992126"/>
  <pageSetup paperSize="5" scale="55" orientation="landscape" r:id="rId1"/>
  <ignoredErrors>
    <ignoredError sqref="V149 V114:V116" unlockedFormula="1"/>
  </ignoredErrors>
  <drawing r:id="rId2"/>
  <legacyDrawing r:id="rId3"/>
  <controls>
    <mc:AlternateContent xmlns:mc="http://schemas.openxmlformats.org/markup-compatibility/2006">
      <mc:Choice Requires="x14">
        <control shapeId="41219" r:id="rId4" name="CommandButton1">
          <controlPr defaultSize="0" autoLine="0" r:id="rId5">
            <anchor moveWithCells="1">
              <from>
                <xdr:col>6</xdr:col>
                <xdr:colOff>95250</xdr:colOff>
                <xdr:row>5</xdr:row>
                <xdr:rowOff>57150</xdr:rowOff>
              </from>
              <to>
                <xdr:col>6</xdr:col>
                <xdr:colOff>1552575</xdr:colOff>
                <xdr:row>7</xdr:row>
                <xdr:rowOff>19050</xdr:rowOff>
              </to>
            </anchor>
          </controlPr>
        </control>
      </mc:Choice>
      <mc:Fallback>
        <control shapeId="41219" r:id="rId4" name="CommandButton1"/>
      </mc:Fallback>
    </mc:AlternateContent>
  </controls>
  <tableParts count="1">
    <tablePart r:id="rId6"/>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3000000}">
          <x14:formula1>
            <xm:f>'Formulario PPGR1'!$K$9:$K$168</xm:f>
          </x14:formula1>
          <xm:sqref>G117:G151 G9:G109</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B1:AU1816"/>
  <sheetViews>
    <sheetView showGridLines="0" view="pageBreakPreview" topLeftCell="A64" zoomScaleNormal="100" zoomScaleSheetLayoutView="100" workbookViewId="0">
      <selection activeCell="G9" sqref="G9"/>
    </sheetView>
  </sheetViews>
  <sheetFormatPr baseColWidth="10" defaultColWidth="9.140625" defaultRowHeight="12.75" x14ac:dyDescent="0.25"/>
  <cols>
    <col min="1" max="1" width="2.5703125" style="271" customWidth="1"/>
    <col min="2" max="6" width="4.28515625" style="271" hidden="1" customWidth="1"/>
    <col min="7" max="7" width="22.140625" style="273" customWidth="1"/>
    <col min="8" max="8" width="45.28515625" style="273" customWidth="1"/>
    <col min="9" max="9" width="27.28515625" style="273" customWidth="1"/>
    <col min="10" max="10" width="44.140625" style="273" customWidth="1"/>
    <col min="11" max="11" width="31.7109375" style="273" hidden="1" customWidth="1"/>
    <col min="12" max="12" width="36.7109375" style="273" customWidth="1"/>
    <col min="13" max="13" width="16.42578125" style="273" customWidth="1"/>
    <col min="14" max="14" width="18.28515625" style="273" customWidth="1"/>
    <col min="15" max="15" width="14" style="278" customWidth="1"/>
    <col min="16" max="16" width="15.42578125" style="273" customWidth="1"/>
    <col min="17" max="17" width="13.7109375" style="273" customWidth="1"/>
    <col min="18" max="18" width="22.42578125" style="273" customWidth="1"/>
    <col min="19" max="47" width="9.140625" style="277" customWidth="1"/>
    <col min="48" max="16384" width="9.140625" style="271"/>
  </cols>
  <sheetData>
    <row r="1" spans="2:47" x14ac:dyDescent="0.25">
      <c r="G1" s="171"/>
      <c r="H1" s="241"/>
      <c r="I1" s="241"/>
      <c r="J1" s="241"/>
      <c r="K1" s="241"/>
      <c r="L1" s="241"/>
      <c r="M1" s="241"/>
      <c r="N1" s="241"/>
      <c r="O1" s="242"/>
      <c r="P1" s="241"/>
      <c r="Q1" s="241"/>
      <c r="R1" s="241"/>
      <c r="S1" s="272" t="s">
        <v>815</v>
      </c>
      <c r="T1" s="271"/>
      <c r="U1" s="271"/>
      <c r="V1" s="271"/>
      <c r="W1" s="271"/>
      <c r="X1" s="271"/>
      <c r="Y1" s="271"/>
      <c r="Z1" s="271"/>
      <c r="AA1" s="271"/>
      <c r="AB1" s="271"/>
      <c r="AC1" s="271"/>
      <c r="AD1" s="271"/>
      <c r="AE1" s="271"/>
      <c r="AF1" s="271"/>
      <c r="AG1" s="271"/>
      <c r="AH1" s="271"/>
      <c r="AI1" s="271"/>
      <c r="AJ1" s="271"/>
      <c r="AK1" s="271"/>
      <c r="AL1" s="271"/>
      <c r="AM1" s="271"/>
      <c r="AN1" s="271"/>
      <c r="AO1" s="271"/>
      <c r="AP1" s="271"/>
      <c r="AQ1" s="271"/>
      <c r="AR1" s="271"/>
      <c r="AS1" s="271"/>
      <c r="AT1" s="271"/>
      <c r="AU1" s="271"/>
    </row>
    <row r="2" spans="2:47" x14ac:dyDescent="0.25">
      <c r="G2" s="271"/>
      <c r="I2" s="239" t="str">
        <f>'Formulario PPGR1'!G2</f>
        <v>Servicio Nacional de Salud</v>
      </c>
      <c r="O2" s="273"/>
      <c r="S2" s="273"/>
      <c r="T2" s="273"/>
      <c r="U2" s="274"/>
      <c r="V2" s="275"/>
      <c r="W2" s="275"/>
      <c r="X2" s="275"/>
      <c r="Y2" s="276"/>
      <c r="Z2" s="271"/>
      <c r="AA2" s="271"/>
      <c r="AB2" s="271"/>
      <c r="AC2" s="271"/>
      <c r="AD2" s="271"/>
      <c r="AE2" s="271"/>
      <c r="AF2" s="271"/>
      <c r="AG2" s="271"/>
      <c r="AH2" s="271"/>
      <c r="AI2" s="271"/>
      <c r="AJ2" s="271"/>
      <c r="AK2" s="271"/>
      <c r="AL2" s="271"/>
      <c r="AM2" s="271"/>
      <c r="AN2" s="271"/>
      <c r="AO2" s="271"/>
      <c r="AP2" s="271"/>
      <c r="AQ2" s="271"/>
      <c r="AR2" s="271"/>
      <c r="AS2" s="271"/>
      <c r="AT2" s="271"/>
      <c r="AU2" s="271"/>
    </row>
    <row r="3" spans="2:47" x14ac:dyDescent="0.25">
      <c r="G3" s="271"/>
      <c r="I3" s="239" t="str">
        <f>'Formulario PPGR1'!G3</f>
        <v>Dirección de Planificación y Desarrollo</v>
      </c>
      <c r="O3" s="273"/>
      <c r="S3" s="273"/>
      <c r="T3" s="273"/>
      <c r="U3" s="274"/>
      <c r="V3" s="275"/>
      <c r="W3" s="275"/>
      <c r="X3" s="275"/>
      <c r="Y3" s="276"/>
      <c r="Z3" s="271"/>
      <c r="AA3" s="271"/>
      <c r="AB3" s="271"/>
      <c r="AC3" s="271"/>
      <c r="AD3" s="271"/>
      <c r="AE3" s="271"/>
      <c r="AF3" s="271"/>
      <c r="AG3" s="271"/>
      <c r="AH3" s="271"/>
      <c r="AI3" s="271"/>
      <c r="AJ3" s="271"/>
      <c r="AK3" s="271"/>
      <c r="AL3" s="271"/>
      <c r="AM3" s="271"/>
      <c r="AN3" s="271"/>
      <c r="AO3" s="271"/>
      <c r="AP3" s="271"/>
      <c r="AQ3" s="271"/>
      <c r="AR3" s="271"/>
      <c r="AS3" s="271"/>
      <c r="AT3" s="271"/>
      <c r="AU3" s="271"/>
    </row>
    <row r="4" spans="2:47" x14ac:dyDescent="0.25">
      <c r="G4" s="271"/>
      <c r="I4" s="239" t="str">
        <f>'Formulario PPGR1'!G4</f>
        <v xml:space="preserve">Plan Operativo Anual </v>
      </c>
      <c r="O4" s="273"/>
      <c r="S4" s="273"/>
      <c r="T4" s="273"/>
      <c r="U4" s="274"/>
      <c r="V4" s="275"/>
      <c r="W4" s="275"/>
      <c r="X4" s="275"/>
      <c r="Y4" s="276"/>
      <c r="Z4" s="271"/>
      <c r="AA4" s="271"/>
      <c r="AB4" s="271"/>
      <c r="AC4" s="271"/>
      <c r="AD4" s="271"/>
      <c r="AE4" s="271"/>
      <c r="AF4" s="271"/>
      <c r="AG4" s="271"/>
      <c r="AH4" s="271"/>
      <c r="AI4" s="271"/>
      <c r="AJ4" s="271"/>
      <c r="AK4" s="271"/>
      <c r="AL4" s="271"/>
      <c r="AM4" s="271"/>
      <c r="AN4" s="271"/>
      <c r="AO4" s="271"/>
      <c r="AP4" s="271"/>
      <c r="AQ4" s="271"/>
      <c r="AR4" s="271"/>
      <c r="AS4" s="271"/>
      <c r="AT4" s="271"/>
      <c r="AU4" s="271"/>
    </row>
    <row r="5" spans="2:47" x14ac:dyDescent="0.25">
      <c r="G5" s="271"/>
      <c r="I5" s="239" t="s">
        <v>816</v>
      </c>
      <c r="O5" s="273"/>
      <c r="S5" s="273"/>
      <c r="T5" s="273"/>
      <c r="U5" s="274"/>
      <c r="V5" s="275"/>
      <c r="W5" s="275"/>
      <c r="X5" s="275"/>
      <c r="Y5" s="276"/>
      <c r="Z5" s="271"/>
      <c r="AA5" s="271"/>
      <c r="AB5" s="271"/>
      <c r="AC5" s="271"/>
      <c r="AD5" s="271"/>
      <c r="AE5" s="271"/>
      <c r="AF5" s="271"/>
      <c r="AG5" s="271"/>
      <c r="AH5" s="271"/>
      <c r="AI5" s="271"/>
      <c r="AJ5" s="271"/>
      <c r="AK5" s="271"/>
      <c r="AL5" s="271"/>
      <c r="AM5" s="271"/>
      <c r="AN5" s="271"/>
      <c r="AO5" s="271"/>
      <c r="AP5" s="271"/>
      <c r="AQ5" s="271"/>
      <c r="AR5" s="271"/>
      <c r="AS5" s="271"/>
      <c r="AT5" s="271"/>
      <c r="AU5" s="271"/>
    </row>
    <row r="6" spans="2:47" x14ac:dyDescent="0.25">
      <c r="G6" s="171"/>
      <c r="H6" s="241"/>
      <c r="I6" s="240" t="str">
        <f>'Formulario PPGR1'!$M$3</f>
        <v>SNS - Dirección Central</v>
      </c>
      <c r="J6" s="241"/>
      <c r="K6" s="241"/>
      <c r="L6" s="241"/>
      <c r="M6" s="241"/>
      <c r="N6" s="241"/>
      <c r="O6" s="242"/>
      <c r="P6" s="241"/>
      <c r="Q6" s="241"/>
      <c r="R6" s="241"/>
      <c r="S6" s="272"/>
      <c r="T6" s="271"/>
      <c r="U6" s="271"/>
      <c r="V6" s="271"/>
      <c r="W6" s="271"/>
      <c r="X6" s="271"/>
      <c r="Y6" s="271"/>
      <c r="Z6" s="271"/>
      <c r="AA6" s="271"/>
      <c r="AB6" s="271"/>
      <c r="AC6" s="271"/>
      <c r="AD6" s="271"/>
      <c r="AE6" s="271"/>
      <c r="AF6" s="271"/>
      <c r="AG6" s="271"/>
      <c r="AH6" s="271"/>
      <c r="AI6" s="271"/>
      <c r="AJ6" s="271"/>
      <c r="AK6" s="271"/>
      <c r="AL6" s="271"/>
      <c r="AM6" s="271"/>
      <c r="AN6" s="271"/>
      <c r="AO6" s="271"/>
      <c r="AP6" s="271"/>
      <c r="AQ6" s="271"/>
      <c r="AR6" s="271"/>
      <c r="AS6" s="271"/>
      <c r="AT6" s="271"/>
      <c r="AU6" s="271"/>
    </row>
    <row r="7" spans="2:47" x14ac:dyDescent="0.25">
      <c r="G7" s="171"/>
      <c r="H7" s="241"/>
      <c r="I7" s="241"/>
      <c r="J7" s="241"/>
      <c r="K7" s="241"/>
      <c r="L7" s="241"/>
      <c r="M7" s="241"/>
      <c r="N7" s="241"/>
      <c r="O7" s="242"/>
      <c r="P7" s="241"/>
      <c r="Q7" s="241"/>
      <c r="R7" s="241"/>
      <c r="S7" s="272"/>
      <c r="T7" s="271"/>
      <c r="U7" s="271"/>
      <c r="V7" s="271"/>
      <c r="W7" s="271"/>
      <c r="X7" s="271"/>
      <c r="Y7" s="271"/>
      <c r="Z7" s="271"/>
      <c r="AA7" s="271"/>
      <c r="AB7" s="271"/>
      <c r="AC7" s="271"/>
      <c r="AD7" s="271"/>
      <c r="AE7" s="271"/>
      <c r="AF7" s="271"/>
      <c r="AG7" s="271"/>
      <c r="AH7" s="271"/>
      <c r="AI7" s="271"/>
      <c r="AJ7" s="271"/>
      <c r="AK7" s="271"/>
      <c r="AL7" s="271"/>
      <c r="AM7" s="271"/>
      <c r="AN7" s="271"/>
      <c r="AO7" s="271"/>
      <c r="AP7" s="271"/>
      <c r="AQ7" s="271"/>
      <c r="AR7" s="271"/>
      <c r="AS7" s="271"/>
      <c r="AT7" s="271"/>
      <c r="AU7" s="271"/>
    </row>
    <row r="8" spans="2:47" s="366" customFormat="1" ht="33" customHeight="1" x14ac:dyDescent="0.25">
      <c r="B8" s="361" t="s">
        <v>94</v>
      </c>
      <c r="C8" s="362" t="s">
        <v>95</v>
      </c>
      <c r="D8" s="362" t="s">
        <v>96</v>
      </c>
      <c r="E8" s="362" t="s">
        <v>97</v>
      </c>
      <c r="F8" s="363" t="s">
        <v>224</v>
      </c>
      <c r="G8" s="149" t="s">
        <v>817</v>
      </c>
      <c r="H8" s="149" t="s">
        <v>818</v>
      </c>
      <c r="I8" s="149" t="s">
        <v>819</v>
      </c>
      <c r="J8" s="189" t="s">
        <v>820</v>
      </c>
      <c r="K8" s="189" t="s">
        <v>821</v>
      </c>
      <c r="L8" s="189" t="s">
        <v>822</v>
      </c>
      <c r="M8" s="189" t="s">
        <v>823</v>
      </c>
      <c r="N8" s="189" t="s">
        <v>824</v>
      </c>
      <c r="O8" s="364" t="s">
        <v>825</v>
      </c>
      <c r="P8" s="189" t="s">
        <v>826</v>
      </c>
      <c r="Q8" s="189" t="s">
        <v>827</v>
      </c>
      <c r="R8" s="189" t="s">
        <v>828</v>
      </c>
      <c r="S8" s="365"/>
      <c r="T8" s="365"/>
      <c r="U8" s="365"/>
      <c r="V8" s="365"/>
      <c r="W8" s="365"/>
      <c r="X8" s="365"/>
      <c r="Y8" s="365"/>
      <c r="Z8" s="365"/>
      <c r="AA8" s="365"/>
      <c r="AB8" s="365"/>
      <c r="AC8" s="365"/>
      <c r="AD8" s="365"/>
      <c r="AE8" s="365"/>
      <c r="AF8" s="365"/>
      <c r="AG8" s="365"/>
      <c r="AH8" s="365"/>
      <c r="AI8" s="365"/>
      <c r="AJ8" s="365"/>
      <c r="AK8" s="365"/>
      <c r="AL8" s="365"/>
      <c r="AM8" s="365"/>
      <c r="AN8" s="365"/>
      <c r="AO8" s="365"/>
      <c r="AP8" s="365"/>
      <c r="AQ8" s="365"/>
      <c r="AR8" s="365"/>
      <c r="AS8" s="365"/>
      <c r="AT8" s="365"/>
      <c r="AU8" s="365"/>
    </row>
    <row r="9" spans="2:47" ht="22.5" customHeight="1" x14ac:dyDescent="0.25">
      <c r="B9" s="191" t="str">
        <f>IF('Formulario PPGR3'!$G9="","",CONCATENATE('Formulario PPGR3'!$C9,".",'Formulario PPGR3'!$D9,".",'Formulario PPGR3'!$E9,".",'Formulario PPGR3'!$F9))</f>
        <v/>
      </c>
      <c r="C9" s="191" t="str">
        <f>IF('Formulario PPGR3'!$G9="","",'Formulario PPGR1'!#REF!)</f>
        <v/>
      </c>
      <c r="D9" s="191" t="str">
        <f>IF('Formulario PPGR3'!$G9="","",'Formulario PPGR1'!#REF!)</f>
        <v/>
      </c>
      <c r="E9" s="191" t="str">
        <f>IF('Formulario PPGR3'!$G9="","",'Formulario PPGR1'!#REF!)</f>
        <v/>
      </c>
      <c r="F9" s="191" t="str">
        <f>IF('Formulario PPGR3'!$G9="","",'Formulario PPGR1'!#REF!)</f>
        <v/>
      </c>
      <c r="G9" s="243"/>
      <c r="H9" s="531" t="str" cm="1">
        <f t="array" ref="H9">IF(Tabla1[[#This Row],[Código_Actividad]]="","",_xlfn.XLOOKUP(Tabla1[[#This Row],[Código_Actividad]],CodigoActividad,Tabla2[Actividades Programables Presupuestables],"",0))</f>
        <v/>
      </c>
      <c r="I9" s="532" t="str">
        <f>IFERROR(VLOOKUP('Formulario PPGR3'!$G9,'Formulario PPGR2'!$H$110:$V$265,15,FALSE),"")</f>
        <v/>
      </c>
      <c r="J9" s="535"/>
      <c r="K9" s="535" t="str">
        <f>IF(Tabla1[[#This Row],[Insumos]]="","",_xlfn.XLOOKUP(Tabla1[[#This Row],[Insumos]],Tabla10[Insumo],Tabla10[InsumoAbrev],"",0))</f>
        <v/>
      </c>
      <c r="L9" s="536"/>
      <c r="M9" s="533" t="str">
        <f>IF(Tabla1[[#This Row],[Descripción]]="","",_xlfn.XLOOKUP(Tabla1[[#This Row],[Descripción]],Tabla10[Descripción],Tabla10[Unidad de Medida],"",0))</f>
        <v/>
      </c>
      <c r="N9" s="323">
        <v>5</v>
      </c>
      <c r="O9" s="533" t="str">
        <f>IF(Tabla1[[#This Row],[Descripción]]="","",_xlfn.XLOOKUP(Tabla1[[#This Row],[Descripción]],Tabla10[Descripción],Tabla10[Precio Unitario],0))</f>
        <v/>
      </c>
      <c r="P9" s="534" t="e">
        <f>IF(Tabla1[[#This Row],[Cantidad de Insumos]]="","",Tabla1[[#This Row],[Precio Unitario]]*Tabla1[[#This Row],[Cantidad de Insumos]])</f>
        <v>#VALUE!</v>
      </c>
      <c r="Q9" s="533" t="str">
        <f>IF(Tabla1[[#This Row],[Descripción]]="","",_xlfn.XLOOKUP(Tabla1[[#This Row],[Descripción]],Tabla10[Descripción],Tabla10[CODIGO PRESUPUESTARIO],0))</f>
        <v/>
      </c>
      <c r="R9" s="535"/>
    </row>
    <row r="10" spans="2:47" ht="22.5" customHeight="1" x14ac:dyDescent="0.25">
      <c r="B10" s="191" t="str">
        <f>IF('Formulario PPGR3'!$G10="","",CONCATENATE('Formulario PPGR3'!$C10,".",'Formulario PPGR3'!$D10,".",'Formulario PPGR3'!$E10,".",'Formulario PPGR3'!$F10))</f>
        <v/>
      </c>
      <c r="C10" s="191" t="str">
        <f>IF('Formulario PPGR3'!$G10="","",'Formulario PPGR1'!#REF!)</f>
        <v/>
      </c>
      <c r="D10" s="191" t="str">
        <f>IF('Formulario PPGR3'!$G10="","",'Formulario PPGR1'!#REF!)</f>
        <v/>
      </c>
      <c r="E10" s="191" t="str">
        <f>IF('Formulario PPGR3'!$G10="","",'Formulario PPGR1'!#REF!)</f>
        <v/>
      </c>
      <c r="F10" s="191" t="str">
        <f>IF('Formulario PPGR3'!$G10="","",'Formulario PPGR1'!#REF!)</f>
        <v/>
      </c>
      <c r="G10" s="243"/>
      <c r="H10" s="531" t="str" cm="1">
        <f t="array" ref="H10">IF(Tabla1[[#This Row],[Código_Actividad]]="","",_xlfn.XLOOKUP(Tabla1[[#This Row],[Código_Actividad]],CodigoActividad,Tabla2[Actividades Programables Presupuestables],"",0))</f>
        <v/>
      </c>
      <c r="I10" s="532" t="str">
        <f>IFERROR(VLOOKUP('Formulario PPGR3'!$G10,'Formulario PPGR2'!$H$110:$V$265,15,FALSE),"")</f>
        <v/>
      </c>
      <c r="J10" s="537"/>
      <c r="K10" s="535" t="str">
        <f>IF(Tabla1[[#This Row],[Insumos]]="","",_xlfn.XLOOKUP(Tabla1[[#This Row],[Insumos]],Tabla10[Insumo],Tabla10[InsumoAbrev],"",0))</f>
        <v/>
      </c>
      <c r="L10" s="536"/>
      <c r="M10" s="533" t="str">
        <f>IF(Tabla1[[#This Row],[Descripción]]="","",_xlfn.XLOOKUP(Tabla1[[#This Row],[Descripción]],Tabla10[Descripción],Tabla10[Unidad de Medida],"",0))</f>
        <v/>
      </c>
      <c r="N10" s="323"/>
      <c r="O10" s="534" t="str">
        <f>IF(Tabla1[[#This Row],[Descripción]]="","",_xlfn.XLOOKUP(Tabla1[[#This Row],[Descripción]],Tabla10[Descripción],Tabla10[Precio Unitario],0))</f>
        <v/>
      </c>
      <c r="P10" s="534" t="str">
        <f>IF(Tabla1[[#This Row],[Cantidad de Insumos]]="","",Tabla1[[#This Row],[Precio Unitario]]*Tabla1[[#This Row],[Cantidad de Insumos]])</f>
        <v/>
      </c>
      <c r="Q10" s="534" t="str">
        <f>IF(Tabla1[[#This Row],[Descripción]]="","",_xlfn.XLOOKUP(Tabla1[[#This Row],[Descripción]],Tabla10[Descripción],Tabla10[CODIGO PRESUPUESTARIO],0))</f>
        <v/>
      </c>
      <c r="R10" s="535"/>
    </row>
    <row r="11" spans="2:47" ht="22.5" customHeight="1" x14ac:dyDescent="0.25">
      <c r="B11" s="191" t="str">
        <f>IF('Formulario PPGR3'!$G11="","",CONCATENATE('Formulario PPGR3'!$C11,".",'Formulario PPGR3'!$D11,".",'Formulario PPGR3'!$E11,".",'Formulario PPGR3'!$F11))</f>
        <v/>
      </c>
      <c r="C11" s="191" t="str">
        <f>IF('Formulario PPGR3'!$G11="","",'Formulario PPGR1'!#REF!)</f>
        <v/>
      </c>
      <c r="D11" s="191" t="str">
        <f>IF('Formulario PPGR3'!$G11="","",'Formulario PPGR1'!#REF!)</f>
        <v/>
      </c>
      <c r="E11" s="191" t="str">
        <f>IF('Formulario PPGR3'!$G11="","",'Formulario PPGR1'!#REF!)</f>
        <v/>
      </c>
      <c r="F11" s="191" t="str">
        <f>IF('Formulario PPGR3'!$G11="","",'Formulario PPGR1'!#REF!)</f>
        <v/>
      </c>
      <c r="G11" s="243"/>
      <c r="H11" s="531" t="str" cm="1">
        <f t="array" ref="H11">IF(Tabla1[[#This Row],[Código_Actividad]]="","",_xlfn.XLOOKUP(Tabla1[[#This Row],[Código_Actividad]],CodigoActividad,Tabla2[Actividades Programables Presupuestables],"",0))</f>
        <v/>
      </c>
      <c r="I11" s="532" t="str">
        <f>IFERROR(VLOOKUP('Formulario PPGR3'!$G11,'Formulario PPGR2'!$H$110:$V$265,15,FALSE),"")</f>
        <v/>
      </c>
      <c r="J11" s="537"/>
      <c r="K11" s="535" t="str">
        <f>IF(Tabla1[[#This Row],[Insumos]]="","",_xlfn.XLOOKUP(Tabla1[[#This Row],[Insumos]],Tabla10[Insumo],Tabla10[InsumoAbrev],"",0))</f>
        <v/>
      </c>
      <c r="L11" s="536"/>
      <c r="M11" s="533" t="str">
        <f>IF(Tabla1[[#This Row],[Descripción]]="","",_xlfn.XLOOKUP(Tabla1[[#This Row],[Descripción]],Tabla10[Descripción],Tabla10[Unidad de Medida],"",0))</f>
        <v/>
      </c>
      <c r="N11" s="323"/>
      <c r="O11" s="534" t="str">
        <f>IF(Tabla1[[#This Row],[Descripción]]="","",_xlfn.XLOOKUP(Tabla1[[#This Row],[Descripción]],Tabla10[Descripción],Tabla10[Precio Unitario],0))</f>
        <v/>
      </c>
      <c r="P11" s="534" t="str">
        <f>IF(Tabla1[[#This Row],[Cantidad de Insumos]]="","",Tabla1[[#This Row],[Precio Unitario]]*Tabla1[[#This Row],[Cantidad de Insumos]])</f>
        <v/>
      </c>
      <c r="Q11" s="534" t="str">
        <f>IF(Tabla1[[#This Row],[Descripción]]="","",_xlfn.XLOOKUP(Tabla1[[#This Row],[Descripción]],Tabla10[Descripción],Tabla10[CODIGO PRESUPUESTARIO],0))</f>
        <v/>
      </c>
      <c r="R11" s="535"/>
    </row>
    <row r="12" spans="2:47" ht="22.5" customHeight="1" x14ac:dyDescent="0.25">
      <c r="B12" s="191" t="str">
        <f>IF('Formulario PPGR3'!$G12="","",CONCATENATE('Formulario PPGR3'!$C12,".",'Formulario PPGR3'!$D12,".",'Formulario PPGR3'!$E12,".",'Formulario PPGR3'!$F12))</f>
        <v/>
      </c>
      <c r="C12" s="191" t="str">
        <f>IF('Formulario PPGR3'!$G12="","",'Formulario PPGR1'!#REF!)</f>
        <v/>
      </c>
      <c r="D12" s="191" t="str">
        <f>IF('Formulario PPGR3'!$G12="","",'Formulario PPGR1'!#REF!)</f>
        <v/>
      </c>
      <c r="E12" s="191" t="str">
        <f>IF('Formulario PPGR3'!$G12="","",'Formulario PPGR1'!#REF!)</f>
        <v/>
      </c>
      <c r="F12" s="191" t="str">
        <f>IF('Formulario PPGR3'!$G12="","",'Formulario PPGR1'!#REF!)</f>
        <v/>
      </c>
      <c r="G12" s="243"/>
      <c r="H12" s="531" t="str" cm="1">
        <f t="array" ref="H12">IF(Tabla1[[#This Row],[Código_Actividad]]="","",_xlfn.XLOOKUP(Tabla1[[#This Row],[Código_Actividad]],CodigoActividad,Tabla2[Actividades Programables Presupuestables],"",0))</f>
        <v/>
      </c>
      <c r="I12" s="532" t="str">
        <f>IFERROR(VLOOKUP('Formulario PPGR3'!$G12,'Formulario PPGR2'!$H$110:$V$265,15,FALSE),"")</f>
        <v/>
      </c>
      <c r="J12" s="537"/>
      <c r="K12" s="535" t="str">
        <f>IF(Tabla1[[#This Row],[Insumos]]="","",_xlfn.XLOOKUP(Tabla1[[#This Row],[Insumos]],Tabla10[Insumo],Tabla10[InsumoAbrev],"",0))</f>
        <v/>
      </c>
      <c r="L12" s="536"/>
      <c r="M12" s="533" t="str">
        <f>IF(Tabla1[[#This Row],[Descripción]]="","",_xlfn.XLOOKUP(Tabla1[[#This Row],[Descripción]],Tabla10[Descripción],Tabla10[Unidad de Medida],"",0))</f>
        <v/>
      </c>
      <c r="N12" s="323"/>
      <c r="O12" s="534" t="str">
        <f>IF(Tabla1[[#This Row],[Descripción]]="","",_xlfn.XLOOKUP(Tabla1[[#This Row],[Descripción]],Tabla10[Descripción],Tabla10[Precio Unitario],0))</f>
        <v/>
      </c>
      <c r="P12" s="534" t="str">
        <f>IF(Tabla1[[#This Row],[Cantidad de Insumos]]="","",Tabla1[[#This Row],[Precio Unitario]]*Tabla1[[#This Row],[Cantidad de Insumos]])</f>
        <v/>
      </c>
      <c r="Q12" s="534" t="str">
        <f>IF(Tabla1[[#This Row],[Descripción]]="","",_xlfn.XLOOKUP(Tabla1[[#This Row],[Descripción]],Tabla10[Descripción],Tabla10[CODIGO PRESUPUESTARIO],0))</f>
        <v/>
      </c>
      <c r="R12" s="535"/>
    </row>
    <row r="13" spans="2:47" ht="22.5" customHeight="1" x14ac:dyDescent="0.25">
      <c r="B13" s="191" t="str">
        <f>IF('Formulario PPGR3'!$G13="","",CONCATENATE('Formulario PPGR3'!$C13,".",'Formulario PPGR3'!$D13,".",'Formulario PPGR3'!$E13,".",'Formulario PPGR3'!$F13))</f>
        <v/>
      </c>
      <c r="C13" s="191" t="str">
        <f>IF('Formulario PPGR3'!$G13="","",'Formulario PPGR1'!#REF!)</f>
        <v/>
      </c>
      <c r="D13" s="191" t="str">
        <f>IF('Formulario PPGR3'!$G13="","",'Formulario PPGR1'!#REF!)</f>
        <v/>
      </c>
      <c r="E13" s="191" t="str">
        <f>IF('Formulario PPGR3'!$G13="","",'Formulario PPGR1'!#REF!)</f>
        <v/>
      </c>
      <c r="F13" s="191" t="str">
        <f>IF('Formulario PPGR3'!$G13="","",'Formulario PPGR1'!#REF!)</f>
        <v/>
      </c>
      <c r="G13" s="243"/>
      <c r="H13" s="531" t="str" cm="1">
        <f t="array" ref="H13">IF(Tabla1[[#This Row],[Código_Actividad]]="","",_xlfn.XLOOKUP(Tabla1[[#This Row],[Código_Actividad]],CodigoActividad,Tabla2[Actividades Programables Presupuestables],"",0))</f>
        <v/>
      </c>
      <c r="I13" s="532" t="str">
        <f>IFERROR(VLOOKUP('Formulario PPGR3'!$G13,'Formulario PPGR2'!$H$110:$V$265,15,FALSE),"")</f>
        <v/>
      </c>
      <c r="J13" s="537"/>
      <c r="K13" s="535" t="str">
        <f>IF(Tabla1[[#This Row],[Insumos]]="","",_xlfn.XLOOKUP(Tabla1[[#This Row],[Insumos]],Tabla10[Insumo],Tabla10[InsumoAbrev],"",0))</f>
        <v/>
      </c>
      <c r="L13" s="536"/>
      <c r="M13" s="533" t="str">
        <f>IF(Tabla1[[#This Row],[Descripción]]="","",_xlfn.XLOOKUP(Tabla1[[#This Row],[Descripción]],Tabla10[Descripción],Tabla10[Unidad de Medida],"",0))</f>
        <v/>
      </c>
      <c r="N13" s="323"/>
      <c r="O13" s="534" t="str">
        <f>IF(Tabla1[[#This Row],[Descripción]]="","",_xlfn.XLOOKUP(Tabla1[[#This Row],[Descripción]],Tabla10[Descripción],Tabla10[Precio Unitario],0))</f>
        <v/>
      </c>
      <c r="P13" s="534" t="str">
        <f>IF(Tabla1[[#This Row],[Cantidad de Insumos]]="","",Tabla1[[#This Row],[Precio Unitario]]*Tabla1[[#This Row],[Cantidad de Insumos]])</f>
        <v/>
      </c>
      <c r="Q13" s="534" t="str">
        <f>IF(Tabla1[[#This Row],[Descripción]]="","",_xlfn.XLOOKUP(Tabla1[[#This Row],[Descripción]],Tabla10[Descripción],Tabla10[CODIGO PRESUPUESTARIO],0))</f>
        <v/>
      </c>
      <c r="R13" s="535"/>
    </row>
    <row r="14" spans="2:47" ht="22.5" customHeight="1" x14ac:dyDescent="0.25">
      <c r="B14" s="191" t="str">
        <f>IF('Formulario PPGR3'!$G14="","",CONCATENATE('Formulario PPGR3'!$C14,".",'Formulario PPGR3'!$D14,".",'Formulario PPGR3'!$E14,".",'Formulario PPGR3'!$F14))</f>
        <v/>
      </c>
      <c r="C14" s="191" t="str">
        <f>IF('Formulario PPGR3'!$G14="","",'Formulario PPGR1'!#REF!)</f>
        <v/>
      </c>
      <c r="D14" s="191" t="str">
        <f>IF('Formulario PPGR3'!$G14="","",'Formulario PPGR1'!#REF!)</f>
        <v/>
      </c>
      <c r="E14" s="191" t="str">
        <f>IF('Formulario PPGR3'!$G14="","",'Formulario PPGR1'!#REF!)</f>
        <v/>
      </c>
      <c r="F14" s="191" t="str">
        <f>IF('Formulario PPGR3'!$G14="","",'Formulario PPGR1'!#REF!)</f>
        <v/>
      </c>
      <c r="G14" s="243"/>
      <c r="H14" s="531" t="str" cm="1">
        <f t="array" ref="H14">IF(Tabla1[[#This Row],[Código_Actividad]]="","",_xlfn.XLOOKUP(Tabla1[[#This Row],[Código_Actividad]],CodigoActividad,Tabla2[Actividades Programables Presupuestables],"",0))</f>
        <v/>
      </c>
      <c r="I14" s="532" t="str">
        <f>IFERROR(VLOOKUP('Formulario PPGR3'!$G14,'Formulario PPGR2'!$H$110:$V$265,15,FALSE),"")</f>
        <v/>
      </c>
      <c r="J14" s="537"/>
      <c r="K14" s="535" t="str">
        <f>IF(Tabla1[[#This Row],[Insumos]]="","",_xlfn.XLOOKUP(Tabla1[[#This Row],[Insumos]],Tabla10[Insumo],Tabla10[InsumoAbrev],"",0))</f>
        <v/>
      </c>
      <c r="L14" s="536"/>
      <c r="M14" s="533" t="str">
        <f>IF(Tabla1[[#This Row],[Descripción]]="","",_xlfn.XLOOKUP(Tabla1[[#This Row],[Descripción]],Tabla10[Descripción],Tabla10[Unidad de Medida],"",0))</f>
        <v/>
      </c>
      <c r="N14" s="323"/>
      <c r="O14" s="534" t="str">
        <f>IF(Tabla1[[#This Row],[Descripción]]="","",_xlfn.XLOOKUP(Tabla1[[#This Row],[Descripción]],Tabla10[Descripción],Tabla10[Precio Unitario],0))</f>
        <v/>
      </c>
      <c r="P14" s="534" t="str">
        <f>IF(Tabla1[[#This Row],[Cantidad de Insumos]]="","",Tabla1[[#This Row],[Precio Unitario]]*Tabla1[[#This Row],[Cantidad de Insumos]])</f>
        <v/>
      </c>
      <c r="Q14" s="534" t="str">
        <f>IF(Tabla1[[#This Row],[Descripción]]="","",_xlfn.XLOOKUP(Tabla1[[#This Row],[Descripción]],Tabla10[Descripción],Tabla10[CODIGO PRESUPUESTARIO],0))</f>
        <v/>
      </c>
      <c r="R14" s="535"/>
    </row>
    <row r="15" spans="2:47" ht="22.5" customHeight="1" x14ac:dyDescent="0.25">
      <c r="B15" s="191" t="str">
        <f>IF('Formulario PPGR3'!$G15="","",CONCATENATE('Formulario PPGR3'!$C15,".",'Formulario PPGR3'!$D15,".",'Formulario PPGR3'!$E15,".",'Formulario PPGR3'!$F15))</f>
        <v/>
      </c>
      <c r="C15" s="191" t="str">
        <f>IF('Formulario PPGR3'!$G15="","",'Formulario PPGR1'!#REF!)</f>
        <v/>
      </c>
      <c r="D15" s="191" t="str">
        <f>IF('Formulario PPGR3'!$G15="","",'Formulario PPGR1'!#REF!)</f>
        <v/>
      </c>
      <c r="E15" s="191" t="str">
        <f>IF('Formulario PPGR3'!$G15="","",'Formulario PPGR1'!#REF!)</f>
        <v/>
      </c>
      <c r="F15" s="191" t="str">
        <f>IF('Formulario PPGR3'!$G15="","",'Formulario PPGR1'!#REF!)</f>
        <v/>
      </c>
      <c r="G15" s="243"/>
      <c r="H15" s="531" t="str" cm="1">
        <f t="array" ref="H15">IF(Tabla1[[#This Row],[Código_Actividad]]="","",_xlfn.XLOOKUP(Tabla1[[#This Row],[Código_Actividad]],CodigoActividad,Tabla2[Actividades Programables Presupuestables],"",0))</f>
        <v/>
      </c>
      <c r="I15" s="532" t="str">
        <f>IFERROR(VLOOKUP('Formulario PPGR3'!$G15,'Formulario PPGR2'!$H$110:$V$265,15,FALSE),"")</f>
        <v/>
      </c>
      <c r="J15" s="537"/>
      <c r="K15" s="535" t="str">
        <f>IF(Tabla1[[#This Row],[Insumos]]="","",_xlfn.XLOOKUP(Tabla1[[#This Row],[Insumos]],Tabla10[Insumo],Tabla10[InsumoAbrev],"",0))</f>
        <v/>
      </c>
      <c r="L15" s="536"/>
      <c r="M15" s="533" t="str">
        <f>IF(Tabla1[[#This Row],[Descripción]]="","",_xlfn.XLOOKUP(Tabla1[[#This Row],[Descripción]],Tabla10[Descripción],Tabla10[Unidad de Medida],"",0))</f>
        <v/>
      </c>
      <c r="N15" s="323"/>
      <c r="O15" s="534" t="str">
        <f>IF(Tabla1[[#This Row],[Descripción]]="","",_xlfn.XLOOKUP(Tabla1[[#This Row],[Descripción]],Tabla10[Descripción],Tabla10[Precio Unitario],0))</f>
        <v/>
      </c>
      <c r="P15" s="534" t="str">
        <f>IF(Tabla1[[#This Row],[Cantidad de Insumos]]="","",Tabla1[[#This Row],[Precio Unitario]]*Tabla1[[#This Row],[Cantidad de Insumos]])</f>
        <v/>
      </c>
      <c r="Q15" s="534" t="str">
        <f>IF(Tabla1[[#This Row],[Descripción]]="","",_xlfn.XLOOKUP(Tabla1[[#This Row],[Descripción]],Tabla10[Descripción],Tabla10[CODIGO PRESUPUESTARIO],0))</f>
        <v/>
      </c>
      <c r="R15" s="535"/>
    </row>
    <row r="16" spans="2:47" ht="22.5" customHeight="1" x14ac:dyDescent="0.25">
      <c r="B16" s="191" t="str">
        <f>IF('Formulario PPGR3'!$G16="","",CONCATENATE('Formulario PPGR3'!$C16,".",'Formulario PPGR3'!$D16,".",'Formulario PPGR3'!$E16,".",'Formulario PPGR3'!$F16))</f>
        <v/>
      </c>
      <c r="C16" s="191" t="str">
        <f>IF('Formulario PPGR3'!$G16="","",'Formulario PPGR1'!#REF!)</f>
        <v/>
      </c>
      <c r="D16" s="191" t="str">
        <f>IF('Formulario PPGR3'!$G16="","",'Formulario PPGR1'!#REF!)</f>
        <v/>
      </c>
      <c r="E16" s="191" t="str">
        <f>IF('Formulario PPGR3'!$G16="","",'Formulario PPGR1'!#REF!)</f>
        <v/>
      </c>
      <c r="F16" s="191" t="str">
        <f>IF('Formulario PPGR3'!$G16="","",'Formulario PPGR1'!#REF!)</f>
        <v/>
      </c>
      <c r="G16" s="243"/>
      <c r="H16" s="531" t="str" cm="1">
        <f t="array" ref="H16">IF(Tabla1[[#This Row],[Código_Actividad]]="","",_xlfn.XLOOKUP(Tabla1[[#This Row],[Código_Actividad]],CodigoActividad,Tabla2[Actividades Programables Presupuestables],"",0))</f>
        <v/>
      </c>
      <c r="I16" s="532" t="str">
        <f>IFERROR(VLOOKUP('Formulario PPGR3'!$G16,'Formulario PPGR2'!$H$110:$V$265,15,FALSE),"")</f>
        <v/>
      </c>
      <c r="J16" s="537"/>
      <c r="K16" s="535" t="str">
        <f>IF(Tabla1[[#This Row],[Insumos]]="","",_xlfn.XLOOKUP(Tabla1[[#This Row],[Insumos]],Tabla10[Insumo],Tabla10[InsumoAbrev],"",0))</f>
        <v/>
      </c>
      <c r="L16" s="536"/>
      <c r="M16" s="533" t="str">
        <f>IF(Tabla1[[#This Row],[Descripción]]="","",_xlfn.XLOOKUP(Tabla1[[#This Row],[Descripción]],Tabla10[Descripción],Tabla10[Unidad de Medida],"",0))</f>
        <v/>
      </c>
      <c r="N16" s="323"/>
      <c r="O16" s="534" t="str">
        <f>IF(Tabla1[[#This Row],[Descripción]]="","",_xlfn.XLOOKUP(Tabla1[[#This Row],[Descripción]],Tabla10[Descripción],Tabla10[Precio Unitario],0))</f>
        <v/>
      </c>
      <c r="P16" s="534" t="str">
        <f>IF(Tabla1[[#This Row],[Cantidad de Insumos]]="","",Tabla1[[#This Row],[Precio Unitario]]*Tabla1[[#This Row],[Cantidad de Insumos]])</f>
        <v/>
      </c>
      <c r="Q16" s="534" t="str">
        <f>IF(Tabla1[[#This Row],[Descripción]]="","",_xlfn.XLOOKUP(Tabla1[[#This Row],[Descripción]],Tabla10[Descripción],Tabla10[CODIGO PRESUPUESTARIO],0))</f>
        <v/>
      </c>
      <c r="R16" s="535"/>
    </row>
    <row r="17" spans="2:18" ht="22.5" customHeight="1" x14ac:dyDescent="0.25">
      <c r="B17" s="191" t="str">
        <f>IF('Formulario PPGR3'!$G17="","",CONCATENATE('Formulario PPGR3'!$C17,".",'Formulario PPGR3'!$D17,".",'Formulario PPGR3'!$E17,".",'Formulario PPGR3'!$F17))</f>
        <v/>
      </c>
      <c r="C17" s="191" t="str">
        <f>IF('Formulario PPGR3'!$G17="","",'Formulario PPGR1'!#REF!)</f>
        <v/>
      </c>
      <c r="D17" s="191" t="str">
        <f>IF('Formulario PPGR3'!$G17="","",'Formulario PPGR1'!#REF!)</f>
        <v/>
      </c>
      <c r="E17" s="191" t="str">
        <f>IF('Formulario PPGR3'!$G17="","",'Formulario PPGR1'!#REF!)</f>
        <v/>
      </c>
      <c r="F17" s="191" t="str">
        <f>IF('Formulario PPGR3'!$G17="","",'Formulario PPGR1'!#REF!)</f>
        <v/>
      </c>
      <c r="G17" s="243"/>
      <c r="H17" s="531" t="str" cm="1">
        <f t="array" ref="H17">IF(Tabla1[[#This Row],[Código_Actividad]]="","",_xlfn.XLOOKUP(Tabla1[[#This Row],[Código_Actividad]],CodigoActividad,Tabla2[Actividades Programables Presupuestables],"",0))</f>
        <v/>
      </c>
      <c r="I17" s="532" t="str">
        <f>IFERROR(VLOOKUP('Formulario PPGR3'!$G17,'Formulario PPGR2'!$H$110:$V$265,15,FALSE),"")</f>
        <v/>
      </c>
      <c r="J17" s="537"/>
      <c r="K17" s="535" t="str">
        <f>IF(Tabla1[[#This Row],[Insumos]]="","",_xlfn.XLOOKUP(Tabla1[[#This Row],[Insumos]],Tabla10[Insumo],Tabla10[InsumoAbrev],"",0))</f>
        <v/>
      </c>
      <c r="L17" s="536"/>
      <c r="M17" s="533" t="str">
        <f>IF(Tabla1[[#This Row],[Descripción]]="","",_xlfn.XLOOKUP(Tabla1[[#This Row],[Descripción]],Tabla10[Descripción],Tabla10[Unidad de Medida],"",0))</f>
        <v/>
      </c>
      <c r="N17" s="323"/>
      <c r="O17" s="534" t="str">
        <f>IF(Tabla1[[#This Row],[Descripción]]="","",_xlfn.XLOOKUP(Tabla1[[#This Row],[Descripción]],Tabla10[Descripción],Tabla10[Precio Unitario],0))</f>
        <v/>
      </c>
      <c r="P17" s="534" t="str">
        <f>IF(Tabla1[[#This Row],[Cantidad de Insumos]]="","",Tabla1[[#This Row],[Precio Unitario]]*Tabla1[[#This Row],[Cantidad de Insumos]])</f>
        <v/>
      </c>
      <c r="Q17" s="534" t="str">
        <f>IF(Tabla1[[#This Row],[Descripción]]="","",_xlfn.XLOOKUP(Tabla1[[#This Row],[Descripción]],Tabla10[Descripción],Tabla10[CODIGO PRESUPUESTARIO],0))</f>
        <v/>
      </c>
      <c r="R17" s="535"/>
    </row>
    <row r="18" spans="2:18" ht="22.5" customHeight="1" x14ac:dyDescent="0.25">
      <c r="B18" s="191" t="str">
        <f>IF('Formulario PPGR3'!$G18="","",CONCATENATE('Formulario PPGR3'!$C18,".",'Formulario PPGR3'!$D18,".",'Formulario PPGR3'!$E18,".",'Formulario PPGR3'!$F18))</f>
        <v/>
      </c>
      <c r="C18" s="191" t="str">
        <f>IF('Formulario PPGR3'!$G18="","",'Formulario PPGR1'!#REF!)</f>
        <v/>
      </c>
      <c r="D18" s="191" t="str">
        <f>IF('Formulario PPGR3'!$G18="","",'Formulario PPGR1'!#REF!)</f>
        <v/>
      </c>
      <c r="E18" s="191" t="str">
        <f>IF('Formulario PPGR3'!$G18="","",'Formulario PPGR1'!#REF!)</f>
        <v/>
      </c>
      <c r="F18" s="191" t="str">
        <f>IF('Formulario PPGR3'!$G18="","",'Formulario PPGR1'!#REF!)</f>
        <v/>
      </c>
      <c r="G18" s="243"/>
      <c r="H18" s="531" t="str" cm="1">
        <f t="array" ref="H18">IF(Tabla1[[#This Row],[Código_Actividad]]="","",_xlfn.XLOOKUP(Tabla1[[#This Row],[Código_Actividad]],CodigoActividad,Tabla2[Actividades Programables Presupuestables],"",0))</f>
        <v/>
      </c>
      <c r="I18" s="532" t="str">
        <f>IFERROR(VLOOKUP('Formulario PPGR3'!$G18,'Formulario PPGR2'!$H$110:$V$265,15,FALSE),"")</f>
        <v/>
      </c>
      <c r="J18" s="537"/>
      <c r="K18" s="535" t="str">
        <f>IF(Tabla1[[#This Row],[Insumos]]="","",_xlfn.XLOOKUP(Tabla1[[#This Row],[Insumos]],Tabla10[Insumo],Tabla10[InsumoAbrev],"",0))</f>
        <v/>
      </c>
      <c r="L18" s="536"/>
      <c r="M18" s="533" t="str">
        <f>IF(Tabla1[[#This Row],[Descripción]]="","",_xlfn.XLOOKUP(Tabla1[[#This Row],[Descripción]],Tabla10[Descripción],Tabla10[Unidad de Medida],"",0))</f>
        <v/>
      </c>
      <c r="N18" s="323"/>
      <c r="O18" s="534" t="str">
        <f>IF(Tabla1[[#This Row],[Descripción]]="","",_xlfn.XLOOKUP(Tabla1[[#This Row],[Descripción]],Tabla10[Descripción],Tabla10[Precio Unitario],0))</f>
        <v/>
      </c>
      <c r="P18" s="534" t="str">
        <f>IF(Tabla1[[#This Row],[Cantidad de Insumos]]="","",Tabla1[[#This Row],[Precio Unitario]]*Tabla1[[#This Row],[Cantidad de Insumos]])</f>
        <v/>
      </c>
      <c r="Q18" s="534" t="str">
        <f>IF(Tabla1[[#This Row],[Descripción]]="","",_xlfn.XLOOKUP(Tabla1[[#This Row],[Descripción]],Tabla10[Descripción],Tabla10[CODIGO PRESUPUESTARIO],0))</f>
        <v/>
      </c>
      <c r="R18" s="535"/>
    </row>
    <row r="19" spans="2:18" ht="22.5" customHeight="1" x14ac:dyDescent="0.25">
      <c r="B19" s="191" t="str">
        <f>IF('Formulario PPGR3'!$G19="","",CONCATENATE('Formulario PPGR3'!$C19,".",'Formulario PPGR3'!$D19,".",'Formulario PPGR3'!$E19,".",'Formulario PPGR3'!$F19))</f>
        <v/>
      </c>
      <c r="C19" s="191" t="str">
        <f>IF('Formulario PPGR3'!$G19="","",'Formulario PPGR1'!#REF!)</f>
        <v/>
      </c>
      <c r="D19" s="191" t="str">
        <f>IF('Formulario PPGR3'!$G19="","",'Formulario PPGR1'!#REF!)</f>
        <v/>
      </c>
      <c r="E19" s="191" t="str">
        <f>IF('Formulario PPGR3'!$G19="","",'Formulario PPGR1'!#REF!)</f>
        <v/>
      </c>
      <c r="F19" s="191" t="str">
        <f>IF('Formulario PPGR3'!$G19="","",'Formulario PPGR1'!#REF!)</f>
        <v/>
      </c>
      <c r="G19" s="243"/>
      <c r="H19" s="531" t="str" cm="1">
        <f t="array" ref="H19">IF(Tabla1[[#This Row],[Código_Actividad]]="","",_xlfn.XLOOKUP(Tabla1[[#This Row],[Código_Actividad]],CodigoActividad,Tabla2[Actividades Programables Presupuestables],"",0))</f>
        <v/>
      </c>
      <c r="I19" s="532" t="str">
        <f>IFERROR(VLOOKUP('Formulario PPGR3'!$G19,'Formulario PPGR2'!$H$110:$V$265,15,FALSE),"")</f>
        <v/>
      </c>
      <c r="J19" s="537"/>
      <c r="K19" s="535" t="str">
        <f>IF(Tabla1[[#This Row],[Insumos]]="","",_xlfn.XLOOKUP(Tabla1[[#This Row],[Insumos]],Tabla10[Insumo],Tabla10[InsumoAbrev],"",0))</f>
        <v/>
      </c>
      <c r="L19" s="536"/>
      <c r="M19" s="533" t="str">
        <f>IF(Tabla1[[#This Row],[Descripción]]="","",_xlfn.XLOOKUP(Tabla1[[#This Row],[Descripción]],Tabla10[Descripción],Tabla10[Unidad de Medida],"",0))</f>
        <v/>
      </c>
      <c r="N19" s="323"/>
      <c r="O19" s="534" t="str">
        <f>IF(Tabla1[[#This Row],[Descripción]]="","",_xlfn.XLOOKUP(Tabla1[[#This Row],[Descripción]],Tabla10[Descripción],Tabla10[Precio Unitario],0))</f>
        <v/>
      </c>
      <c r="P19" s="534" t="str">
        <f>IF(Tabla1[[#This Row],[Cantidad de Insumos]]="","",Tabla1[[#This Row],[Precio Unitario]]*Tabla1[[#This Row],[Cantidad de Insumos]])</f>
        <v/>
      </c>
      <c r="Q19" s="534" t="str">
        <f>IF(Tabla1[[#This Row],[Descripción]]="","",_xlfn.XLOOKUP(Tabla1[[#This Row],[Descripción]],Tabla10[Descripción],Tabla10[CODIGO PRESUPUESTARIO],0))</f>
        <v/>
      </c>
      <c r="R19" s="535"/>
    </row>
    <row r="20" spans="2:18" ht="22.5" customHeight="1" x14ac:dyDescent="0.25">
      <c r="B20" s="191" t="str">
        <f>IF('Formulario PPGR3'!$G20="","",CONCATENATE('Formulario PPGR3'!$C20,".",'Formulario PPGR3'!$D20,".",'Formulario PPGR3'!$E20,".",'Formulario PPGR3'!$F20))</f>
        <v/>
      </c>
      <c r="C20" s="191" t="str">
        <f>IF('Formulario PPGR3'!$G20="","",'Formulario PPGR1'!#REF!)</f>
        <v/>
      </c>
      <c r="D20" s="191" t="str">
        <f>IF('Formulario PPGR3'!$G20="","",'Formulario PPGR1'!#REF!)</f>
        <v/>
      </c>
      <c r="E20" s="191" t="str">
        <f>IF('Formulario PPGR3'!$G20="","",'Formulario PPGR1'!#REF!)</f>
        <v/>
      </c>
      <c r="F20" s="191" t="str">
        <f>IF('Formulario PPGR3'!$G20="","",'Formulario PPGR1'!#REF!)</f>
        <v/>
      </c>
      <c r="G20" s="190"/>
      <c r="H20" s="531" t="str" cm="1">
        <f t="array" ref="H20">IF(Tabla1[[#This Row],[Código_Actividad]]="","",_xlfn.XLOOKUP(Tabla1[[#This Row],[Código_Actividad]],CodigoActividad,Tabla2[Actividades Programables Presupuestables],"",0))</f>
        <v/>
      </c>
      <c r="I20" s="532" t="str">
        <f>IFERROR(VLOOKUP('Formulario PPGR3'!$G20,'Formulario PPGR2'!$H$110:$V$265,15,FALSE),"")</f>
        <v/>
      </c>
      <c r="J20" s="537"/>
      <c r="K20" s="535" t="str">
        <f>IF(Tabla1[[#This Row],[Insumos]]="","",_xlfn.XLOOKUP(Tabla1[[#This Row],[Insumos]],Tabla10[Insumo],Tabla10[InsumoAbrev],"",0))</f>
        <v/>
      </c>
      <c r="L20" s="536"/>
      <c r="M20" s="533" t="str">
        <f>IF(Tabla1[[#This Row],[Descripción]]="","",_xlfn.XLOOKUP(Tabla1[[#This Row],[Descripción]],Tabla10[Descripción],Tabla10[Unidad de Medida],"",0))</f>
        <v/>
      </c>
      <c r="N20" s="323"/>
      <c r="O20" s="534" t="str">
        <f>IF(Tabla1[[#This Row],[Descripción]]="","",_xlfn.XLOOKUP(Tabla1[[#This Row],[Descripción]],Tabla10[Descripción],Tabla10[Precio Unitario],0))</f>
        <v/>
      </c>
      <c r="P20" s="534" t="str">
        <f>IF(Tabla1[[#This Row],[Cantidad de Insumos]]="","",Tabla1[[#This Row],[Precio Unitario]]*Tabla1[[#This Row],[Cantidad de Insumos]])</f>
        <v/>
      </c>
      <c r="Q20" s="534" t="str">
        <f>IF(Tabla1[[#This Row],[Descripción]]="","",_xlfn.XLOOKUP(Tabla1[[#This Row],[Descripción]],Tabla10[Descripción],Tabla10[CODIGO PRESUPUESTARIO],0))</f>
        <v/>
      </c>
      <c r="R20" s="535"/>
    </row>
    <row r="21" spans="2:18" ht="22.5" customHeight="1" x14ac:dyDescent="0.25">
      <c r="B21" s="191" t="str">
        <f>IF('Formulario PPGR3'!$G21="","",CONCATENATE('Formulario PPGR3'!$C21,".",'Formulario PPGR3'!$D21,".",'Formulario PPGR3'!$E21,".",'Formulario PPGR3'!$F21))</f>
        <v/>
      </c>
      <c r="C21" s="191" t="str">
        <f>IF('Formulario PPGR3'!$G21="","",'Formulario PPGR1'!#REF!)</f>
        <v/>
      </c>
      <c r="D21" s="191" t="str">
        <f>IF('Formulario PPGR3'!$G21="","",'Formulario PPGR1'!#REF!)</f>
        <v/>
      </c>
      <c r="E21" s="191" t="str">
        <f>IF('Formulario PPGR3'!$G21="","",'Formulario PPGR1'!#REF!)</f>
        <v/>
      </c>
      <c r="F21" s="191" t="str">
        <f>IF('Formulario PPGR3'!$G21="","",'Formulario PPGR1'!#REF!)</f>
        <v/>
      </c>
      <c r="G21" s="190"/>
      <c r="H21" s="531" t="str" cm="1">
        <f t="array" ref="H21">IF(Tabla1[[#This Row],[Código_Actividad]]="","",_xlfn.XLOOKUP(Tabla1[[#This Row],[Código_Actividad]],CodigoActividad,Tabla2[Actividades Programables Presupuestables],"",0))</f>
        <v/>
      </c>
      <c r="I21" s="532" t="str">
        <f>IFERROR(VLOOKUP('Formulario PPGR3'!$G21,'Formulario PPGR2'!$H$110:$V$265,15,FALSE),"")</f>
        <v/>
      </c>
      <c r="J21" s="537"/>
      <c r="K21" s="535" t="str">
        <f>IF(Tabla1[[#This Row],[Insumos]]="","",_xlfn.XLOOKUP(Tabla1[[#This Row],[Insumos]],Tabla10[Insumo],Tabla10[InsumoAbrev],"",0))</f>
        <v/>
      </c>
      <c r="L21" s="536"/>
      <c r="M21" s="533" t="str">
        <f>IF(Tabla1[[#This Row],[Descripción]]="","",_xlfn.XLOOKUP(Tabla1[[#This Row],[Descripción]],Tabla10[Descripción],Tabla10[Unidad de Medida],"",0))</f>
        <v/>
      </c>
      <c r="N21" s="323"/>
      <c r="O21" s="534" t="str">
        <f>IF(Tabla1[[#This Row],[Descripción]]="","",_xlfn.XLOOKUP(Tabla1[[#This Row],[Descripción]],Tabla10[Descripción],Tabla10[Precio Unitario],0))</f>
        <v/>
      </c>
      <c r="P21" s="534" t="str">
        <f>IF(Tabla1[[#This Row],[Cantidad de Insumos]]="","",Tabla1[[#This Row],[Precio Unitario]]*Tabla1[[#This Row],[Cantidad de Insumos]])</f>
        <v/>
      </c>
      <c r="Q21" s="534" t="str">
        <f>IF(Tabla1[[#This Row],[Descripción]]="","",_xlfn.XLOOKUP(Tabla1[[#This Row],[Descripción]],Tabla10[Descripción],Tabla10[CODIGO PRESUPUESTARIO],0))</f>
        <v/>
      </c>
      <c r="R21" s="535"/>
    </row>
    <row r="22" spans="2:18" ht="22.5" customHeight="1" x14ac:dyDescent="0.25">
      <c r="B22" s="191" t="str">
        <f>IF('Formulario PPGR3'!$G22="","",CONCATENATE('Formulario PPGR3'!$C22,".",'Formulario PPGR3'!$D22,".",'Formulario PPGR3'!$E22,".",'Formulario PPGR3'!$F22))</f>
        <v/>
      </c>
      <c r="C22" s="191" t="str">
        <f>IF('Formulario PPGR3'!$G22="","",'Formulario PPGR1'!#REF!)</f>
        <v/>
      </c>
      <c r="D22" s="191" t="str">
        <f>IF('Formulario PPGR3'!$G22="","",'Formulario PPGR1'!#REF!)</f>
        <v/>
      </c>
      <c r="E22" s="191" t="str">
        <f>IF('Formulario PPGR3'!$G22="","",'Formulario PPGR1'!#REF!)</f>
        <v/>
      </c>
      <c r="F22" s="191" t="str">
        <f>IF('Formulario PPGR3'!$G22="","",'Formulario PPGR1'!#REF!)</f>
        <v/>
      </c>
      <c r="G22" s="190"/>
      <c r="H22" s="531" t="str" cm="1">
        <f t="array" ref="H22">IF(Tabla1[[#This Row],[Código_Actividad]]="","",_xlfn.XLOOKUP(Tabla1[[#This Row],[Código_Actividad]],CodigoActividad,Tabla2[Actividades Programables Presupuestables],"",0))</f>
        <v/>
      </c>
      <c r="I22" s="532" t="str">
        <f>IFERROR(VLOOKUP('Formulario PPGR3'!$G22,'Formulario PPGR2'!$H$110:$V$265,15,FALSE),"")</f>
        <v/>
      </c>
      <c r="J22" s="537"/>
      <c r="K22" s="535" t="str">
        <f>IF(Tabla1[[#This Row],[Insumos]]="","",_xlfn.XLOOKUP(Tabla1[[#This Row],[Insumos]],Tabla10[Insumo],Tabla10[InsumoAbrev],"",0))</f>
        <v/>
      </c>
      <c r="L22" s="536"/>
      <c r="M22" s="533" t="str">
        <f>IF(Tabla1[[#This Row],[Descripción]]="","",_xlfn.XLOOKUP(Tabla1[[#This Row],[Descripción]],Tabla10[Descripción],Tabla10[Unidad de Medida],"",0))</f>
        <v/>
      </c>
      <c r="N22" s="323"/>
      <c r="O22" s="534" t="str">
        <f>IF(Tabla1[[#This Row],[Descripción]]="","",_xlfn.XLOOKUP(Tabla1[[#This Row],[Descripción]],Tabla10[Descripción],Tabla10[Precio Unitario],0))</f>
        <v/>
      </c>
      <c r="P22" s="534" t="str">
        <f>IF(Tabla1[[#This Row],[Cantidad de Insumos]]="","",Tabla1[[#This Row],[Precio Unitario]]*Tabla1[[#This Row],[Cantidad de Insumos]])</f>
        <v/>
      </c>
      <c r="Q22" s="534" t="str">
        <f>IF(Tabla1[[#This Row],[Descripción]]="","",_xlfn.XLOOKUP(Tabla1[[#This Row],[Descripción]],Tabla10[Descripción],Tabla10[CODIGO PRESUPUESTARIO],0))</f>
        <v/>
      </c>
      <c r="R22" s="535"/>
    </row>
    <row r="23" spans="2:18" ht="22.5" customHeight="1" x14ac:dyDescent="0.25">
      <c r="B23" s="191" t="str">
        <f>IF('Formulario PPGR3'!$G23="","",CONCATENATE('Formulario PPGR3'!$C23,".",'Formulario PPGR3'!$D23,".",'Formulario PPGR3'!$E23,".",'Formulario PPGR3'!$F23))</f>
        <v/>
      </c>
      <c r="C23" s="191" t="str">
        <f>IF('Formulario PPGR3'!$G23="","",'Formulario PPGR1'!#REF!)</f>
        <v/>
      </c>
      <c r="D23" s="191" t="str">
        <f>IF('Formulario PPGR3'!$G23="","",'Formulario PPGR1'!#REF!)</f>
        <v/>
      </c>
      <c r="E23" s="191" t="str">
        <f>IF('Formulario PPGR3'!$G23="","",'Formulario PPGR1'!#REF!)</f>
        <v/>
      </c>
      <c r="F23" s="191" t="str">
        <f>IF('Formulario PPGR3'!$G23="","",'Formulario PPGR1'!#REF!)</f>
        <v/>
      </c>
      <c r="G23" s="190"/>
      <c r="H23" s="531" t="str" cm="1">
        <f t="array" ref="H23">IF(Tabla1[[#This Row],[Código_Actividad]]="","",_xlfn.XLOOKUP(Tabla1[[#This Row],[Código_Actividad]],CodigoActividad,Tabla2[Actividades Programables Presupuestables],"",0))</f>
        <v/>
      </c>
      <c r="I23" s="532" t="str">
        <f>IFERROR(VLOOKUP('Formulario PPGR3'!$G23,'Formulario PPGR2'!$H$110:$V$265,15,FALSE),"")</f>
        <v/>
      </c>
      <c r="J23" s="537"/>
      <c r="K23" s="535" t="str">
        <f>IF(Tabla1[[#This Row],[Insumos]]="","",_xlfn.XLOOKUP(Tabla1[[#This Row],[Insumos]],Tabla10[Insumo],Tabla10[InsumoAbrev],"",0))</f>
        <v/>
      </c>
      <c r="L23" s="536"/>
      <c r="M23" s="533" t="str">
        <f>IF(Tabla1[[#This Row],[Descripción]]="","",_xlfn.XLOOKUP(Tabla1[[#This Row],[Descripción]],Tabla10[Descripción],Tabla10[Unidad de Medida],"",0))</f>
        <v/>
      </c>
      <c r="N23" s="323"/>
      <c r="O23" s="534" t="str">
        <f>IF(Tabla1[[#This Row],[Descripción]]="","",_xlfn.XLOOKUP(Tabla1[[#This Row],[Descripción]],Tabla10[Descripción],Tabla10[Precio Unitario],0))</f>
        <v/>
      </c>
      <c r="P23" s="534" t="str">
        <f>IF(Tabla1[[#This Row],[Cantidad de Insumos]]="","",Tabla1[[#This Row],[Precio Unitario]]*Tabla1[[#This Row],[Cantidad de Insumos]])</f>
        <v/>
      </c>
      <c r="Q23" s="534" t="str">
        <f>IF(Tabla1[[#This Row],[Descripción]]="","",_xlfn.XLOOKUP(Tabla1[[#This Row],[Descripción]],Tabla10[Descripción],Tabla10[CODIGO PRESUPUESTARIO],0))</f>
        <v/>
      </c>
      <c r="R23" s="535"/>
    </row>
    <row r="24" spans="2:18" ht="22.5" customHeight="1" x14ac:dyDescent="0.25">
      <c r="B24" s="191" t="str">
        <f>IF('Formulario PPGR3'!$G24="","",CONCATENATE('Formulario PPGR3'!$C24,".",'Formulario PPGR3'!$D24,".",'Formulario PPGR3'!$E24,".",'Formulario PPGR3'!$F24))</f>
        <v/>
      </c>
      <c r="C24" s="191" t="str">
        <f>IF('Formulario PPGR3'!$G24="","",'Formulario PPGR1'!#REF!)</f>
        <v/>
      </c>
      <c r="D24" s="191" t="str">
        <f>IF('Formulario PPGR3'!$G24="","",'Formulario PPGR1'!#REF!)</f>
        <v/>
      </c>
      <c r="E24" s="191" t="str">
        <f>IF('Formulario PPGR3'!$G24="","",'Formulario PPGR1'!#REF!)</f>
        <v/>
      </c>
      <c r="F24" s="191" t="str">
        <f>IF('Formulario PPGR3'!$G24="","",'Formulario PPGR1'!#REF!)</f>
        <v/>
      </c>
      <c r="G24" s="190"/>
      <c r="H24" s="531" t="str" cm="1">
        <f t="array" ref="H24">IF(Tabla1[[#This Row],[Código_Actividad]]="","",_xlfn.XLOOKUP(Tabla1[[#This Row],[Código_Actividad]],CodigoActividad,Tabla2[Actividades Programables Presupuestables],"",0))</f>
        <v/>
      </c>
      <c r="I24" s="532" t="str">
        <f>IFERROR(VLOOKUP('Formulario PPGR3'!$G24,'Formulario PPGR2'!$H$110:$V$265,15,FALSE),"")</f>
        <v/>
      </c>
      <c r="J24" s="537"/>
      <c r="K24" s="535" t="str">
        <f>IF(Tabla1[[#This Row],[Insumos]]="","",_xlfn.XLOOKUP(Tabla1[[#This Row],[Insumos]],Tabla10[Insumo],Tabla10[InsumoAbrev],"",0))</f>
        <v/>
      </c>
      <c r="L24" s="536"/>
      <c r="M24" s="533" t="str">
        <f>IF(Tabla1[[#This Row],[Descripción]]="","",_xlfn.XLOOKUP(Tabla1[[#This Row],[Descripción]],Tabla10[Descripción],Tabla10[Unidad de Medida],"",0))</f>
        <v/>
      </c>
      <c r="N24" s="323"/>
      <c r="O24" s="534" t="str">
        <f>IF(Tabla1[[#This Row],[Descripción]]="","",_xlfn.XLOOKUP(Tabla1[[#This Row],[Descripción]],Tabla10[Descripción],Tabla10[Precio Unitario],0))</f>
        <v/>
      </c>
      <c r="P24" s="534" t="str">
        <f>IF(Tabla1[[#This Row],[Cantidad de Insumos]]="","",Tabla1[[#This Row],[Precio Unitario]]*Tabla1[[#This Row],[Cantidad de Insumos]])</f>
        <v/>
      </c>
      <c r="Q24" s="534" t="str">
        <f>IF(Tabla1[[#This Row],[Descripción]]="","",_xlfn.XLOOKUP(Tabla1[[#This Row],[Descripción]],Tabla10[Descripción],Tabla10[CODIGO PRESUPUESTARIO],0))</f>
        <v/>
      </c>
      <c r="R24" s="535"/>
    </row>
    <row r="25" spans="2:18" ht="22.5" customHeight="1" x14ac:dyDescent="0.25">
      <c r="B25" s="191" t="str">
        <f>IF('Formulario PPGR3'!$G25="","",CONCATENATE('Formulario PPGR3'!$C25,".",'Formulario PPGR3'!$D25,".",'Formulario PPGR3'!$E25,".",'Formulario PPGR3'!$F25))</f>
        <v/>
      </c>
      <c r="C25" s="191" t="str">
        <f>IF('Formulario PPGR3'!$G25="","",'Formulario PPGR1'!#REF!)</f>
        <v/>
      </c>
      <c r="D25" s="191" t="str">
        <f>IF('Formulario PPGR3'!$G25="","",'Formulario PPGR1'!#REF!)</f>
        <v/>
      </c>
      <c r="E25" s="191" t="str">
        <f>IF('Formulario PPGR3'!$G25="","",'Formulario PPGR1'!#REF!)</f>
        <v/>
      </c>
      <c r="F25" s="191" t="str">
        <f>IF('Formulario PPGR3'!$G25="","",'Formulario PPGR1'!#REF!)</f>
        <v/>
      </c>
      <c r="G25" s="190"/>
      <c r="H25" s="531" t="str" cm="1">
        <f t="array" ref="H25">IF(Tabla1[[#This Row],[Código_Actividad]]="","",_xlfn.XLOOKUP(Tabla1[[#This Row],[Código_Actividad]],CodigoActividad,Tabla2[Actividades Programables Presupuestables],"",0))</f>
        <v/>
      </c>
      <c r="I25" s="532" t="str">
        <f>IFERROR(VLOOKUP('Formulario PPGR3'!$G25,'Formulario PPGR2'!$H$110:$V$265,15,FALSE),"")</f>
        <v/>
      </c>
      <c r="J25" s="537"/>
      <c r="K25" s="535" t="str">
        <f>IF(Tabla1[[#This Row],[Insumos]]="","",_xlfn.XLOOKUP(Tabla1[[#This Row],[Insumos]],Tabla10[Insumo],Tabla10[InsumoAbrev],"",0))</f>
        <v/>
      </c>
      <c r="L25" s="536"/>
      <c r="M25" s="533" t="str">
        <f>IF(Tabla1[[#This Row],[Descripción]]="","",_xlfn.XLOOKUP(Tabla1[[#This Row],[Descripción]],Tabla10[Descripción],Tabla10[Unidad de Medida],"",0))</f>
        <v/>
      </c>
      <c r="N25" s="323"/>
      <c r="O25" s="534" t="str">
        <f>IF(Tabla1[[#This Row],[Descripción]]="","",_xlfn.XLOOKUP(Tabla1[[#This Row],[Descripción]],Tabla10[Descripción],Tabla10[Precio Unitario],0))</f>
        <v/>
      </c>
      <c r="P25" s="534" t="str">
        <f>IF(Tabla1[[#This Row],[Cantidad de Insumos]]="","",Tabla1[[#This Row],[Precio Unitario]]*Tabla1[[#This Row],[Cantidad de Insumos]])</f>
        <v/>
      </c>
      <c r="Q25" s="534" t="str">
        <f>IF(Tabla1[[#This Row],[Descripción]]="","",_xlfn.XLOOKUP(Tabla1[[#This Row],[Descripción]],Tabla10[Descripción],Tabla10[CODIGO PRESUPUESTARIO],0))</f>
        <v/>
      </c>
      <c r="R25" s="535"/>
    </row>
    <row r="26" spans="2:18" ht="22.5" customHeight="1" x14ac:dyDescent="0.25">
      <c r="B26" s="191" t="str">
        <f>IF('Formulario PPGR3'!$G26="","",CONCATENATE('Formulario PPGR3'!$C26,".",'Formulario PPGR3'!$D26,".",'Formulario PPGR3'!$E26,".",'Formulario PPGR3'!$F26))</f>
        <v/>
      </c>
      <c r="C26" s="191" t="str">
        <f>IF('Formulario PPGR3'!$G26="","",'Formulario PPGR1'!#REF!)</f>
        <v/>
      </c>
      <c r="D26" s="191" t="str">
        <f>IF('Formulario PPGR3'!$G26="","",'Formulario PPGR1'!#REF!)</f>
        <v/>
      </c>
      <c r="E26" s="191" t="str">
        <f>IF('Formulario PPGR3'!$G26="","",'Formulario PPGR1'!#REF!)</f>
        <v/>
      </c>
      <c r="F26" s="191" t="str">
        <f>IF('Formulario PPGR3'!$G26="","",'Formulario PPGR1'!#REF!)</f>
        <v/>
      </c>
      <c r="G26" s="190"/>
      <c r="H26" s="531" t="str" cm="1">
        <f t="array" ref="H26">IF(Tabla1[[#This Row],[Código_Actividad]]="","",_xlfn.XLOOKUP(Tabla1[[#This Row],[Código_Actividad]],CodigoActividad,Tabla2[Actividades Programables Presupuestables],"",0))</f>
        <v/>
      </c>
      <c r="I26" s="532" t="str">
        <f>IFERROR(VLOOKUP('Formulario PPGR3'!$G26,'Formulario PPGR2'!$H$110:$V$265,15,FALSE),"")</f>
        <v/>
      </c>
      <c r="J26" s="537"/>
      <c r="K26" s="535" t="str">
        <f>IF(Tabla1[[#This Row],[Insumos]]="","",_xlfn.XLOOKUP(Tabla1[[#This Row],[Insumos]],Tabla10[Insumo],Tabla10[InsumoAbrev],"",0))</f>
        <v/>
      </c>
      <c r="L26" s="536"/>
      <c r="M26" s="533" t="str">
        <f>IF(Tabla1[[#This Row],[Descripción]]="","",_xlfn.XLOOKUP(Tabla1[[#This Row],[Descripción]],Tabla10[Descripción],Tabla10[Unidad de Medida],"",0))</f>
        <v/>
      </c>
      <c r="N26" s="323"/>
      <c r="O26" s="534" t="str">
        <f>IF(Tabla1[[#This Row],[Descripción]]="","",_xlfn.XLOOKUP(Tabla1[[#This Row],[Descripción]],Tabla10[Descripción],Tabla10[Precio Unitario],0))</f>
        <v/>
      </c>
      <c r="P26" s="534" t="str">
        <f>IF(Tabla1[[#This Row],[Cantidad de Insumos]]="","",Tabla1[[#This Row],[Precio Unitario]]*Tabla1[[#This Row],[Cantidad de Insumos]])</f>
        <v/>
      </c>
      <c r="Q26" s="534" t="str">
        <f>IF(Tabla1[[#This Row],[Descripción]]="","",_xlfn.XLOOKUP(Tabla1[[#This Row],[Descripción]],Tabla10[Descripción],Tabla10[CODIGO PRESUPUESTARIO],0))</f>
        <v/>
      </c>
      <c r="R26" s="535"/>
    </row>
    <row r="27" spans="2:18" ht="22.5" customHeight="1" x14ac:dyDescent="0.25">
      <c r="B27" s="191" t="str">
        <f>IF('Formulario PPGR3'!$G27="","",CONCATENATE('Formulario PPGR3'!$C27,".",'Formulario PPGR3'!$D27,".",'Formulario PPGR3'!$E27,".",'Formulario PPGR3'!$F27))</f>
        <v/>
      </c>
      <c r="C27" s="191" t="str">
        <f>IF('Formulario PPGR3'!$G27="","",'Formulario PPGR1'!#REF!)</f>
        <v/>
      </c>
      <c r="D27" s="191" t="str">
        <f>IF('Formulario PPGR3'!$G27="","",'Formulario PPGR1'!#REF!)</f>
        <v/>
      </c>
      <c r="E27" s="191" t="str">
        <f>IF('Formulario PPGR3'!$G27="","",'Formulario PPGR1'!#REF!)</f>
        <v/>
      </c>
      <c r="F27" s="191" t="str">
        <f>IF('Formulario PPGR3'!$G27="","",'Formulario PPGR1'!#REF!)</f>
        <v/>
      </c>
      <c r="G27" s="190"/>
      <c r="H27" s="531" t="str" cm="1">
        <f t="array" ref="H27">IF(Tabla1[[#This Row],[Código_Actividad]]="","",_xlfn.XLOOKUP(Tabla1[[#This Row],[Código_Actividad]],CodigoActividad,Tabla2[Actividades Programables Presupuestables],"",0))</f>
        <v/>
      </c>
      <c r="I27" s="532" t="str">
        <f>IFERROR(VLOOKUP('Formulario PPGR3'!$G27,'Formulario PPGR2'!$H$110:$V$265,15,FALSE),"")</f>
        <v/>
      </c>
      <c r="J27" s="537"/>
      <c r="K27" s="535" t="str">
        <f>IF(Tabla1[[#This Row],[Insumos]]="","",_xlfn.XLOOKUP(Tabla1[[#This Row],[Insumos]],Tabla10[Insumo],Tabla10[InsumoAbrev],"",0))</f>
        <v/>
      </c>
      <c r="L27" s="536"/>
      <c r="M27" s="533" t="str">
        <f>IF(Tabla1[[#This Row],[Descripción]]="","",_xlfn.XLOOKUP(Tabla1[[#This Row],[Descripción]],Tabla10[Descripción],Tabla10[Unidad de Medida],"",0))</f>
        <v/>
      </c>
      <c r="N27" s="323"/>
      <c r="O27" s="534" t="str">
        <f>IF(Tabla1[[#This Row],[Descripción]]="","",_xlfn.XLOOKUP(Tabla1[[#This Row],[Descripción]],Tabla10[Descripción],Tabla10[Precio Unitario],0))</f>
        <v/>
      </c>
      <c r="P27" s="534" t="str">
        <f>IF(Tabla1[[#This Row],[Cantidad de Insumos]]="","",Tabla1[[#This Row],[Precio Unitario]]*Tabla1[[#This Row],[Cantidad de Insumos]])</f>
        <v/>
      </c>
      <c r="Q27" s="534" t="str">
        <f>IF(Tabla1[[#This Row],[Descripción]]="","",_xlfn.XLOOKUP(Tabla1[[#This Row],[Descripción]],Tabla10[Descripción],Tabla10[CODIGO PRESUPUESTARIO],0))</f>
        <v/>
      </c>
      <c r="R27" s="535"/>
    </row>
    <row r="28" spans="2:18" ht="22.5" customHeight="1" x14ac:dyDescent="0.25">
      <c r="B28" s="191" t="str">
        <f>IF('Formulario PPGR3'!$G28="","",CONCATENATE('Formulario PPGR3'!$C28,".",'Formulario PPGR3'!$D28,".",'Formulario PPGR3'!$E28,".",'Formulario PPGR3'!$F28))</f>
        <v/>
      </c>
      <c r="C28" s="191" t="str">
        <f>IF('Formulario PPGR3'!$G28="","",'Formulario PPGR1'!#REF!)</f>
        <v/>
      </c>
      <c r="D28" s="191" t="str">
        <f>IF('Formulario PPGR3'!$G28="","",'Formulario PPGR1'!#REF!)</f>
        <v/>
      </c>
      <c r="E28" s="191" t="str">
        <f>IF('Formulario PPGR3'!$G28="","",'Formulario PPGR1'!#REF!)</f>
        <v/>
      </c>
      <c r="F28" s="191" t="str">
        <f>IF('Formulario PPGR3'!$G28="","",'Formulario PPGR1'!#REF!)</f>
        <v/>
      </c>
      <c r="G28" s="190"/>
      <c r="H28" s="531" t="str" cm="1">
        <f t="array" ref="H28">IF(Tabla1[[#This Row],[Código_Actividad]]="","",_xlfn.XLOOKUP(Tabla1[[#This Row],[Código_Actividad]],CodigoActividad,Tabla2[Actividades Programables Presupuestables],"",0))</f>
        <v/>
      </c>
      <c r="I28" s="532" t="str">
        <f>IFERROR(VLOOKUP('Formulario PPGR3'!$G28,'Formulario PPGR2'!$H$110:$V$265,15,FALSE),"")</f>
        <v/>
      </c>
      <c r="J28" s="537"/>
      <c r="K28" s="535" t="str">
        <f>IF(Tabla1[[#This Row],[Insumos]]="","",_xlfn.XLOOKUP(Tabla1[[#This Row],[Insumos]],Tabla10[Insumo],Tabla10[InsumoAbrev],"",0))</f>
        <v/>
      </c>
      <c r="L28" s="536"/>
      <c r="M28" s="533" t="str">
        <f>IF(Tabla1[[#This Row],[Descripción]]="","",_xlfn.XLOOKUP(Tabla1[[#This Row],[Descripción]],Tabla10[Descripción],Tabla10[Unidad de Medida],"",0))</f>
        <v/>
      </c>
      <c r="N28" s="323"/>
      <c r="O28" s="534" t="str">
        <f>IF(Tabla1[[#This Row],[Descripción]]="","",_xlfn.XLOOKUP(Tabla1[[#This Row],[Descripción]],Tabla10[Descripción],Tabla10[Precio Unitario],0))</f>
        <v/>
      </c>
      <c r="P28" s="534" t="str">
        <f>IF(Tabla1[[#This Row],[Cantidad de Insumos]]="","",Tabla1[[#This Row],[Precio Unitario]]*Tabla1[[#This Row],[Cantidad de Insumos]])</f>
        <v/>
      </c>
      <c r="Q28" s="534" t="str">
        <f>IF(Tabla1[[#This Row],[Descripción]]="","",_xlfn.XLOOKUP(Tabla1[[#This Row],[Descripción]],Tabla10[Descripción],Tabla10[CODIGO PRESUPUESTARIO],0))</f>
        <v/>
      </c>
      <c r="R28" s="535"/>
    </row>
    <row r="29" spans="2:18" ht="22.5" customHeight="1" x14ac:dyDescent="0.25">
      <c r="B29" s="191" t="str">
        <f>IF('Formulario PPGR3'!$G29="","",CONCATENATE('Formulario PPGR3'!$C29,".",'Formulario PPGR3'!$D29,".",'Formulario PPGR3'!$E29,".",'Formulario PPGR3'!$F29))</f>
        <v/>
      </c>
      <c r="C29" s="191" t="str">
        <f>IF('Formulario PPGR3'!$G29="","",'Formulario PPGR1'!#REF!)</f>
        <v/>
      </c>
      <c r="D29" s="191" t="str">
        <f>IF('Formulario PPGR3'!$G29="","",'Formulario PPGR1'!#REF!)</f>
        <v/>
      </c>
      <c r="E29" s="191" t="str">
        <f>IF('Formulario PPGR3'!$G29="","",'Formulario PPGR1'!#REF!)</f>
        <v/>
      </c>
      <c r="F29" s="191" t="str">
        <f>IF('Formulario PPGR3'!$G29="","",'Formulario PPGR1'!#REF!)</f>
        <v/>
      </c>
      <c r="G29" s="190"/>
      <c r="H29" s="531" t="str" cm="1">
        <f t="array" ref="H29">IF(Tabla1[[#This Row],[Código_Actividad]]="","",_xlfn.XLOOKUP(Tabla1[[#This Row],[Código_Actividad]],CodigoActividad,Tabla2[Actividades Programables Presupuestables],"",0))</f>
        <v/>
      </c>
      <c r="I29" s="532" t="str">
        <f>IFERROR(VLOOKUP('Formulario PPGR3'!$G29,'Formulario PPGR2'!$H$110:$V$265,15,FALSE),"")</f>
        <v/>
      </c>
      <c r="J29" s="537"/>
      <c r="K29" s="535" t="str">
        <f>IF(Tabla1[[#This Row],[Insumos]]="","",_xlfn.XLOOKUP(Tabla1[[#This Row],[Insumos]],Tabla10[Insumo],Tabla10[InsumoAbrev],"",0))</f>
        <v/>
      </c>
      <c r="L29" s="536"/>
      <c r="M29" s="533" t="str">
        <f>IF(Tabla1[[#This Row],[Descripción]]="","",_xlfn.XLOOKUP(Tabla1[[#This Row],[Descripción]],Tabla10[Descripción],Tabla10[Unidad de Medida],"",0))</f>
        <v/>
      </c>
      <c r="N29" s="323"/>
      <c r="O29" s="534" t="str">
        <f>IF(Tabla1[[#This Row],[Descripción]]="","",_xlfn.XLOOKUP(Tabla1[[#This Row],[Descripción]],Tabla10[Descripción],Tabla10[Precio Unitario],0))</f>
        <v/>
      </c>
      <c r="P29" s="534" t="str">
        <f>IF(Tabla1[[#This Row],[Cantidad de Insumos]]="","",Tabla1[[#This Row],[Precio Unitario]]*Tabla1[[#This Row],[Cantidad de Insumos]])</f>
        <v/>
      </c>
      <c r="Q29" s="534" t="str">
        <f>IF(Tabla1[[#This Row],[Descripción]]="","",_xlfn.XLOOKUP(Tabla1[[#This Row],[Descripción]],Tabla10[Descripción],Tabla10[CODIGO PRESUPUESTARIO],0))</f>
        <v/>
      </c>
      <c r="R29" s="535"/>
    </row>
    <row r="30" spans="2:18" ht="22.5" customHeight="1" x14ac:dyDescent="0.25">
      <c r="B30" s="191" t="str">
        <f>IF('Formulario PPGR3'!$G30="","",CONCATENATE('Formulario PPGR3'!$C30,".",'Formulario PPGR3'!$D30,".",'Formulario PPGR3'!$E30,".",'Formulario PPGR3'!$F30))</f>
        <v/>
      </c>
      <c r="C30" s="191" t="str">
        <f>IF('Formulario PPGR3'!$G30="","",'Formulario PPGR1'!#REF!)</f>
        <v/>
      </c>
      <c r="D30" s="191" t="str">
        <f>IF('Formulario PPGR3'!$G30="","",'Formulario PPGR1'!#REF!)</f>
        <v/>
      </c>
      <c r="E30" s="191" t="str">
        <f>IF('Formulario PPGR3'!$G30="","",'Formulario PPGR1'!#REF!)</f>
        <v/>
      </c>
      <c r="F30" s="191" t="str">
        <f>IF('Formulario PPGR3'!$G30="","",'Formulario PPGR1'!#REF!)</f>
        <v/>
      </c>
      <c r="G30" s="190"/>
      <c r="H30" s="531" t="str" cm="1">
        <f t="array" ref="H30">IF(Tabla1[[#This Row],[Código_Actividad]]="","",_xlfn.XLOOKUP(Tabla1[[#This Row],[Código_Actividad]],CodigoActividad,Tabla2[Actividades Programables Presupuestables],"",0))</f>
        <v/>
      </c>
      <c r="I30" s="532" t="str">
        <f>IFERROR(VLOOKUP('Formulario PPGR3'!$G30,'Formulario PPGR2'!$H$110:$V$265,15,FALSE),"")</f>
        <v/>
      </c>
      <c r="J30" s="537"/>
      <c r="K30" s="535" t="str">
        <f>IF(Tabla1[[#This Row],[Insumos]]="","",_xlfn.XLOOKUP(Tabla1[[#This Row],[Insumos]],Tabla10[Insumo],Tabla10[InsumoAbrev],"",0))</f>
        <v/>
      </c>
      <c r="L30" s="536"/>
      <c r="M30" s="533" t="str">
        <f>IF(Tabla1[[#This Row],[Descripción]]="","",_xlfn.XLOOKUP(Tabla1[[#This Row],[Descripción]],Tabla10[Descripción],Tabla10[Unidad de Medida],"",0))</f>
        <v/>
      </c>
      <c r="N30" s="323"/>
      <c r="O30" s="534" t="str">
        <f>IF(Tabla1[[#This Row],[Descripción]]="","",_xlfn.XLOOKUP(Tabla1[[#This Row],[Descripción]],Tabla10[Descripción],Tabla10[Precio Unitario],0))</f>
        <v/>
      </c>
      <c r="P30" s="534" t="str">
        <f>IF(Tabla1[[#This Row],[Cantidad de Insumos]]="","",Tabla1[[#This Row],[Precio Unitario]]*Tabla1[[#This Row],[Cantidad de Insumos]])</f>
        <v/>
      </c>
      <c r="Q30" s="534" t="str">
        <f>IF(Tabla1[[#This Row],[Descripción]]="","",_xlfn.XLOOKUP(Tabla1[[#This Row],[Descripción]],Tabla10[Descripción],Tabla10[CODIGO PRESUPUESTARIO],0))</f>
        <v/>
      </c>
      <c r="R30" s="535"/>
    </row>
    <row r="31" spans="2:18" ht="22.5" customHeight="1" x14ac:dyDescent="0.25">
      <c r="B31" s="191" t="str">
        <f>IF('Formulario PPGR3'!$G31="","",CONCATENATE('Formulario PPGR3'!$C31,".",'Formulario PPGR3'!$D31,".",'Formulario PPGR3'!$E31,".",'Formulario PPGR3'!$F31))</f>
        <v/>
      </c>
      <c r="C31" s="191" t="str">
        <f>IF('Formulario PPGR3'!$G31="","",'Formulario PPGR1'!#REF!)</f>
        <v/>
      </c>
      <c r="D31" s="191" t="str">
        <f>IF('Formulario PPGR3'!$G31="","",'Formulario PPGR1'!#REF!)</f>
        <v/>
      </c>
      <c r="E31" s="191" t="str">
        <f>IF('Formulario PPGR3'!$G31="","",'Formulario PPGR1'!#REF!)</f>
        <v/>
      </c>
      <c r="F31" s="191" t="str">
        <f>IF('Formulario PPGR3'!$G31="","",'Formulario PPGR1'!#REF!)</f>
        <v/>
      </c>
      <c r="G31" s="190"/>
      <c r="H31" s="531" t="str" cm="1">
        <f t="array" ref="H31">IF(Tabla1[[#This Row],[Código_Actividad]]="","",_xlfn.XLOOKUP(Tabla1[[#This Row],[Código_Actividad]],CodigoActividad,Tabla2[Actividades Programables Presupuestables],"",0))</f>
        <v/>
      </c>
      <c r="I31" s="532" t="str">
        <f>IFERROR(VLOOKUP('Formulario PPGR3'!$G31,'Formulario PPGR2'!$H$110:$V$265,15,FALSE),"")</f>
        <v/>
      </c>
      <c r="J31" s="537"/>
      <c r="K31" s="535" t="str">
        <f>IF(Tabla1[[#This Row],[Insumos]]="","",_xlfn.XLOOKUP(Tabla1[[#This Row],[Insumos]],Tabla10[Insumo],Tabla10[InsumoAbrev],"",0))</f>
        <v/>
      </c>
      <c r="L31" s="536"/>
      <c r="M31" s="533" t="str">
        <f>IF(Tabla1[[#This Row],[Descripción]]="","",_xlfn.XLOOKUP(Tabla1[[#This Row],[Descripción]],Tabla10[Descripción],Tabla10[Unidad de Medida],"",0))</f>
        <v/>
      </c>
      <c r="N31" s="323"/>
      <c r="O31" s="534" t="str">
        <f>IF(Tabla1[[#This Row],[Descripción]]="","",_xlfn.XLOOKUP(Tabla1[[#This Row],[Descripción]],Tabla10[Descripción],Tabla10[Precio Unitario],0))</f>
        <v/>
      </c>
      <c r="P31" s="534" t="str">
        <f>IF(Tabla1[[#This Row],[Cantidad de Insumos]]="","",Tabla1[[#This Row],[Precio Unitario]]*Tabla1[[#This Row],[Cantidad de Insumos]])</f>
        <v/>
      </c>
      <c r="Q31" s="534" t="str">
        <f>IF(Tabla1[[#This Row],[Descripción]]="","",_xlfn.XLOOKUP(Tabla1[[#This Row],[Descripción]],Tabla10[Descripción],Tabla10[CODIGO PRESUPUESTARIO],0))</f>
        <v/>
      </c>
      <c r="R31" s="535"/>
    </row>
    <row r="32" spans="2:18" ht="22.5" customHeight="1" x14ac:dyDescent="0.25">
      <c r="B32" s="191" t="str">
        <f>IF('Formulario PPGR3'!$G32="","",CONCATENATE('Formulario PPGR3'!$C32,".",'Formulario PPGR3'!$D32,".",'Formulario PPGR3'!$E32,".",'Formulario PPGR3'!$F32))</f>
        <v/>
      </c>
      <c r="C32" s="191" t="str">
        <f>IF('Formulario PPGR3'!$G32="","",'Formulario PPGR1'!#REF!)</f>
        <v/>
      </c>
      <c r="D32" s="191" t="str">
        <f>IF('Formulario PPGR3'!$G32="","",'Formulario PPGR1'!#REF!)</f>
        <v/>
      </c>
      <c r="E32" s="191" t="str">
        <f>IF('Formulario PPGR3'!$G32="","",'Formulario PPGR1'!#REF!)</f>
        <v/>
      </c>
      <c r="F32" s="191" t="str">
        <f>IF('Formulario PPGR3'!$G32="","",'Formulario PPGR1'!#REF!)</f>
        <v/>
      </c>
      <c r="G32" s="190"/>
      <c r="H32" s="531" t="str" cm="1">
        <f t="array" ref="H32">IF(Tabla1[[#This Row],[Código_Actividad]]="","",_xlfn.XLOOKUP(Tabla1[[#This Row],[Código_Actividad]],CodigoActividad,Tabla2[Actividades Programables Presupuestables],"",0))</f>
        <v/>
      </c>
      <c r="I32" s="532" t="str">
        <f>IFERROR(VLOOKUP('Formulario PPGR3'!$G32,'Formulario PPGR2'!$H$110:$V$265,15,FALSE),"")</f>
        <v/>
      </c>
      <c r="J32" s="537"/>
      <c r="K32" s="535" t="str">
        <f>IF(Tabla1[[#This Row],[Insumos]]="","",_xlfn.XLOOKUP(Tabla1[[#This Row],[Insumos]],Tabla10[Insumo],Tabla10[InsumoAbrev],"",0))</f>
        <v/>
      </c>
      <c r="L32" s="536"/>
      <c r="M32" s="533" t="str">
        <f>IF(Tabla1[[#This Row],[Descripción]]="","",_xlfn.XLOOKUP(Tabla1[[#This Row],[Descripción]],Tabla10[Descripción],Tabla10[Unidad de Medida],"",0))</f>
        <v/>
      </c>
      <c r="N32" s="323"/>
      <c r="O32" s="534" t="str">
        <f>IF(Tabla1[[#This Row],[Descripción]]="","",_xlfn.XLOOKUP(Tabla1[[#This Row],[Descripción]],Tabla10[Descripción],Tabla10[Precio Unitario],0))</f>
        <v/>
      </c>
      <c r="P32" s="534" t="str">
        <f>IF(Tabla1[[#This Row],[Cantidad de Insumos]]="","",Tabla1[[#This Row],[Precio Unitario]]*Tabla1[[#This Row],[Cantidad de Insumos]])</f>
        <v/>
      </c>
      <c r="Q32" s="534" t="str">
        <f>IF(Tabla1[[#This Row],[Descripción]]="","",_xlfn.XLOOKUP(Tabla1[[#This Row],[Descripción]],Tabla10[Descripción],Tabla10[CODIGO PRESUPUESTARIO],0))</f>
        <v/>
      </c>
      <c r="R32" s="535"/>
    </row>
    <row r="33" spans="2:18" ht="22.5" customHeight="1" x14ac:dyDescent="0.25">
      <c r="B33" s="191" t="str">
        <f>IF('Formulario PPGR3'!$G33="","",CONCATENATE('Formulario PPGR3'!$C33,".",'Formulario PPGR3'!$D33,".",'Formulario PPGR3'!$E33,".",'Formulario PPGR3'!$F33))</f>
        <v/>
      </c>
      <c r="C33" s="191" t="str">
        <f>IF('Formulario PPGR3'!$G33="","",'Formulario PPGR1'!#REF!)</f>
        <v/>
      </c>
      <c r="D33" s="191" t="str">
        <f>IF('Formulario PPGR3'!$G33="","",'Formulario PPGR1'!#REF!)</f>
        <v/>
      </c>
      <c r="E33" s="191" t="str">
        <f>IF('Formulario PPGR3'!$G33="","",'Formulario PPGR1'!#REF!)</f>
        <v/>
      </c>
      <c r="F33" s="191" t="str">
        <f>IF('Formulario PPGR3'!$G33="","",'Formulario PPGR1'!#REF!)</f>
        <v/>
      </c>
      <c r="G33" s="190"/>
      <c r="H33" s="531" t="str" cm="1">
        <f t="array" ref="H33">IF(Tabla1[[#This Row],[Código_Actividad]]="","",_xlfn.XLOOKUP(Tabla1[[#This Row],[Código_Actividad]],CodigoActividad,Tabla2[Actividades Programables Presupuestables],"",0))</f>
        <v/>
      </c>
      <c r="I33" s="532" t="str">
        <f>IFERROR(VLOOKUP('Formulario PPGR3'!$G33,'Formulario PPGR2'!$H$110:$V$265,15,FALSE),"")</f>
        <v/>
      </c>
      <c r="J33" s="537"/>
      <c r="K33" s="535" t="str">
        <f>IF(Tabla1[[#This Row],[Insumos]]="","",_xlfn.XLOOKUP(Tabla1[[#This Row],[Insumos]],Tabla10[Insumo],Tabla10[InsumoAbrev],"",0))</f>
        <v/>
      </c>
      <c r="L33" s="536"/>
      <c r="M33" s="533" t="str">
        <f>IF(Tabla1[[#This Row],[Descripción]]="","",_xlfn.XLOOKUP(Tabla1[[#This Row],[Descripción]],Tabla10[Descripción],Tabla10[Unidad de Medida],"",0))</f>
        <v/>
      </c>
      <c r="N33" s="323"/>
      <c r="O33" s="534" t="str">
        <f>IF(Tabla1[[#This Row],[Descripción]]="","",_xlfn.XLOOKUP(Tabla1[[#This Row],[Descripción]],Tabla10[Descripción],Tabla10[Precio Unitario],0))</f>
        <v/>
      </c>
      <c r="P33" s="534" t="str">
        <f>IF(Tabla1[[#This Row],[Cantidad de Insumos]]="","",Tabla1[[#This Row],[Precio Unitario]]*Tabla1[[#This Row],[Cantidad de Insumos]])</f>
        <v/>
      </c>
      <c r="Q33" s="534" t="str">
        <f>IF(Tabla1[[#This Row],[Descripción]]="","",_xlfn.XLOOKUP(Tabla1[[#This Row],[Descripción]],Tabla10[Descripción],Tabla10[CODIGO PRESUPUESTARIO],0))</f>
        <v/>
      </c>
      <c r="R33" s="535"/>
    </row>
    <row r="34" spans="2:18" ht="22.5" customHeight="1" x14ac:dyDescent="0.25">
      <c r="B34" s="191" t="str">
        <f>IF('Formulario PPGR3'!$G34="","",CONCATENATE('Formulario PPGR3'!$C34,".",'Formulario PPGR3'!$D34,".",'Formulario PPGR3'!$E34,".",'Formulario PPGR3'!$F34))</f>
        <v/>
      </c>
      <c r="C34" s="191" t="str">
        <f>IF('Formulario PPGR3'!$G34="","",'Formulario PPGR1'!#REF!)</f>
        <v/>
      </c>
      <c r="D34" s="191" t="str">
        <f>IF('Formulario PPGR3'!$G34="","",'Formulario PPGR1'!#REF!)</f>
        <v/>
      </c>
      <c r="E34" s="191" t="str">
        <f>IF('Formulario PPGR3'!$G34="","",'Formulario PPGR1'!#REF!)</f>
        <v/>
      </c>
      <c r="F34" s="191" t="str">
        <f>IF('Formulario PPGR3'!$G34="","",'Formulario PPGR1'!#REF!)</f>
        <v/>
      </c>
      <c r="G34" s="190"/>
      <c r="H34" s="531" t="str" cm="1">
        <f t="array" ref="H34">IF(Tabla1[[#This Row],[Código_Actividad]]="","",_xlfn.XLOOKUP(Tabla1[[#This Row],[Código_Actividad]],CodigoActividad,Tabla2[Actividades Programables Presupuestables],"",0))</f>
        <v/>
      </c>
      <c r="I34" s="532" t="str">
        <f>IFERROR(VLOOKUP('Formulario PPGR3'!$G34,'Formulario PPGR2'!$H$110:$V$265,15,FALSE),"")</f>
        <v/>
      </c>
      <c r="J34" s="537"/>
      <c r="K34" s="535" t="str">
        <f>IF(Tabla1[[#This Row],[Insumos]]="","",_xlfn.XLOOKUP(Tabla1[[#This Row],[Insumos]],Tabla10[Insumo],Tabla10[InsumoAbrev],"",0))</f>
        <v/>
      </c>
      <c r="L34" s="536"/>
      <c r="M34" s="533" t="str">
        <f>IF(Tabla1[[#This Row],[Descripción]]="","",_xlfn.XLOOKUP(Tabla1[[#This Row],[Descripción]],Tabla10[Descripción],Tabla10[Unidad de Medida],"",0))</f>
        <v/>
      </c>
      <c r="N34" s="323"/>
      <c r="O34" s="534" t="str">
        <f>IF(Tabla1[[#This Row],[Descripción]]="","",_xlfn.XLOOKUP(Tabla1[[#This Row],[Descripción]],Tabla10[Descripción],Tabla10[Precio Unitario],0))</f>
        <v/>
      </c>
      <c r="P34" s="534" t="str">
        <f>IF(Tabla1[[#This Row],[Cantidad de Insumos]]="","",Tabla1[[#This Row],[Precio Unitario]]*Tabla1[[#This Row],[Cantidad de Insumos]])</f>
        <v/>
      </c>
      <c r="Q34" s="534" t="str">
        <f>IF(Tabla1[[#This Row],[Descripción]]="","",_xlfn.XLOOKUP(Tabla1[[#This Row],[Descripción]],Tabla10[Descripción],Tabla10[CODIGO PRESUPUESTARIO],0))</f>
        <v/>
      </c>
      <c r="R34" s="535"/>
    </row>
    <row r="35" spans="2:18" ht="22.5" customHeight="1" x14ac:dyDescent="0.25">
      <c r="B35" s="191" t="str">
        <f>IF('Formulario PPGR3'!$G35="","",CONCATENATE('Formulario PPGR3'!$C35,".",'Formulario PPGR3'!$D35,".",'Formulario PPGR3'!$E35,".",'Formulario PPGR3'!$F35))</f>
        <v/>
      </c>
      <c r="C35" s="191" t="str">
        <f>IF('Formulario PPGR3'!$G35="","",'Formulario PPGR1'!#REF!)</f>
        <v/>
      </c>
      <c r="D35" s="191" t="str">
        <f>IF('Formulario PPGR3'!$G35="","",'Formulario PPGR1'!#REF!)</f>
        <v/>
      </c>
      <c r="E35" s="191" t="str">
        <f>IF('Formulario PPGR3'!$G35="","",'Formulario PPGR1'!#REF!)</f>
        <v/>
      </c>
      <c r="F35" s="191" t="str">
        <f>IF('Formulario PPGR3'!$G35="","",'Formulario PPGR1'!#REF!)</f>
        <v/>
      </c>
      <c r="G35" s="190"/>
      <c r="H35" s="531" t="str" cm="1">
        <f t="array" ref="H35">IF(Tabla1[[#This Row],[Código_Actividad]]="","",_xlfn.XLOOKUP(Tabla1[[#This Row],[Código_Actividad]],CodigoActividad,Tabla2[Actividades Programables Presupuestables],"",0))</f>
        <v/>
      </c>
      <c r="I35" s="532" t="str">
        <f>IFERROR(VLOOKUP('Formulario PPGR3'!$G35,'Formulario PPGR2'!$H$110:$V$265,15,FALSE),"")</f>
        <v/>
      </c>
      <c r="J35" s="537"/>
      <c r="K35" s="535" t="str">
        <f>IF(Tabla1[[#This Row],[Insumos]]="","",_xlfn.XLOOKUP(Tabla1[[#This Row],[Insumos]],Tabla10[Insumo],Tabla10[InsumoAbrev],"",0))</f>
        <v/>
      </c>
      <c r="L35" s="536"/>
      <c r="M35" s="533" t="str">
        <f>IF(Tabla1[[#This Row],[Descripción]]="","",_xlfn.XLOOKUP(Tabla1[[#This Row],[Descripción]],Tabla10[Descripción],Tabla10[Unidad de Medida],"",0))</f>
        <v/>
      </c>
      <c r="N35" s="323"/>
      <c r="O35" s="534" t="str">
        <f>IF(Tabla1[[#This Row],[Descripción]]="","",_xlfn.XLOOKUP(Tabla1[[#This Row],[Descripción]],Tabla10[Descripción],Tabla10[Precio Unitario],0))</f>
        <v/>
      </c>
      <c r="P35" s="534" t="str">
        <f>IF(Tabla1[[#This Row],[Cantidad de Insumos]]="","",Tabla1[[#This Row],[Precio Unitario]]*Tabla1[[#This Row],[Cantidad de Insumos]])</f>
        <v/>
      </c>
      <c r="Q35" s="534" t="str">
        <f>IF(Tabla1[[#This Row],[Descripción]]="","",_xlfn.XLOOKUP(Tabla1[[#This Row],[Descripción]],Tabla10[Descripción],Tabla10[CODIGO PRESUPUESTARIO],0))</f>
        <v/>
      </c>
      <c r="R35" s="535"/>
    </row>
    <row r="36" spans="2:18" ht="22.5" customHeight="1" x14ac:dyDescent="0.25">
      <c r="B36" s="191" t="str">
        <f>IF('Formulario PPGR3'!$G36="","",CONCATENATE('Formulario PPGR3'!$C36,".",'Formulario PPGR3'!$D36,".",'Formulario PPGR3'!$E36,".",'Formulario PPGR3'!$F36))</f>
        <v/>
      </c>
      <c r="C36" s="191" t="str">
        <f>IF('Formulario PPGR3'!$G36="","",'Formulario PPGR1'!#REF!)</f>
        <v/>
      </c>
      <c r="D36" s="191" t="str">
        <f>IF('Formulario PPGR3'!$G36="","",'Formulario PPGR1'!#REF!)</f>
        <v/>
      </c>
      <c r="E36" s="191" t="str">
        <f>IF('Formulario PPGR3'!$G36="","",'Formulario PPGR1'!#REF!)</f>
        <v/>
      </c>
      <c r="F36" s="191" t="str">
        <f>IF('Formulario PPGR3'!$G36="","",'Formulario PPGR1'!#REF!)</f>
        <v/>
      </c>
      <c r="G36" s="190"/>
      <c r="H36" s="531" t="str" cm="1">
        <f t="array" ref="H36">IF(Tabla1[[#This Row],[Código_Actividad]]="","",_xlfn.XLOOKUP(Tabla1[[#This Row],[Código_Actividad]],CodigoActividad,Tabla2[Actividades Programables Presupuestables],"",0))</f>
        <v/>
      </c>
      <c r="I36" s="532" t="str">
        <f>IFERROR(VLOOKUP('Formulario PPGR3'!$G36,'Formulario PPGR2'!$H$110:$V$265,15,FALSE),"")</f>
        <v/>
      </c>
      <c r="J36" s="537"/>
      <c r="K36" s="535" t="str">
        <f>IF(Tabla1[[#This Row],[Insumos]]="","",_xlfn.XLOOKUP(Tabla1[[#This Row],[Insumos]],Tabla10[Insumo],Tabla10[InsumoAbrev],"",0))</f>
        <v/>
      </c>
      <c r="L36" s="536"/>
      <c r="M36" s="533" t="str">
        <f>IF(Tabla1[[#This Row],[Descripción]]="","",_xlfn.XLOOKUP(Tabla1[[#This Row],[Descripción]],Tabla10[Descripción],Tabla10[Unidad de Medida],"",0))</f>
        <v/>
      </c>
      <c r="N36" s="323"/>
      <c r="O36" s="534" t="str">
        <f>IF(Tabla1[[#This Row],[Descripción]]="","",_xlfn.XLOOKUP(Tabla1[[#This Row],[Descripción]],Tabla10[Descripción],Tabla10[Precio Unitario],0))</f>
        <v/>
      </c>
      <c r="P36" s="534" t="str">
        <f>IF(Tabla1[[#This Row],[Cantidad de Insumos]]="","",Tabla1[[#This Row],[Precio Unitario]]*Tabla1[[#This Row],[Cantidad de Insumos]])</f>
        <v/>
      </c>
      <c r="Q36" s="534" t="str">
        <f>IF(Tabla1[[#This Row],[Descripción]]="","",_xlfn.XLOOKUP(Tabla1[[#This Row],[Descripción]],Tabla10[Descripción],Tabla10[CODIGO PRESUPUESTARIO],0))</f>
        <v/>
      </c>
      <c r="R36" s="535"/>
    </row>
    <row r="37" spans="2:18" ht="22.5" customHeight="1" x14ac:dyDescent="0.25">
      <c r="B37" s="191" t="str">
        <f>IF('Formulario PPGR3'!$G37="","",CONCATENATE('Formulario PPGR3'!$C37,".",'Formulario PPGR3'!$D37,".",'Formulario PPGR3'!$E37,".",'Formulario PPGR3'!$F37))</f>
        <v/>
      </c>
      <c r="C37" s="191" t="str">
        <f>IF('Formulario PPGR3'!$G37="","",'Formulario PPGR1'!#REF!)</f>
        <v/>
      </c>
      <c r="D37" s="191" t="str">
        <f>IF('Formulario PPGR3'!$G37="","",'Formulario PPGR1'!#REF!)</f>
        <v/>
      </c>
      <c r="E37" s="191" t="str">
        <f>IF('Formulario PPGR3'!$G37="","",'Formulario PPGR1'!#REF!)</f>
        <v/>
      </c>
      <c r="F37" s="191" t="str">
        <f>IF('Formulario PPGR3'!$G37="","",'Formulario PPGR1'!#REF!)</f>
        <v/>
      </c>
      <c r="G37" s="190"/>
      <c r="H37" s="531" t="str" cm="1">
        <f t="array" ref="H37">IF(Tabla1[[#This Row],[Código_Actividad]]="","",_xlfn.XLOOKUP(Tabla1[[#This Row],[Código_Actividad]],CodigoActividad,Tabla2[Actividades Programables Presupuestables],"",0))</f>
        <v/>
      </c>
      <c r="I37" s="532" t="str">
        <f>IFERROR(VLOOKUP('Formulario PPGR3'!$G37,'Formulario PPGR2'!$H$110:$V$265,15,FALSE),"")</f>
        <v/>
      </c>
      <c r="J37" s="537"/>
      <c r="K37" s="535" t="str">
        <f>IF(Tabla1[[#This Row],[Insumos]]="","",_xlfn.XLOOKUP(Tabla1[[#This Row],[Insumos]],Tabla10[Insumo],Tabla10[InsumoAbrev],"",0))</f>
        <v/>
      </c>
      <c r="L37" s="536"/>
      <c r="M37" s="533" t="str">
        <f>IF(Tabla1[[#This Row],[Descripción]]="","",_xlfn.XLOOKUP(Tabla1[[#This Row],[Descripción]],Tabla10[Descripción],Tabla10[Unidad de Medida],"",0))</f>
        <v/>
      </c>
      <c r="N37" s="323"/>
      <c r="O37" s="534" t="str">
        <f>IF(Tabla1[[#This Row],[Descripción]]="","",_xlfn.XLOOKUP(Tabla1[[#This Row],[Descripción]],Tabla10[Descripción],Tabla10[Precio Unitario],0))</f>
        <v/>
      </c>
      <c r="P37" s="534" t="str">
        <f>IF(Tabla1[[#This Row],[Cantidad de Insumos]]="","",Tabla1[[#This Row],[Precio Unitario]]*Tabla1[[#This Row],[Cantidad de Insumos]])</f>
        <v/>
      </c>
      <c r="Q37" s="534" t="str">
        <f>IF(Tabla1[[#This Row],[Descripción]]="","",_xlfn.XLOOKUP(Tabla1[[#This Row],[Descripción]],Tabla10[Descripción],Tabla10[CODIGO PRESUPUESTARIO],0))</f>
        <v/>
      </c>
      <c r="R37" s="535"/>
    </row>
    <row r="38" spans="2:18" ht="22.5" customHeight="1" x14ac:dyDescent="0.25">
      <c r="B38" s="191" t="str">
        <f>IF('Formulario PPGR3'!$G38="","",CONCATENATE('Formulario PPGR3'!$C38,".",'Formulario PPGR3'!$D38,".",'Formulario PPGR3'!$E38,".",'Formulario PPGR3'!$F38))</f>
        <v/>
      </c>
      <c r="C38" s="191" t="str">
        <f>IF('Formulario PPGR3'!$G38="","",'Formulario PPGR1'!#REF!)</f>
        <v/>
      </c>
      <c r="D38" s="191" t="str">
        <f>IF('Formulario PPGR3'!$G38="","",'Formulario PPGR1'!#REF!)</f>
        <v/>
      </c>
      <c r="E38" s="191" t="str">
        <f>IF('Formulario PPGR3'!$G38="","",'Formulario PPGR1'!#REF!)</f>
        <v/>
      </c>
      <c r="F38" s="191" t="str">
        <f>IF('Formulario PPGR3'!$G38="","",'Formulario PPGR1'!#REF!)</f>
        <v/>
      </c>
      <c r="G38" s="190"/>
      <c r="H38" s="531" t="str" cm="1">
        <f t="array" ref="H38">IF(Tabla1[[#This Row],[Código_Actividad]]="","",_xlfn.XLOOKUP(Tabla1[[#This Row],[Código_Actividad]],CodigoActividad,Tabla2[Actividades Programables Presupuestables],"",0))</f>
        <v/>
      </c>
      <c r="I38" s="532" t="str">
        <f>IFERROR(VLOOKUP('Formulario PPGR3'!$G38,'Formulario PPGR2'!$H$110:$V$265,15,FALSE),"")</f>
        <v/>
      </c>
      <c r="J38" s="537"/>
      <c r="K38" s="535" t="str">
        <f>IF(Tabla1[[#This Row],[Insumos]]="","",_xlfn.XLOOKUP(Tabla1[[#This Row],[Insumos]],Tabla10[Insumo],Tabla10[InsumoAbrev],"",0))</f>
        <v/>
      </c>
      <c r="L38" s="536"/>
      <c r="M38" s="533" t="str">
        <f>IF(Tabla1[[#This Row],[Descripción]]="","",_xlfn.XLOOKUP(Tabla1[[#This Row],[Descripción]],Tabla10[Descripción],Tabla10[Unidad de Medida],"",0))</f>
        <v/>
      </c>
      <c r="N38" s="323"/>
      <c r="O38" s="534" t="str">
        <f>IF(Tabla1[[#This Row],[Descripción]]="","",_xlfn.XLOOKUP(Tabla1[[#This Row],[Descripción]],Tabla10[Descripción],Tabla10[Precio Unitario],0))</f>
        <v/>
      </c>
      <c r="P38" s="534" t="str">
        <f>IF(Tabla1[[#This Row],[Cantidad de Insumos]]="","",Tabla1[[#This Row],[Precio Unitario]]*Tabla1[[#This Row],[Cantidad de Insumos]])</f>
        <v/>
      </c>
      <c r="Q38" s="534" t="str">
        <f>IF(Tabla1[[#This Row],[Descripción]]="","",_xlfn.XLOOKUP(Tabla1[[#This Row],[Descripción]],Tabla10[Descripción],Tabla10[CODIGO PRESUPUESTARIO],0))</f>
        <v/>
      </c>
      <c r="R38" s="535"/>
    </row>
    <row r="39" spans="2:18" ht="22.5" customHeight="1" x14ac:dyDescent="0.25">
      <c r="B39" s="191" t="str">
        <f>IF('Formulario PPGR3'!$G39="","",CONCATENATE('Formulario PPGR3'!$C39,".",'Formulario PPGR3'!$D39,".",'Formulario PPGR3'!$E39,".",'Formulario PPGR3'!$F39))</f>
        <v/>
      </c>
      <c r="C39" s="191" t="str">
        <f>IF('Formulario PPGR3'!$G39="","",'Formulario PPGR1'!#REF!)</f>
        <v/>
      </c>
      <c r="D39" s="191" t="str">
        <f>IF('Formulario PPGR3'!$G39="","",'Formulario PPGR1'!#REF!)</f>
        <v/>
      </c>
      <c r="E39" s="191" t="str">
        <f>IF('Formulario PPGR3'!$G39="","",'Formulario PPGR1'!#REF!)</f>
        <v/>
      </c>
      <c r="F39" s="191" t="str">
        <f>IF('Formulario PPGR3'!$G39="","",'Formulario PPGR1'!#REF!)</f>
        <v/>
      </c>
      <c r="G39" s="190"/>
      <c r="H39" s="531" t="str" cm="1">
        <f t="array" ref="H39">IF(Tabla1[[#This Row],[Código_Actividad]]="","",_xlfn.XLOOKUP(Tabla1[[#This Row],[Código_Actividad]],CodigoActividad,Tabla2[Actividades Programables Presupuestables],"",0))</f>
        <v/>
      </c>
      <c r="I39" s="532" t="str">
        <f>IFERROR(VLOOKUP('Formulario PPGR3'!$G39,'Formulario PPGR2'!$H$110:$V$265,15,FALSE),"")</f>
        <v/>
      </c>
      <c r="J39" s="537"/>
      <c r="K39" s="535" t="str">
        <f>IF(Tabla1[[#This Row],[Insumos]]="","",_xlfn.XLOOKUP(Tabla1[[#This Row],[Insumos]],Tabla10[Insumo],Tabla10[InsumoAbrev],"",0))</f>
        <v/>
      </c>
      <c r="L39" s="536"/>
      <c r="M39" s="533" t="str">
        <f>IF(Tabla1[[#This Row],[Descripción]]="","",_xlfn.XLOOKUP(Tabla1[[#This Row],[Descripción]],Tabla10[Descripción],Tabla10[Unidad de Medida],"",0))</f>
        <v/>
      </c>
      <c r="N39" s="323"/>
      <c r="O39" s="534" t="str">
        <f>IF(Tabla1[[#This Row],[Descripción]]="","",_xlfn.XLOOKUP(Tabla1[[#This Row],[Descripción]],Tabla10[Descripción],Tabla10[Precio Unitario],0))</f>
        <v/>
      </c>
      <c r="P39" s="534" t="str">
        <f>IF(Tabla1[[#This Row],[Cantidad de Insumos]]="","",Tabla1[[#This Row],[Precio Unitario]]*Tabla1[[#This Row],[Cantidad de Insumos]])</f>
        <v/>
      </c>
      <c r="Q39" s="534" t="str">
        <f>IF(Tabla1[[#This Row],[Descripción]]="","",_xlfn.XLOOKUP(Tabla1[[#This Row],[Descripción]],Tabla10[Descripción],Tabla10[CODIGO PRESUPUESTARIO],0))</f>
        <v/>
      </c>
      <c r="R39" s="535"/>
    </row>
    <row r="40" spans="2:18" ht="22.5" customHeight="1" x14ac:dyDescent="0.25">
      <c r="B40" s="191" t="str">
        <f>IF('Formulario PPGR3'!$G40="","",CONCATENATE('Formulario PPGR3'!$C40,".",'Formulario PPGR3'!$D40,".",'Formulario PPGR3'!$E40,".",'Formulario PPGR3'!$F40))</f>
        <v/>
      </c>
      <c r="C40" s="191" t="str">
        <f>IF('Formulario PPGR3'!$G40="","",'Formulario PPGR1'!#REF!)</f>
        <v/>
      </c>
      <c r="D40" s="191" t="str">
        <f>IF('Formulario PPGR3'!$G40="","",'Formulario PPGR1'!#REF!)</f>
        <v/>
      </c>
      <c r="E40" s="191" t="str">
        <f>IF('Formulario PPGR3'!$G40="","",'Formulario PPGR1'!#REF!)</f>
        <v/>
      </c>
      <c r="F40" s="191" t="str">
        <f>IF('Formulario PPGR3'!$G40="","",'Formulario PPGR1'!#REF!)</f>
        <v/>
      </c>
      <c r="G40" s="190"/>
      <c r="H40" s="531" t="str" cm="1">
        <f t="array" ref="H40">IF(Tabla1[[#This Row],[Código_Actividad]]="","",_xlfn.XLOOKUP(Tabla1[[#This Row],[Código_Actividad]],CodigoActividad,Tabla2[Actividades Programables Presupuestables],"",0))</f>
        <v/>
      </c>
      <c r="I40" s="532" t="str">
        <f>IFERROR(VLOOKUP('Formulario PPGR3'!$G40,'Formulario PPGR2'!$H$110:$V$265,15,FALSE),"")</f>
        <v/>
      </c>
      <c r="J40" s="537"/>
      <c r="K40" s="535" t="str">
        <f>IF(Tabla1[[#This Row],[Insumos]]="","",_xlfn.XLOOKUP(Tabla1[[#This Row],[Insumos]],Tabla10[Insumo],Tabla10[InsumoAbrev],"",0))</f>
        <v/>
      </c>
      <c r="L40" s="536"/>
      <c r="M40" s="533" t="str">
        <f>IF(Tabla1[[#This Row],[Descripción]]="","",_xlfn.XLOOKUP(Tabla1[[#This Row],[Descripción]],Tabla10[Descripción],Tabla10[Unidad de Medida],"",0))</f>
        <v/>
      </c>
      <c r="N40" s="323"/>
      <c r="O40" s="534" t="str">
        <f>IF(Tabla1[[#This Row],[Descripción]]="","",_xlfn.XLOOKUP(Tabla1[[#This Row],[Descripción]],Tabla10[Descripción],Tabla10[Precio Unitario],0))</f>
        <v/>
      </c>
      <c r="P40" s="534" t="str">
        <f>IF(Tabla1[[#This Row],[Cantidad de Insumos]]="","",Tabla1[[#This Row],[Precio Unitario]]*Tabla1[[#This Row],[Cantidad de Insumos]])</f>
        <v/>
      </c>
      <c r="Q40" s="534" t="str">
        <f>IF(Tabla1[[#This Row],[Descripción]]="","",_xlfn.XLOOKUP(Tabla1[[#This Row],[Descripción]],Tabla10[Descripción],Tabla10[CODIGO PRESUPUESTARIO],0))</f>
        <v/>
      </c>
      <c r="R40" s="535"/>
    </row>
    <row r="41" spans="2:18" ht="22.5" customHeight="1" x14ac:dyDescent="0.25">
      <c r="B41" s="191" t="str">
        <f>IF('Formulario PPGR3'!$G41="","",CONCATENATE('Formulario PPGR3'!$C41,".",'Formulario PPGR3'!$D41,".",'Formulario PPGR3'!$E41,".",'Formulario PPGR3'!$F41))</f>
        <v/>
      </c>
      <c r="C41" s="191" t="str">
        <f>IF('Formulario PPGR3'!$G41="","",'Formulario PPGR1'!#REF!)</f>
        <v/>
      </c>
      <c r="D41" s="191" t="str">
        <f>IF('Formulario PPGR3'!$G41="","",'Formulario PPGR1'!#REF!)</f>
        <v/>
      </c>
      <c r="E41" s="191" t="str">
        <f>IF('Formulario PPGR3'!$G41="","",'Formulario PPGR1'!#REF!)</f>
        <v/>
      </c>
      <c r="F41" s="191" t="str">
        <f>IF('Formulario PPGR3'!$G41="","",'Formulario PPGR1'!#REF!)</f>
        <v/>
      </c>
      <c r="G41" s="190"/>
      <c r="H41" s="531" t="str" cm="1">
        <f t="array" ref="H41">IF(Tabla1[[#This Row],[Código_Actividad]]="","",_xlfn.XLOOKUP(Tabla1[[#This Row],[Código_Actividad]],CodigoActividad,Tabla2[Actividades Programables Presupuestables],"",0))</f>
        <v/>
      </c>
      <c r="I41" s="532" t="str">
        <f>IFERROR(VLOOKUP('Formulario PPGR3'!$G41,'Formulario PPGR2'!$H$110:$V$265,15,FALSE),"")</f>
        <v/>
      </c>
      <c r="J41" s="537"/>
      <c r="K41" s="535" t="str">
        <f>IF(Tabla1[[#This Row],[Insumos]]="","",_xlfn.XLOOKUP(Tabla1[[#This Row],[Insumos]],Tabla10[Insumo],Tabla10[InsumoAbrev],"",0))</f>
        <v/>
      </c>
      <c r="L41" s="536"/>
      <c r="M41" s="533" t="str">
        <f>IF(Tabla1[[#This Row],[Descripción]]="","",_xlfn.XLOOKUP(Tabla1[[#This Row],[Descripción]],Tabla10[Descripción],Tabla10[Unidad de Medida],"",0))</f>
        <v/>
      </c>
      <c r="N41" s="323"/>
      <c r="O41" s="534" t="str">
        <f>IF(Tabla1[[#This Row],[Descripción]]="","",_xlfn.XLOOKUP(Tabla1[[#This Row],[Descripción]],Tabla10[Descripción],Tabla10[Precio Unitario],0))</f>
        <v/>
      </c>
      <c r="P41" s="534" t="str">
        <f>IF(Tabla1[[#This Row],[Cantidad de Insumos]]="","",Tabla1[[#This Row],[Precio Unitario]]*Tabla1[[#This Row],[Cantidad de Insumos]])</f>
        <v/>
      </c>
      <c r="Q41" s="534" t="str">
        <f>IF(Tabla1[[#This Row],[Descripción]]="","",_xlfn.XLOOKUP(Tabla1[[#This Row],[Descripción]],Tabla10[Descripción],Tabla10[CODIGO PRESUPUESTARIO],0))</f>
        <v/>
      </c>
      <c r="R41" s="535"/>
    </row>
    <row r="42" spans="2:18" ht="22.5" customHeight="1" x14ac:dyDescent="0.25">
      <c r="B42" s="191" t="str">
        <f>IF('Formulario PPGR3'!$G42="","",CONCATENATE('Formulario PPGR3'!$C42,".",'Formulario PPGR3'!$D42,".",'Formulario PPGR3'!$E42,".",'Formulario PPGR3'!$F42))</f>
        <v/>
      </c>
      <c r="C42" s="191" t="str">
        <f>IF('Formulario PPGR3'!$G42="","",'Formulario PPGR1'!#REF!)</f>
        <v/>
      </c>
      <c r="D42" s="191" t="str">
        <f>IF('Formulario PPGR3'!$G42="","",'Formulario PPGR1'!#REF!)</f>
        <v/>
      </c>
      <c r="E42" s="191" t="str">
        <f>IF('Formulario PPGR3'!$G42="","",'Formulario PPGR1'!#REF!)</f>
        <v/>
      </c>
      <c r="F42" s="191" t="str">
        <f>IF('Formulario PPGR3'!$G42="","",'Formulario PPGR1'!#REF!)</f>
        <v/>
      </c>
      <c r="G42" s="190"/>
      <c r="H42" s="531" t="str" cm="1">
        <f t="array" ref="H42">IF(Tabla1[[#This Row],[Código_Actividad]]="","",_xlfn.XLOOKUP(Tabla1[[#This Row],[Código_Actividad]],CodigoActividad,Tabla2[Actividades Programables Presupuestables],"",0))</f>
        <v/>
      </c>
      <c r="I42" s="532" t="str">
        <f>IFERROR(VLOOKUP('Formulario PPGR3'!$G42,'Formulario PPGR2'!$H$110:$V$265,15,FALSE),"")</f>
        <v/>
      </c>
      <c r="J42" s="537"/>
      <c r="K42" s="535" t="str">
        <f>IF(Tabla1[[#This Row],[Insumos]]="","",_xlfn.XLOOKUP(Tabla1[[#This Row],[Insumos]],Tabla10[Insumo],Tabla10[InsumoAbrev],"",0))</f>
        <v/>
      </c>
      <c r="L42" s="536"/>
      <c r="M42" s="533" t="str">
        <f>IF(Tabla1[[#This Row],[Descripción]]="","",_xlfn.XLOOKUP(Tabla1[[#This Row],[Descripción]],Tabla10[Descripción],Tabla10[Unidad de Medida],"",0))</f>
        <v/>
      </c>
      <c r="N42" s="323"/>
      <c r="O42" s="534" t="str">
        <f>IF(Tabla1[[#This Row],[Descripción]]="","",_xlfn.XLOOKUP(Tabla1[[#This Row],[Descripción]],Tabla10[Descripción],Tabla10[Precio Unitario],0))</f>
        <v/>
      </c>
      <c r="P42" s="534" t="str">
        <f>IF(Tabla1[[#This Row],[Cantidad de Insumos]]="","",Tabla1[[#This Row],[Precio Unitario]]*Tabla1[[#This Row],[Cantidad de Insumos]])</f>
        <v/>
      </c>
      <c r="Q42" s="534" t="str">
        <f>IF(Tabla1[[#This Row],[Descripción]]="","",_xlfn.XLOOKUP(Tabla1[[#This Row],[Descripción]],Tabla10[Descripción],Tabla10[CODIGO PRESUPUESTARIO],0))</f>
        <v/>
      </c>
      <c r="R42" s="535"/>
    </row>
    <row r="43" spans="2:18" ht="22.5" customHeight="1" x14ac:dyDescent="0.25">
      <c r="B43" s="191" t="str">
        <f>IF('Formulario PPGR3'!$G43="","",CONCATENATE('Formulario PPGR3'!$C43,".",'Formulario PPGR3'!$D43,".",'Formulario PPGR3'!$E43,".",'Formulario PPGR3'!$F43))</f>
        <v/>
      </c>
      <c r="C43" s="191" t="str">
        <f>IF('Formulario PPGR3'!$G43="","",'Formulario PPGR1'!#REF!)</f>
        <v/>
      </c>
      <c r="D43" s="191" t="str">
        <f>IF('Formulario PPGR3'!$G43="","",'Formulario PPGR1'!#REF!)</f>
        <v/>
      </c>
      <c r="E43" s="191" t="str">
        <f>IF('Formulario PPGR3'!$G43="","",'Formulario PPGR1'!#REF!)</f>
        <v/>
      </c>
      <c r="F43" s="191" t="str">
        <f>IF('Formulario PPGR3'!$G43="","",'Formulario PPGR1'!#REF!)</f>
        <v/>
      </c>
      <c r="G43" s="190"/>
      <c r="H43" s="531" t="str" cm="1">
        <f t="array" ref="H43">IF(Tabla1[[#This Row],[Código_Actividad]]="","",_xlfn.XLOOKUP(Tabla1[[#This Row],[Código_Actividad]],CodigoActividad,Tabla2[Actividades Programables Presupuestables],"",0))</f>
        <v/>
      </c>
      <c r="I43" s="532" t="str">
        <f>IFERROR(VLOOKUP('Formulario PPGR3'!$G43,'Formulario PPGR2'!$H$110:$V$265,15,FALSE),"")</f>
        <v/>
      </c>
      <c r="J43" s="537"/>
      <c r="K43" s="535" t="str">
        <f>IF(Tabla1[[#This Row],[Insumos]]="","",_xlfn.XLOOKUP(Tabla1[[#This Row],[Insumos]],Tabla10[Insumo],Tabla10[InsumoAbrev],"",0))</f>
        <v/>
      </c>
      <c r="L43" s="536"/>
      <c r="M43" s="533" t="str">
        <f>IF(Tabla1[[#This Row],[Descripción]]="","",_xlfn.XLOOKUP(Tabla1[[#This Row],[Descripción]],Tabla10[Descripción],Tabla10[Unidad de Medida],"",0))</f>
        <v/>
      </c>
      <c r="N43" s="323"/>
      <c r="O43" s="534" t="str">
        <f>IF(Tabla1[[#This Row],[Descripción]]="","",_xlfn.XLOOKUP(Tabla1[[#This Row],[Descripción]],Tabla10[Descripción],Tabla10[Precio Unitario],0))</f>
        <v/>
      </c>
      <c r="P43" s="534" t="str">
        <f>IF(Tabla1[[#This Row],[Cantidad de Insumos]]="","",Tabla1[[#This Row],[Precio Unitario]]*Tabla1[[#This Row],[Cantidad de Insumos]])</f>
        <v/>
      </c>
      <c r="Q43" s="534" t="str">
        <f>IF(Tabla1[[#This Row],[Descripción]]="","",_xlfn.XLOOKUP(Tabla1[[#This Row],[Descripción]],Tabla10[Descripción],Tabla10[CODIGO PRESUPUESTARIO],0))</f>
        <v/>
      </c>
      <c r="R43" s="535"/>
    </row>
    <row r="44" spans="2:18" ht="22.5" customHeight="1" x14ac:dyDescent="0.25">
      <c r="B44" s="191" t="str">
        <f>IF('Formulario PPGR3'!$G44="","",CONCATENATE('Formulario PPGR3'!$C44,".",'Formulario PPGR3'!$D44,".",'Formulario PPGR3'!$E44,".",'Formulario PPGR3'!$F44))</f>
        <v/>
      </c>
      <c r="C44" s="191" t="str">
        <f>IF('Formulario PPGR3'!$G44="","",'Formulario PPGR1'!#REF!)</f>
        <v/>
      </c>
      <c r="D44" s="191" t="str">
        <f>IF('Formulario PPGR3'!$G44="","",'Formulario PPGR1'!#REF!)</f>
        <v/>
      </c>
      <c r="E44" s="191" t="str">
        <f>IF('Formulario PPGR3'!$G44="","",'Formulario PPGR1'!#REF!)</f>
        <v/>
      </c>
      <c r="F44" s="191" t="str">
        <f>IF('Formulario PPGR3'!$G44="","",'Formulario PPGR1'!#REF!)</f>
        <v/>
      </c>
      <c r="G44" s="190"/>
      <c r="H44" s="531" t="str" cm="1">
        <f t="array" ref="H44">IF(Tabla1[[#This Row],[Código_Actividad]]="","",_xlfn.XLOOKUP(Tabla1[[#This Row],[Código_Actividad]],CodigoActividad,Tabla2[Actividades Programables Presupuestables],"",0))</f>
        <v/>
      </c>
      <c r="I44" s="532" t="str">
        <f>IFERROR(VLOOKUP('Formulario PPGR3'!$G44,'Formulario PPGR2'!$H$110:$V$265,15,FALSE),"")</f>
        <v/>
      </c>
      <c r="J44" s="537"/>
      <c r="K44" s="535" t="str">
        <f>IF(Tabla1[[#This Row],[Insumos]]="","",_xlfn.XLOOKUP(Tabla1[[#This Row],[Insumos]],Tabla10[Insumo],Tabla10[InsumoAbrev],"",0))</f>
        <v/>
      </c>
      <c r="L44" s="536"/>
      <c r="M44" s="533" t="str">
        <f>IF(Tabla1[[#This Row],[Descripción]]="","",_xlfn.XLOOKUP(Tabla1[[#This Row],[Descripción]],Tabla10[Descripción],Tabla10[Unidad de Medida],"",0))</f>
        <v/>
      </c>
      <c r="N44" s="323"/>
      <c r="O44" s="534" t="str">
        <f>IF(Tabla1[[#This Row],[Descripción]]="","",_xlfn.XLOOKUP(Tabla1[[#This Row],[Descripción]],Tabla10[Descripción],Tabla10[Precio Unitario],0))</f>
        <v/>
      </c>
      <c r="P44" s="534" t="str">
        <f>IF(Tabla1[[#This Row],[Cantidad de Insumos]]="","",Tabla1[[#This Row],[Precio Unitario]]*Tabla1[[#This Row],[Cantidad de Insumos]])</f>
        <v/>
      </c>
      <c r="Q44" s="534" t="str">
        <f>IF(Tabla1[[#This Row],[Descripción]]="","",_xlfn.XLOOKUP(Tabla1[[#This Row],[Descripción]],Tabla10[Descripción],Tabla10[CODIGO PRESUPUESTARIO],0))</f>
        <v/>
      </c>
      <c r="R44" s="535"/>
    </row>
    <row r="45" spans="2:18" ht="22.5" customHeight="1" x14ac:dyDescent="0.25">
      <c r="B45" s="191" t="str">
        <f>IF('Formulario PPGR3'!$G45="","",CONCATENATE('Formulario PPGR3'!$C45,".",'Formulario PPGR3'!$D45,".",'Formulario PPGR3'!$E45,".",'Formulario PPGR3'!$F45))</f>
        <v/>
      </c>
      <c r="C45" s="191" t="str">
        <f>IF('Formulario PPGR3'!$G45="","",'Formulario PPGR1'!#REF!)</f>
        <v/>
      </c>
      <c r="D45" s="191" t="str">
        <f>IF('Formulario PPGR3'!$G45="","",'Formulario PPGR1'!#REF!)</f>
        <v/>
      </c>
      <c r="E45" s="191" t="str">
        <f>IF('Formulario PPGR3'!$G45="","",'Formulario PPGR1'!#REF!)</f>
        <v/>
      </c>
      <c r="F45" s="191" t="str">
        <f>IF('Formulario PPGR3'!$G45="","",'Formulario PPGR1'!#REF!)</f>
        <v/>
      </c>
      <c r="G45" s="190"/>
      <c r="H45" s="531" t="str" cm="1">
        <f t="array" ref="H45">IF(Tabla1[[#This Row],[Código_Actividad]]="","",_xlfn.XLOOKUP(Tabla1[[#This Row],[Código_Actividad]],CodigoActividad,Tabla2[Actividades Programables Presupuestables],"",0))</f>
        <v/>
      </c>
      <c r="I45" s="532" t="str">
        <f>IFERROR(VLOOKUP('Formulario PPGR3'!$G45,'Formulario PPGR2'!$H$110:$V$265,15,FALSE),"")</f>
        <v/>
      </c>
      <c r="J45" s="537"/>
      <c r="K45" s="535" t="str">
        <f>IF(Tabla1[[#This Row],[Insumos]]="","",_xlfn.XLOOKUP(Tabla1[[#This Row],[Insumos]],Tabla10[Insumo],Tabla10[InsumoAbrev],"",0))</f>
        <v/>
      </c>
      <c r="L45" s="536"/>
      <c r="M45" s="533" t="str">
        <f>IF(Tabla1[[#This Row],[Descripción]]="","",_xlfn.XLOOKUP(Tabla1[[#This Row],[Descripción]],Tabla10[Descripción],Tabla10[Unidad de Medida],"",0))</f>
        <v/>
      </c>
      <c r="N45" s="323"/>
      <c r="O45" s="534" t="str">
        <f>IF(Tabla1[[#This Row],[Descripción]]="","",_xlfn.XLOOKUP(Tabla1[[#This Row],[Descripción]],Tabla10[Descripción],Tabla10[Precio Unitario],0))</f>
        <v/>
      </c>
      <c r="P45" s="534" t="str">
        <f>IF(Tabla1[[#This Row],[Cantidad de Insumos]]="","",Tabla1[[#This Row],[Precio Unitario]]*Tabla1[[#This Row],[Cantidad de Insumos]])</f>
        <v/>
      </c>
      <c r="Q45" s="534" t="str">
        <f>IF(Tabla1[[#This Row],[Descripción]]="","",_xlfn.XLOOKUP(Tabla1[[#This Row],[Descripción]],Tabla10[Descripción],Tabla10[CODIGO PRESUPUESTARIO],0))</f>
        <v/>
      </c>
      <c r="R45" s="535"/>
    </row>
    <row r="46" spans="2:18" ht="22.5" customHeight="1" x14ac:dyDescent="0.25">
      <c r="B46" s="191" t="str">
        <f>IF('Formulario PPGR3'!$G46="","",CONCATENATE('Formulario PPGR3'!$C46,".",'Formulario PPGR3'!$D46,".",'Formulario PPGR3'!$E46,".",'Formulario PPGR3'!$F46))</f>
        <v/>
      </c>
      <c r="C46" s="191" t="str">
        <f>IF('Formulario PPGR3'!$G46="","",'Formulario PPGR1'!#REF!)</f>
        <v/>
      </c>
      <c r="D46" s="191" t="str">
        <f>IF('Formulario PPGR3'!$G46="","",'Formulario PPGR1'!#REF!)</f>
        <v/>
      </c>
      <c r="E46" s="191" t="str">
        <f>IF('Formulario PPGR3'!$G46="","",'Formulario PPGR1'!#REF!)</f>
        <v/>
      </c>
      <c r="F46" s="191" t="str">
        <f>IF('Formulario PPGR3'!$G46="","",'Formulario PPGR1'!#REF!)</f>
        <v/>
      </c>
      <c r="G46" s="190"/>
      <c r="H46" s="531" t="str" cm="1">
        <f t="array" ref="H46">IF(Tabla1[[#This Row],[Código_Actividad]]="","",_xlfn.XLOOKUP(Tabla1[[#This Row],[Código_Actividad]],CodigoActividad,Tabla2[Actividades Programables Presupuestables],"",0))</f>
        <v/>
      </c>
      <c r="I46" s="532" t="str">
        <f>IFERROR(VLOOKUP('Formulario PPGR3'!$G46,'Formulario PPGR2'!$H$110:$V$265,15,FALSE),"")</f>
        <v/>
      </c>
      <c r="J46" s="537"/>
      <c r="K46" s="535" t="str">
        <f>IF(Tabla1[[#This Row],[Insumos]]="","",_xlfn.XLOOKUP(Tabla1[[#This Row],[Insumos]],Tabla10[Insumo],Tabla10[InsumoAbrev],"",0))</f>
        <v/>
      </c>
      <c r="L46" s="536"/>
      <c r="M46" s="533" t="str">
        <f>IF(Tabla1[[#This Row],[Descripción]]="","",_xlfn.XLOOKUP(Tabla1[[#This Row],[Descripción]],Tabla10[Descripción],Tabla10[Unidad de Medida],"",0))</f>
        <v/>
      </c>
      <c r="N46" s="323"/>
      <c r="O46" s="534" t="str">
        <f>IF(Tabla1[[#This Row],[Descripción]]="","",_xlfn.XLOOKUP(Tabla1[[#This Row],[Descripción]],Tabla10[Descripción],Tabla10[Precio Unitario],0))</f>
        <v/>
      </c>
      <c r="P46" s="534" t="str">
        <f>IF(Tabla1[[#This Row],[Cantidad de Insumos]]="","",Tabla1[[#This Row],[Precio Unitario]]*Tabla1[[#This Row],[Cantidad de Insumos]])</f>
        <v/>
      </c>
      <c r="Q46" s="534" t="str">
        <f>IF(Tabla1[[#This Row],[Descripción]]="","",_xlfn.XLOOKUP(Tabla1[[#This Row],[Descripción]],Tabla10[Descripción],Tabla10[CODIGO PRESUPUESTARIO],0))</f>
        <v/>
      </c>
      <c r="R46" s="535"/>
    </row>
    <row r="47" spans="2:18" ht="22.5" customHeight="1" x14ac:dyDescent="0.25">
      <c r="B47" s="191" t="str">
        <f>IF('Formulario PPGR3'!$G47="","",CONCATENATE('Formulario PPGR3'!$C47,".",'Formulario PPGR3'!$D47,".",'Formulario PPGR3'!$E47,".",'Formulario PPGR3'!$F47))</f>
        <v/>
      </c>
      <c r="C47" s="191" t="str">
        <f>IF('Formulario PPGR3'!$G47="","",'Formulario PPGR1'!#REF!)</f>
        <v/>
      </c>
      <c r="D47" s="191" t="str">
        <f>IF('Formulario PPGR3'!$G47="","",'Formulario PPGR1'!#REF!)</f>
        <v/>
      </c>
      <c r="E47" s="191" t="str">
        <f>IF('Formulario PPGR3'!$G47="","",'Formulario PPGR1'!#REF!)</f>
        <v/>
      </c>
      <c r="F47" s="191" t="str">
        <f>IF('Formulario PPGR3'!$G47="","",'Formulario PPGR1'!#REF!)</f>
        <v/>
      </c>
      <c r="G47" s="190"/>
      <c r="H47" s="531" t="str" cm="1">
        <f t="array" ref="H47">IF(Tabla1[[#This Row],[Código_Actividad]]="","",_xlfn.XLOOKUP(Tabla1[[#This Row],[Código_Actividad]],CodigoActividad,Tabla2[Actividades Programables Presupuestables],"",0))</f>
        <v/>
      </c>
      <c r="I47" s="532" t="str">
        <f>IFERROR(VLOOKUP('Formulario PPGR3'!$G47,'Formulario PPGR2'!$H$110:$V$265,15,FALSE),"")</f>
        <v/>
      </c>
      <c r="J47" s="537"/>
      <c r="K47" s="535" t="str">
        <f>IF(Tabla1[[#This Row],[Insumos]]="","",_xlfn.XLOOKUP(Tabla1[[#This Row],[Insumos]],Tabla10[Insumo],Tabla10[InsumoAbrev],"",0))</f>
        <v/>
      </c>
      <c r="L47" s="536"/>
      <c r="M47" s="533" t="str">
        <f>IF(Tabla1[[#This Row],[Descripción]]="","",_xlfn.XLOOKUP(Tabla1[[#This Row],[Descripción]],Tabla10[Descripción],Tabla10[Unidad de Medida],"",0))</f>
        <v/>
      </c>
      <c r="N47" s="323"/>
      <c r="O47" s="534" t="str">
        <f>IF(Tabla1[[#This Row],[Descripción]]="","",_xlfn.XLOOKUP(Tabla1[[#This Row],[Descripción]],Tabla10[Descripción],Tabla10[Precio Unitario],0))</f>
        <v/>
      </c>
      <c r="P47" s="534" t="str">
        <f>IF(Tabla1[[#This Row],[Cantidad de Insumos]]="","",Tabla1[[#This Row],[Precio Unitario]]*Tabla1[[#This Row],[Cantidad de Insumos]])</f>
        <v/>
      </c>
      <c r="Q47" s="534" t="str">
        <f>IF(Tabla1[[#This Row],[Descripción]]="","",_xlfn.XLOOKUP(Tabla1[[#This Row],[Descripción]],Tabla10[Descripción],Tabla10[CODIGO PRESUPUESTARIO],0))</f>
        <v/>
      </c>
      <c r="R47" s="535"/>
    </row>
    <row r="48" spans="2:18" ht="22.5" customHeight="1" x14ac:dyDescent="0.25">
      <c r="B48" s="191" t="str">
        <f>IF('Formulario PPGR3'!$G48="","",CONCATENATE('Formulario PPGR3'!$C48,".",'Formulario PPGR3'!$D48,".",'Formulario PPGR3'!$E48,".",'Formulario PPGR3'!$F48))</f>
        <v/>
      </c>
      <c r="C48" s="191" t="str">
        <f>IF('Formulario PPGR3'!$G48="","",'Formulario PPGR1'!#REF!)</f>
        <v/>
      </c>
      <c r="D48" s="191" t="str">
        <f>IF('Formulario PPGR3'!$G48="","",'Formulario PPGR1'!#REF!)</f>
        <v/>
      </c>
      <c r="E48" s="191" t="str">
        <f>IF('Formulario PPGR3'!$G48="","",'Formulario PPGR1'!#REF!)</f>
        <v/>
      </c>
      <c r="F48" s="191" t="str">
        <f>IF('Formulario PPGR3'!$G48="","",'Formulario PPGR1'!#REF!)</f>
        <v/>
      </c>
      <c r="G48" s="190"/>
      <c r="H48" s="531" t="str" cm="1">
        <f t="array" ref="H48">IF(Tabla1[[#This Row],[Código_Actividad]]="","",_xlfn.XLOOKUP(Tabla1[[#This Row],[Código_Actividad]],CodigoActividad,Tabla2[Actividades Programables Presupuestables],"",0))</f>
        <v/>
      </c>
      <c r="I48" s="532" t="str">
        <f>IFERROR(VLOOKUP('Formulario PPGR3'!$G48,'Formulario PPGR2'!$H$110:$V$265,15,FALSE),"")</f>
        <v/>
      </c>
      <c r="J48" s="537"/>
      <c r="K48" s="535" t="str">
        <f>IF(Tabla1[[#This Row],[Insumos]]="","",_xlfn.XLOOKUP(Tabla1[[#This Row],[Insumos]],Tabla10[Insumo],Tabla10[InsumoAbrev],"",0))</f>
        <v/>
      </c>
      <c r="L48" s="536"/>
      <c r="M48" s="533" t="str">
        <f>IF(Tabla1[[#This Row],[Descripción]]="","",_xlfn.XLOOKUP(Tabla1[[#This Row],[Descripción]],Tabla10[Descripción],Tabla10[Unidad de Medida],"",0))</f>
        <v/>
      </c>
      <c r="N48" s="323"/>
      <c r="O48" s="534" t="str">
        <f>IF(Tabla1[[#This Row],[Descripción]]="","",_xlfn.XLOOKUP(Tabla1[[#This Row],[Descripción]],Tabla10[Descripción],Tabla10[Precio Unitario],0))</f>
        <v/>
      </c>
      <c r="P48" s="534" t="str">
        <f>IF(Tabla1[[#This Row],[Cantidad de Insumos]]="","",Tabla1[[#This Row],[Precio Unitario]]*Tabla1[[#This Row],[Cantidad de Insumos]])</f>
        <v/>
      </c>
      <c r="Q48" s="534" t="str">
        <f>IF(Tabla1[[#This Row],[Descripción]]="","",_xlfn.XLOOKUP(Tabla1[[#This Row],[Descripción]],Tabla10[Descripción],Tabla10[CODIGO PRESUPUESTARIO],0))</f>
        <v/>
      </c>
      <c r="R48" s="535"/>
    </row>
    <row r="49" spans="2:18" ht="22.5" customHeight="1" x14ac:dyDescent="0.25">
      <c r="B49" s="191" t="str">
        <f>IF('Formulario PPGR3'!$G49="","",CONCATENATE('Formulario PPGR3'!$C49,".",'Formulario PPGR3'!$D49,".",'Formulario PPGR3'!$E49,".",'Formulario PPGR3'!$F49))</f>
        <v/>
      </c>
      <c r="C49" s="191" t="str">
        <f>IF('Formulario PPGR3'!$G49="","",'Formulario PPGR1'!#REF!)</f>
        <v/>
      </c>
      <c r="D49" s="191" t="str">
        <f>IF('Formulario PPGR3'!$G49="","",'Formulario PPGR1'!#REF!)</f>
        <v/>
      </c>
      <c r="E49" s="191" t="str">
        <f>IF('Formulario PPGR3'!$G49="","",'Formulario PPGR1'!#REF!)</f>
        <v/>
      </c>
      <c r="F49" s="191" t="str">
        <f>IF('Formulario PPGR3'!$G49="","",'Formulario PPGR1'!#REF!)</f>
        <v/>
      </c>
      <c r="G49" s="190"/>
      <c r="H49" s="531" t="str" cm="1">
        <f t="array" ref="H49">IF(Tabla1[[#This Row],[Código_Actividad]]="","",_xlfn.XLOOKUP(Tabla1[[#This Row],[Código_Actividad]],CodigoActividad,Tabla2[Actividades Programables Presupuestables],"",0))</f>
        <v/>
      </c>
      <c r="I49" s="532" t="str">
        <f>IFERROR(VLOOKUP('Formulario PPGR3'!$G49,'Formulario PPGR2'!$H$110:$V$265,15,FALSE),"")</f>
        <v/>
      </c>
      <c r="J49" s="537"/>
      <c r="K49" s="535" t="str">
        <f>IF(Tabla1[[#This Row],[Insumos]]="","",_xlfn.XLOOKUP(Tabla1[[#This Row],[Insumos]],Tabla10[Insumo],Tabla10[InsumoAbrev],"",0))</f>
        <v/>
      </c>
      <c r="L49" s="536"/>
      <c r="M49" s="533" t="str">
        <f>IF(Tabla1[[#This Row],[Descripción]]="","",_xlfn.XLOOKUP(Tabla1[[#This Row],[Descripción]],Tabla10[Descripción],Tabla10[Unidad de Medida],"",0))</f>
        <v/>
      </c>
      <c r="N49" s="323"/>
      <c r="O49" s="534" t="str">
        <f>IF(Tabla1[[#This Row],[Descripción]]="","",_xlfn.XLOOKUP(Tabla1[[#This Row],[Descripción]],Tabla10[Descripción],Tabla10[Precio Unitario],0))</f>
        <v/>
      </c>
      <c r="P49" s="534" t="str">
        <f>IF(Tabla1[[#This Row],[Cantidad de Insumos]]="","",Tabla1[[#This Row],[Precio Unitario]]*Tabla1[[#This Row],[Cantidad de Insumos]])</f>
        <v/>
      </c>
      <c r="Q49" s="534" t="str">
        <f>IF(Tabla1[[#This Row],[Descripción]]="","",_xlfn.XLOOKUP(Tabla1[[#This Row],[Descripción]],Tabla10[Descripción],Tabla10[CODIGO PRESUPUESTARIO],0))</f>
        <v/>
      </c>
      <c r="R49" s="535"/>
    </row>
    <row r="50" spans="2:18" ht="22.5" customHeight="1" x14ac:dyDescent="0.25">
      <c r="B50" s="191" t="str">
        <f>IF('Formulario PPGR3'!$G50="","",CONCATENATE('Formulario PPGR3'!$C50,".",'Formulario PPGR3'!$D50,".",'Formulario PPGR3'!$E50,".",'Formulario PPGR3'!$F50))</f>
        <v/>
      </c>
      <c r="C50" s="191" t="str">
        <f>IF('Formulario PPGR3'!$G50="","",'Formulario PPGR1'!#REF!)</f>
        <v/>
      </c>
      <c r="D50" s="191" t="str">
        <f>IF('Formulario PPGR3'!$G50="","",'Formulario PPGR1'!#REF!)</f>
        <v/>
      </c>
      <c r="E50" s="191" t="str">
        <f>IF('Formulario PPGR3'!$G50="","",'Formulario PPGR1'!#REF!)</f>
        <v/>
      </c>
      <c r="F50" s="191" t="str">
        <f>IF('Formulario PPGR3'!$G50="","",'Formulario PPGR1'!#REF!)</f>
        <v/>
      </c>
      <c r="G50" s="190"/>
      <c r="H50" s="531" t="str" cm="1">
        <f t="array" ref="H50">IF(Tabla1[[#This Row],[Código_Actividad]]="","",_xlfn.XLOOKUP(Tabla1[[#This Row],[Código_Actividad]],CodigoActividad,Tabla2[Actividades Programables Presupuestables],"",0))</f>
        <v/>
      </c>
      <c r="I50" s="532" t="str">
        <f>IFERROR(VLOOKUP('Formulario PPGR3'!$G50,'Formulario PPGR2'!$H$110:$V$265,15,FALSE),"")</f>
        <v/>
      </c>
      <c r="J50" s="537"/>
      <c r="K50" s="535" t="str">
        <f>IF(Tabla1[[#This Row],[Insumos]]="","",_xlfn.XLOOKUP(Tabla1[[#This Row],[Insumos]],Tabla10[Insumo],Tabla10[InsumoAbrev],"",0))</f>
        <v/>
      </c>
      <c r="L50" s="536"/>
      <c r="M50" s="533" t="str">
        <f>IF(Tabla1[[#This Row],[Descripción]]="","",_xlfn.XLOOKUP(Tabla1[[#This Row],[Descripción]],Tabla10[Descripción],Tabla10[Unidad de Medida],"",0))</f>
        <v/>
      </c>
      <c r="N50" s="323"/>
      <c r="O50" s="534" t="str">
        <f>IF(Tabla1[[#This Row],[Descripción]]="","",_xlfn.XLOOKUP(Tabla1[[#This Row],[Descripción]],Tabla10[Descripción],Tabla10[Precio Unitario],0))</f>
        <v/>
      </c>
      <c r="P50" s="534" t="str">
        <f>IF(Tabla1[[#This Row],[Cantidad de Insumos]]="","",Tabla1[[#This Row],[Precio Unitario]]*Tabla1[[#This Row],[Cantidad de Insumos]])</f>
        <v/>
      </c>
      <c r="Q50" s="534" t="str">
        <f>IF(Tabla1[[#This Row],[Descripción]]="","",_xlfn.XLOOKUP(Tabla1[[#This Row],[Descripción]],Tabla10[Descripción],Tabla10[CODIGO PRESUPUESTARIO],0))</f>
        <v/>
      </c>
      <c r="R50" s="535"/>
    </row>
    <row r="51" spans="2:18" ht="22.5" customHeight="1" x14ac:dyDescent="0.25">
      <c r="B51" s="191" t="str">
        <f>IF('Formulario PPGR3'!$G51="","",CONCATENATE('Formulario PPGR3'!$C51,".",'Formulario PPGR3'!$D51,".",'Formulario PPGR3'!$E51,".",'Formulario PPGR3'!$F51))</f>
        <v/>
      </c>
      <c r="C51" s="191" t="str">
        <f>IF('Formulario PPGR3'!$G51="","",'Formulario PPGR1'!#REF!)</f>
        <v/>
      </c>
      <c r="D51" s="191" t="str">
        <f>IF('Formulario PPGR3'!$G51="","",'Formulario PPGR1'!#REF!)</f>
        <v/>
      </c>
      <c r="E51" s="191" t="str">
        <f>IF('Formulario PPGR3'!$G51="","",'Formulario PPGR1'!#REF!)</f>
        <v/>
      </c>
      <c r="F51" s="191" t="str">
        <f>IF('Formulario PPGR3'!$G51="","",'Formulario PPGR1'!#REF!)</f>
        <v/>
      </c>
      <c r="G51" s="190"/>
      <c r="H51" s="531" t="str" cm="1">
        <f t="array" ref="H51">IF(Tabla1[[#This Row],[Código_Actividad]]="","",_xlfn.XLOOKUP(Tabla1[[#This Row],[Código_Actividad]],CodigoActividad,Tabla2[Actividades Programables Presupuestables],"",0))</f>
        <v/>
      </c>
      <c r="I51" s="532" t="str">
        <f>IFERROR(VLOOKUP('Formulario PPGR3'!$G51,'Formulario PPGR2'!$H$110:$V$265,15,FALSE),"")</f>
        <v/>
      </c>
      <c r="J51" s="537"/>
      <c r="K51" s="535" t="str">
        <f>IF(Tabla1[[#This Row],[Insumos]]="","",_xlfn.XLOOKUP(Tabla1[[#This Row],[Insumos]],Tabla10[Insumo],Tabla10[InsumoAbrev],"",0))</f>
        <v/>
      </c>
      <c r="L51" s="536"/>
      <c r="M51" s="533" t="str">
        <f>IF(Tabla1[[#This Row],[Descripción]]="","",_xlfn.XLOOKUP(Tabla1[[#This Row],[Descripción]],Tabla10[Descripción],Tabla10[Unidad de Medida],"",0))</f>
        <v/>
      </c>
      <c r="N51" s="323"/>
      <c r="O51" s="534" t="str">
        <f>IF(Tabla1[[#This Row],[Descripción]]="","",_xlfn.XLOOKUP(Tabla1[[#This Row],[Descripción]],Tabla10[Descripción],Tabla10[Precio Unitario],0))</f>
        <v/>
      </c>
      <c r="P51" s="534" t="str">
        <f>IF(Tabla1[[#This Row],[Cantidad de Insumos]]="","",Tabla1[[#This Row],[Precio Unitario]]*Tabla1[[#This Row],[Cantidad de Insumos]])</f>
        <v/>
      </c>
      <c r="Q51" s="534" t="str">
        <f>IF(Tabla1[[#This Row],[Descripción]]="","",_xlfn.XLOOKUP(Tabla1[[#This Row],[Descripción]],Tabla10[Descripción],Tabla10[CODIGO PRESUPUESTARIO],0))</f>
        <v/>
      </c>
      <c r="R51" s="535"/>
    </row>
    <row r="52" spans="2:18" ht="22.5" customHeight="1" x14ac:dyDescent="0.25">
      <c r="B52" s="191" t="str">
        <f>IF('Formulario PPGR3'!$G52="","",CONCATENATE('Formulario PPGR3'!$C52,".",'Formulario PPGR3'!$D52,".",'Formulario PPGR3'!$E52,".",'Formulario PPGR3'!$F52))</f>
        <v/>
      </c>
      <c r="C52" s="191" t="str">
        <f>IF('Formulario PPGR3'!$G52="","",'Formulario PPGR1'!#REF!)</f>
        <v/>
      </c>
      <c r="D52" s="191" t="str">
        <f>IF('Formulario PPGR3'!$G52="","",'Formulario PPGR1'!#REF!)</f>
        <v/>
      </c>
      <c r="E52" s="191" t="str">
        <f>IF('Formulario PPGR3'!$G52="","",'Formulario PPGR1'!#REF!)</f>
        <v/>
      </c>
      <c r="F52" s="191" t="str">
        <f>IF('Formulario PPGR3'!$G52="","",'Formulario PPGR1'!#REF!)</f>
        <v/>
      </c>
      <c r="G52" s="190"/>
      <c r="H52" s="531" t="str" cm="1">
        <f t="array" ref="H52">IF(Tabla1[[#This Row],[Código_Actividad]]="","",_xlfn.XLOOKUP(Tabla1[[#This Row],[Código_Actividad]],CodigoActividad,Tabla2[Actividades Programables Presupuestables],"",0))</f>
        <v/>
      </c>
      <c r="I52" s="532" t="str">
        <f>IFERROR(VLOOKUP('Formulario PPGR3'!$G52,'Formulario PPGR2'!$H$110:$V$265,15,FALSE),"")</f>
        <v/>
      </c>
      <c r="J52" s="537"/>
      <c r="K52" s="535" t="str">
        <f>IF(Tabla1[[#This Row],[Insumos]]="","",_xlfn.XLOOKUP(Tabla1[[#This Row],[Insumos]],Tabla10[Insumo],Tabla10[InsumoAbrev],"",0))</f>
        <v/>
      </c>
      <c r="L52" s="536"/>
      <c r="M52" s="533" t="str">
        <f>IF(Tabla1[[#This Row],[Descripción]]="","",_xlfn.XLOOKUP(Tabla1[[#This Row],[Descripción]],Tabla10[Descripción],Tabla10[Unidad de Medida],"",0))</f>
        <v/>
      </c>
      <c r="N52" s="323"/>
      <c r="O52" s="534" t="str">
        <f>IF(Tabla1[[#This Row],[Descripción]]="","",_xlfn.XLOOKUP(Tabla1[[#This Row],[Descripción]],Tabla10[Descripción],Tabla10[Precio Unitario],0))</f>
        <v/>
      </c>
      <c r="P52" s="534" t="str">
        <f>IF(Tabla1[[#This Row],[Cantidad de Insumos]]="","",Tabla1[[#This Row],[Precio Unitario]]*Tabla1[[#This Row],[Cantidad de Insumos]])</f>
        <v/>
      </c>
      <c r="Q52" s="534" t="str">
        <f>IF(Tabla1[[#This Row],[Descripción]]="","",_xlfn.XLOOKUP(Tabla1[[#This Row],[Descripción]],Tabla10[Descripción],Tabla10[CODIGO PRESUPUESTARIO],0))</f>
        <v/>
      </c>
      <c r="R52" s="535"/>
    </row>
    <row r="53" spans="2:18" ht="22.5" customHeight="1" x14ac:dyDescent="0.25">
      <c r="B53" s="191" t="str">
        <f>IF('Formulario PPGR3'!$G53="","",CONCATENATE('Formulario PPGR3'!$C53,".",'Formulario PPGR3'!$D53,".",'Formulario PPGR3'!$E53,".",'Formulario PPGR3'!$F53))</f>
        <v/>
      </c>
      <c r="C53" s="191" t="str">
        <f>IF('Formulario PPGR3'!$G53="","",'Formulario PPGR1'!#REF!)</f>
        <v/>
      </c>
      <c r="D53" s="191" t="str">
        <f>IF('Formulario PPGR3'!$G53="","",'Formulario PPGR1'!#REF!)</f>
        <v/>
      </c>
      <c r="E53" s="191" t="str">
        <f>IF('Formulario PPGR3'!$G53="","",'Formulario PPGR1'!#REF!)</f>
        <v/>
      </c>
      <c r="F53" s="191" t="str">
        <f>IF('Formulario PPGR3'!$G53="","",'Formulario PPGR1'!#REF!)</f>
        <v/>
      </c>
      <c r="G53" s="190"/>
      <c r="H53" s="531" t="str" cm="1">
        <f t="array" ref="H53">IF(Tabla1[[#This Row],[Código_Actividad]]="","",_xlfn.XLOOKUP(Tabla1[[#This Row],[Código_Actividad]],CodigoActividad,Tabla2[Actividades Programables Presupuestables],"",0))</f>
        <v/>
      </c>
      <c r="I53" s="532" t="str">
        <f>IFERROR(VLOOKUP('Formulario PPGR3'!$G53,'Formulario PPGR2'!$H$110:$V$265,15,FALSE),"")</f>
        <v/>
      </c>
      <c r="J53" s="537"/>
      <c r="K53" s="535" t="str">
        <f>IF(Tabla1[[#This Row],[Insumos]]="","",_xlfn.XLOOKUP(Tabla1[[#This Row],[Insumos]],Tabla10[Insumo],Tabla10[InsumoAbrev],"",0))</f>
        <v/>
      </c>
      <c r="L53" s="536"/>
      <c r="M53" s="533" t="str">
        <f>IF(Tabla1[[#This Row],[Descripción]]="","",_xlfn.XLOOKUP(Tabla1[[#This Row],[Descripción]],Tabla10[Descripción],Tabla10[Unidad de Medida],"",0))</f>
        <v/>
      </c>
      <c r="N53" s="323"/>
      <c r="O53" s="534" t="str">
        <f>IF(Tabla1[[#This Row],[Descripción]]="","",_xlfn.XLOOKUP(Tabla1[[#This Row],[Descripción]],Tabla10[Descripción],Tabla10[Precio Unitario],0))</f>
        <v/>
      </c>
      <c r="P53" s="534" t="str">
        <f>IF(Tabla1[[#This Row],[Cantidad de Insumos]]="","",Tabla1[[#This Row],[Precio Unitario]]*Tabla1[[#This Row],[Cantidad de Insumos]])</f>
        <v/>
      </c>
      <c r="Q53" s="534" t="str">
        <f>IF(Tabla1[[#This Row],[Descripción]]="","",_xlfn.XLOOKUP(Tabla1[[#This Row],[Descripción]],Tabla10[Descripción],Tabla10[CODIGO PRESUPUESTARIO],0))</f>
        <v/>
      </c>
      <c r="R53" s="535"/>
    </row>
    <row r="54" spans="2:18" ht="22.5" customHeight="1" x14ac:dyDescent="0.25">
      <c r="B54" s="191" t="str">
        <f>IF('Formulario PPGR3'!$G54="","",CONCATENATE('Formulario PPGR3'!$C54,".",'Formulario PPGR3'!$D54,".",'Formulario PPGR3'!$E54,".",'Formulario PPGR3'!$F54))</f>
        <v/>
      </c>
      <c r="C54" s="191" t="str">
        <f>IF('Formulario PPGR3'!$G54="","",'Formulario PPGR1'!#REF!)</f>
        <v/>
      </c>
      <c r="D54" s="191" t="str">
        <f>IF('Formulario PPGR3'!$G54="","",'Formulario PPGR1'!#REF!)</f>
        <v/>
      </c>
      <c r="E54" s="191" t="str">
        <f>IF('Formulario PPGR3'!$G54="","",'Formulario PPGR1'!#REF!)</f>
        <v/>
      </c>
      <c r="F54" s="191" t="str">
        <f>IF('Formulario PPGR3'!$G54="","",'Formulario PPGR1'!#REF!)</f>
        <v/>
      </c>
      <c r="G54" s="190"/>
      <c r="H54" s="531" t="str" cm="1">
        <f t="array" ref="H54">IF(Tabla1[[#This Row],[Código_Actividad]]="","",_xlfn.XLOOKUP(Tabla1[[#This Row],[Código_Actividad]],CodigoActividad,Tabla2[Actividades Programables Presupuestables],"",0))</f>
        <v/>
      </c>
      <c r="I54" s="532" t="str">
        <f>IFERROR(VLOOKUP('Formulario PPGR3'!$G54,'Formulario PPGR2'!$H$110:$V$265,15,FALSE),"")</f>
        <v/>
      </c>
      <c r="J54" s="537"/>
      <c r="K54" s="535" t="str">
        <f>IF(Tabla1[[#This Row],[Insumos]]="","",_xlfn.XLOOKUP(Tabla1[[#This Row],[Insumos]],Tabla10[Insumo],Tabla10[InsumoAbrev],"",0))</f>
        <v/>
      </c>
      <c r="L54" s="536"/>
      <c r="M54" s="533" t="str">
        <f>IF(Tabla1[[#This Row],[Descripción]]="","",_xlfn.XLOOKUP(Tabla1[[#This Row],[Descripción]],Tabla10[Descripción],Tabla10[Unidad de Medida],"",0))</f>
        <v/>
      </c>
      <c r="N54" s="323"/>
      <c r="O54" s="534" t="str">
        <f>IF(Tabla1[[#This Row],[Descripción]]="","",_xlfn.XLOOKUP(Tabla1[[#This Row],[Descripción]],Tabla10[Descripción],Tabla10[Precio Unitario],0))</f>
        <v/>
      </c>
      <c r="P54" s="534" t="str">
        <f>IF(Tabla1[[#This Row],[Cantidad de Insumos]]="","",Tabla1[[#This Row],[Precio Unitario]]*Tabla1[[#This Row],[Cantidad de Insumos]])</f>
        <v/>
      </c>
      <c r="Q54" s="534" t="str">
        <f>IF(Tabla1[[#This Row],[Descripción]]="","",_xlfn.XLOOKUP(Tabla1[[#This Row],[Descripción]],Tabla10[Descripción],Tabla10[CODIGO PRESUPUESTARIO],0))</f>
        <v/>
      </c>
      <c r="R54" s="535"/>
    </row>
    <row r="55" spans="2:18" ht="22.5" customHeight="1" x14ac:dyDescent="0.25">
      <c r="B55" s="191" t="str">
        <f>IF('Formulario PPGR3'!$G55="","",CONCATENATE('Formulario PPGR3'!$C55,".",'Formulario PPGR3'!$D55,".",'Formulario PPGR3'!$E55,".",'Formulario PPGR3'!$F55))</f>
        <v/>
      </c>
      <c r="C55" s="191" t="str">
        <f>IF('Formulario PPGR3'!$G55="","",'Formulario PPGR1'!#REF!)</f>
        <v/>
      </c>
      <c r="D55" s="191" t="str">
        <f>IF('Formulario PPGR3'!$G55="","",'Formulario PPGR1'!#REF!)</f>
        <v/>
      </c>
      <c r="E55" s="191" t="str">
        <f>IF('Formulario PPGR3'!$G55="","",'Formulario PPGR1'!#REF!)</f>
        <v/>
      </c>
      <c r="F55" s="191" t="str">
        <f>IF('Formulario PPGR3'!$G55="","",'Formulario PPGR1'!#REF!)</f>
        <v/>
      </c>
      <c r="G55" s="190"/>
      <c r="H55" s="531" t="str" cm="1">
        <f t="array" ref="H55">IF(Tabla1[[#This Row],[Código_Actividad]]="","",_xlfn.XLOOKUP(Tabla1[[#This Row],[Código_Actividad]],CodigoActividad,Tabla2[Actividades Programables Presupuestables],"",0))</f>
        <v/>
      </c>
      <c r="I55" s="532" t="str">
        <f>IFERROR(VLOOKUP('Formulario PPGR3'!$G55,'Formulario PPGR2'!$H$110:$V$265,15,FALSE),"")</f>
        <v/>
      </c>
      <c r="J55" s="537"/>
      <c r="K55" s="535" t="str">
        <f>IF(Tabla1[[#This Row],[Insumos]]="","",_xlfn.XLOOKUP(Tabla1[[#This Row],[Insumos]],Tabla10[Insumo],Tabla10[InsumoAbrev],"",0))</f>
        <v/>
      </c>
      <c r="L55" s="536"/>
      <c r="M55" s="533" t="str">
        <f>IF(Tabla1[[#This Row],[Descripción]]="","",_xlfn.XLOOKUP(Tabla1[[#This Row],[Descripción]],Tabla10[Descripción],Tabla10[Unidad de Medida],"",0))</f>
        <v/>
      </c>
      <c r="N55" s="323"/>
      <c r="O55" s="534" t="str">
        <f>IF(Tabla1[[#This Row],[Descripción]]="","",_xlfn.XLOOKUP(Tabla1[[#This Row],[Descripción]],Tabla10[Descripción],Tabla10[Precio Unitario],0))</f>
        <v/>
      </c>
      <c r="P55" s="534" t="str">
        <f>IF(Tabla1[[#This Row],[Cantidad de Insumos]]="","",Tabla1[[#This Row],[Precio Unitario]]*Tabla1[[#This Row],[Cantidad de Insumos]])</f>
        <v/>
      </c>
      <c r="Q55" s="534" t="str">
        <f>IF(Tabla1[[#This Row],[Descripción]]="","",_xlfn.XLOOKUP(Tabla1[[#This Row],[Descripción]],Tabla10[Descripción],Tabla10[CODIGO PRESUPUESTARIO],0))</f>
        <v/>
      </c>
      <c r="R55" s="535"/>
    </row>
    <row r="56" spans="2:18" ht="22.5" customHeight="1" x14ac:dyDescent="0.25">
      <c r="B56" s="191" t="str">
        <f>IF('Formulario PPGR3'!$G56="","",CONCATENATE('Formulario PPGR3'!$C56,".",'Formulario PPGR3'!$D56,".",'Formulario PPGR3'!$E56,".",'Formulario PPGR3'!$F56))</f>
        <v/>
      </c>
      <c r="C56" s="191" t="str">
        <f>IF('Formulario PPGR3'!$G56="","",'Formulario PPGR1'!#REF!)</f>
        <v/>
      </c>
      <c r="D56" s="191" t="str">
        <f>IF('Formulario PPGR3'!$G56="","",'Formulario PPGR1'!#REF!)</f>
        <v/>
      </c>
      <c r="E56" s="191" t="str">
        <f>IF('Formulario PPGR3'!$G56="","",'Formulario PPGR1'!#REF!)</f>
        <v/>
      </c>
      <c r="F56" s="191" t="str">
        <f>IF('Formulario PPGR3'!$G56="","",'Formulario PPGR1'!#REF!)</f>
        <v/>
      </c>
      <c r="G56" s="190"/>
      <c r="H56" s="531" t="str" cm="1">
        <f t="array" ref="H56">IF(Tabla1[[#This Row],[Código_Actividad]]="","",_xlfn.XLOOKUP(Tabla1[[#This Row],[Código_Actividad]],CodigoActividad,Tabla2[Actividades Programables Presupuestables],"",0))</f>
        <v/>
      </c>
      <c r="I56" s="532" t="str">
        <f>IFERROR(VLOOKUP('Formulario PPGR3'!$G56,'Formulario PPGR2'!$H$110:$V$265,15,FALSE),"")</f>
        <v/>
      </c>
      <c r="J56" s="537"/>
      <c r="K56" s="535" t="str">
        <f>IF(Tabla1[[#This Row],[Insumos]]="","",_xlfn.XLOOKUP(Tabla1[[#This Row],[Insumos]],Tabla10[Insumo],Tabla10[InsumoAbrev],"",0))</f>
        <v/>
      </c>
      <c r="L56" s="536"/>
      <c r="M56" s="533" t="str">
        <f>IF(Tabla1[[#This Row],[Descripción]]="","",_xlfn.XLOOKUP(Tabla1[[#This Row],[Descripción]],Tabla10[Descripción],Tabla10[Unidad de Medida],"",0))</f>
        <v/>
      </c>
      <c r="N56" s="323"/>
      <c r="O56" s="534" t="str">
        <f>IF(Tabla1[[#This Row],[Descripción]]="","",_xlfn.XLOOKUP(Tabla1[[#This Row],[Descripción]],Tabla10[Descripción],Tabla10[Precio Unitario],0))</f>
        <v/>
      </c>
      <c r="P56" s="534" t="str">
        <f>IF(Tabla1[[#This Row],[Cantidad de Insumos]]="","",Tabla1[[#This Row],[Precio Unitario]]*Tabla1[[#This Row],[Cantidad de Insumos]])</f>
        <v/>
      </c>
      <c r="Q56" s="534" t="str">
        <f>IF(Tabla1[[#This Row],[Descripción]]="","",_xlfn.XLOOKUP(Tabla1[[#This Row],[Descripción]],Tabla10[Descripción],Tabla10[CODIGO PRESUPUESTARIO],0))</f>
        <v/>
      </c>
      <c r="R56" s="535"/>
    </row>
    <row r="57" spans="2:18" ht="22.5" customHeight="1" x14ac:dyDescent="0.25">
      <c r="B57" s="191" t="str">
        <f>IF('Formulario PPGR3'!$G57="","",CONCATENATE('Formulario PPGR3'!$C57,".",'Formulario PPGR3'!$D57,".",'Formulario PPGR3'!$E57,".",'Formulario PPGR3'!$F57))</f>
        <v/>
      </c>
      <c r="C57" s="191" t="str">
        <f>IF('Formulario PPGR3'!$G57="","",'Formulario PPGR1'!#REF!)</f>
        <v/>
      </c>
      <c r="D57" s="191" t="str">
        <f>IF('Formulario PPGR3'!$G57="","",'Formulario PPGR1'!#REF!)</f>
        <v/>
      </c>
      <c r="E57" s="191" t="str">
        <f>IF('Formulario PPGR3'!$G57="","",'Formulario PPGR1'!#REF!)</f>
        <v/>
      </c>
      <c r="F57" s="191" t="str">
        <f>IF('Formulario PPGR3'!$G57="","",'Formulario PPGR1'!#REF!)</f>
        <v/>
      </c>
      <c r="G57" s="190"/>
      <c r="H57" s="531" t="str" cm="1">
        <f t="array" ref="H57">IF(Tabla1[[#This Row],[Código_Actividad]]="","",_xlfn.XLOOKUP(Tabla1[[#This Row],[Código_Actividad]],CodigoActividad,Tabla2[Actividades Programables Presupuestables],"",0))</f>
        <v/>
      </c>
      <c r="I57" s="532" t="str">
        <f>IFERROR(VLOOKUP('Formulario PPGR3'!$G57,'Formulario PPGR2'!$H$110:$V$265,15,FALSE),"")</f>
        <v/>
      </c>
      <c r="J57" s="537"/>
      <c r="K57" s="535" t="str">
        <f>IF(Tabla1[[#This Row],[Insumos]]="","",_xlfn.XLOOKUP(Tabla1[[#This Row],[Insumos]],Tabla10[Insumo],Tabla10[InsumoAbrev],"",0))</f>
        <v/>
      </c>
      <c r="L57" s="536"/>
      <c r="M57" s="533" t="str">
        <f>IF(Tabla1[[#This Row],[Descripción]]="","",_xlfn.XLOOKUP(Tabla1[[#This Row],[Descripción]],Tabla10[Descripción],Tabla10[Unidad de Medida],"",0))</f>
        <v/>
      </c>
      <c r="N57" s="323"/>
      <c r="O57" s="534" t="str">
        <f>IF(Tabla1[[#This Row],[Descripción]]="","",_xlfn.XLOOKUP(Tabla1[[#This Row],[Descripción]],Tabla10[Descripción],Tabla10[Precio Unitario],0))</f>
        <v/>
      </c>
      <c r="P57" s="534" t="str">
        <f>IF(Tabla1[[#This Row],[Cantidad de Insumos]]="","",Tabla1[[#This Row],[Precio Unitario]]*Tabla1[[#This Row],[Cantidad de Insumos]])</f>
        <v/>
      </c>
      <c r="Q57" s="534" t="str">
        <f>IF(Tabla1[[#This Row],[Descripción]]="","",_xlfn.XLOOKUP(Tabla1[[#This Row],[Descripción]],Tabla10[Descripción],Tabla10[CODIGO PRESUPUESTARIO],0))</f>
        <v/>
      </c>
      <c r="R57" s="535"/>
    </row>
    <row r="58" spans="2:18" ht="22.5" customHeight="1" x14ac:dyDescent="0.25">
      <c r="B58" s="191" t="str">
        <f>IF('Formulario PPGR3'!$G58="","",CONCATENATE('Formulario PPGR3'!$C58,".",'Formulario PPGR3'!$D58,".",'Formulario PPGR3'!$E58,".",'Formulario PPGR3'!$F58))</f>
        <v/>
      </c>
      <c r="C58" s="191" t="str">
        <f>IF('Formulario PPGR3'!$G58="","",'Formulario PPGR1'!#REF!)</f>
        <v/>
      </c>
      <c r="D58" s="191" t="str">
        <f>IF('Formulario PPGR3'!$G58="","",'Formulario PPGR1'!#REF!)</f>
        <v/>
      </c>
      <c r="E58" s="191" t="str">
        <f>IF('Formulario PPGR3'!$G58="","",'Formulario PPGR1'!#REF!)</f>
        <v/>
      </c>
      <c r="F58" s="191" t="str">
        <f>IF('Formulario PPGR3'!$G58="","",'Formulario PPGR1'!#REF!)</f>
        <v/>
      </c>
      <c r="G58" s="190"/>
      <c r="H58" s="531" t="str" cm="1">
        <f t="array" ref="H58">IF(Tabla1[[#This Row],[Código_Actividad]]="","",_xlfn.XLOOKUP(Tabla1[[#This Row],[Código_Actividad]],CodigoActividad,Tabla2[Actividades Programables Presupuestables],"",0))</f>
        <v/>
      </c>
      <c r="I58" s="532" t="str">
        <f>IFERROR(VLOOKUP('Formulario PPGR3'!$G58,'Formulario PPGR2'!$H$110:$V$265,15,FALSE),"")</f>
        <v/>
      </c>
      <c r="J58" s="537"/>
      <c r="K58" s="535" t="str">
        <f>IF(Tabla1[[#This Row],[Insumos]]="","",_xlfn.XLOOKUP(Tabla1[[#This Row],[Insumos]],Tabla10[Insumo],Tabla10[InsumoAbrev],"",0))</f>
        <v/>
      </c>
      <c r="L58" s="536"/>
      <c r="M58" s="533" t="str">
        <f>IF(Tabla1[[#This Row],[Descripción]]="","",_xlfn.XLOOKUP(Tabla1[[#This Row],[Descripción]],Tabla10[Descripción],Tabla10[Unidad de Medida],"",0))</f>
        <v/>
      </c>
      <c r="N58" s="323"/>
      <c r="O58" s="534" t="str">
        <f>IF(Tabla1[[#This Row],[Descripción]]="","",_xlfn.XLOOKUP(Tabla1[[#This Row],[Descripción]],Tabla10[Descripción],Tabla10[Precio Unitario],0))</f>
        <v/>
      </c>
      <c r="P58" s="534" t="str">
        <f>IF(Tabla1[[#This Row],[Cantidad de Insumos]]="","",Tabla1[[#This Row],[Precio Unitario]]*Tabla1[[#This Row],[Cantidad de Insumos]])</f>
        <v/>
      </c>
      <c r="Q58" s="534" t="str">
        <f>IF(Tabla1[[#This Row],[Descripción]]="","",_xlfn.XLOOKUP(Tabla1[[#This Row],[Descripción]],Tabla10[Descripción],Tabla10[CODIGO PRESUPUESTARIO],0))</f>
        <v/>
      </c>
      <c r="R58" s="535"/>
    </row>
    <row r="59" spans="2:18" ht="22.5" customHeight="1" x14ac:dyDescent="0.25">
      <c r="B59" s="191" t="str">
        <f>IF('Formulario PPGR3'!$G59="","",CONCATENATE('Formulario PPGR3'!$C59,".",'Formulario PPGR3'!$D59,".",'Formulario PPGR3'!$E59,".",'Formulario PPGR3'!$F59))</f>
        <v/>
      </c>
      <c r="C59" s="191" t="str">
        <f>IF('Formulario PPGR3'!$G59="","",'Formulario PPGR1'!#REF!)</f>
        <v/>
      </c>
      <c r="D59" s="191" t="str">
        <f>IF('Formulario PPGR3'!$G59="","",'Formulario PPGR1'!#REF!)</f>
        <v/>
      </c>
      <c r="E59" s="191" t="str">
        <f>IF('Formulario PPGR3'!$G59="","",'Formulario PPGR1'!#REF!)</f>
        <v/>
      </c>
      <c r="F59" s="191" t="str">
        <f>IF('Formulario PPGR3'!$G59="","",'Formulario PPGR1'!#REF!)</f>
        <v/>
      </c>
      <c r="G59" s="190"/>
      <c r="H59" s="531" t="str" cm="1">
        <f t="array" ref="H59">IF(Tabla1[[#This Row],[Código_Actividad]]="","",_xlfn.XLOOKUP(Tabla1[[#This Row],[Código_Actividad]],CodigoActividad,Tabla2[Actividades Programables Presupuestables],"",0))</f>
        <v/>
      </c>
      <c r="I59" s="532" t="str">
        <f>IFERROR(VLOOKUP('Formulario PPGR3'!$G59,'Formulario PPGR2'!$H$110:$V$265,15,FALSE),"")</f>
        <v/>
      </c>
      <c r="J59" s="537"/>
      <c r="K59" s="535" t="str">
        <f>IF(Tabla1[[#This Row],[Insumos]]="","",_xlfn.XLOOKUP(Tabla1[[#This Row],[Insumos]],Tabla10[Insumo],Tabla10[InsumoAbrev],"",0))</f>
        <v/>
      </c>
      <c r="L59" s="536"/>
      <c r="M59" s="533" t="str">
        <f>IF(Tabla1[[#This Row],[Descripción]]="","",_xlfn.XLOOKUP(Tabla1[[#This Row],[Descripción]],Tabla10[Descripción],Tabla10[Unidad de Medida],"",0))</f>
        <v/>
      </c>
      <c r="N59" s="323"/>
      <c r="O59" s="534" t="str">
        <f>IF(Tabla1[[#This Row],[Descripción]]="","",_xlfn.XLOOKUP(Tabla1[[#This Row],[Descripción]],Tabla10[Descripción],Tabla10[Precio Unitario],0))</f>
        <v/>
      </c>
      <c r="P59" s="534" t="str">
        <f>IF(Tabla1[[#This Row],[Cantidad de Insumos]]="","",Tabla1[[#This Row],[Precio Unitario]]*Tabla1[[#This Row],[Cantidad de Insumos]])</f>
        <v/>
      </c>
      <c r="Q59" s="534" t="str">
        <f>IF(Tabla1[[#This Row],[Descripción]]="","",_xlfn.XLOOKUP(Tabla1[[#This Row],[Descripción]],Tabla10[Descripción],Tabla10[CODIGO PRESUPUESTARIO],0))</f>
        <v/>
      </c>
      <c r="R59" s="535"/>
    </row>
    <row r="60" spans="2:18" ht="22.5" customHeight="1" x14ac:dyDescent="0.25">
      <c r="B60" s="191" t="str">
        <f>IF('Formulario PPGR3'!$G60="","",CONCATENATE('Formulario PPGR3'!$C60,".",'Formulario PPGR3'!$D60,".",'Formulario PPGR3'!$E60,".",'Formulario PPGR3'!$F60))</f>
        <v/>
      </c>
      <c r="C60" s="191" t="str">
        <f>IF('Formulario PPGR3'!$G60="","",'Formulario PPGR1'!#REF!)</f>
        <v/>
      </c>
      <c r="D60" s="191" t="str">
        <f>IF('Formulario PPGR3'!$G60="","",'Formulario PPGR1'!#REF!)</f>
        <v/>
      </c>
      <c r="E60" s="191" t="str">
        <f>IF('Formulario PPGR3'!$G60="","",'Formulario PPGR1'!#REF!)</f>
        <v/>
      </c>
      <c r="F60" s="191" t="str">
        <f>IF('Formulario PPGR3'!$G60="","",'Formulario PPGR1'!#REF!)</f>
        <v/>
      </c>
      <c r="G60" s="190"/>
      <c r="H60" s="531" t="str" cm="1">
        <f t="array" ref="H60">IF(Tabla1[[#This Row],[Código_Actividad]]="","",_xlfn.XLOOKUP(Tabla1[[#This Row],[Código_Actividad]],CodigoActividad,Tabla2[Actividades Programables Presupuestables],"",0))</f>
        <v/>
      </c>
      <c r="I60" s="532" t="str">
        <f>IFERROR(VLOOKUP('Formulario PPGR3'!$G60,'Formulario PPGR2'!$H$110:$V$265,15,FALSE),"")</f>
        <v/>
      </c>
      <c r="J60" s="537"/>
      <c r="K60" s="535" t="str">
        <f>IF(Tabla1[[#This Row],[Insumos]]="","",_xlfn.XLOOKUP(Tabla1[[#This Row],[Insumos]],Tabla10[Insumo],Tabla10[InsumoAbrev],"",0))</f>
        <v/>
      </c>
      <c r="L60" s="536"/>
      <c r="M60" s="533" t="str">
        <f>IF(Tabla1[[#This Row],[Descripción]]="","",_xlfn.XLOOKUP(Tabla1[[#This Row],[Descripción]],Tabla10[Descripción],Tabla10[Unidad de Medida],"",0))</f>
        <v/>
      </c>
      <c r="N60" s="323"/>
      <c r="O60" s="534" t="str">
        <f>IF(Tabla1[[#This Row],[Descripción]]="","",_xlfn.XLOOKUP(Tabla1[[#This Row],[Descripción]],Tabla10[Descripción],Tabla10[Precio Unitario],0))</f>
        <v/>
      </c>
      <c r="P60" s="534" t="str">
        <f>IF(Tabla1[[#This Row],[Cantidad de Insumos]]="","",Tabla1[[#This Row],[Precio Unitario]]*Tabla1[[#This Row],[Cantidad de Insumos]])</f>
        <v/>
      </c>
      <c r="Q60" s="534" t="str">
        <f>IF(Tabla1[[#This Row],[Descripción]]="","",_xlfn.XLOOKUP(Tabla1[[#This Row],[Descripción]],Tabla10[Descripción],Tabla10[CODIGO PRESUPUESTARIO],0))</f>
        <v/>
      </c>
      <c r="R60" s="535"/>
    </row>
    <row r="61" spans="2:18" ht="22.5" customHeight="1" x14ac:dyDescent="0.25">
      <c r="B61" s="191" t="str">
        <f>IF('Formulario PPGR3'!$G61="","",CONCATENATE('Formulario PPGR3'!$C61,".",'Formulario PPGR3'!$D61,".",'Formulario PPGR3'!$E61,".",'Formulario PPGR3'!$F61))</f>
        <v/>
      </c>
      <c r="C61" s="191" t="str">
        <f>IF('Formulario PPGR3'!$G61="","",'Formulario PPGR1'!#REF!)</f>
        <v/>
      </c>
      <c r="D61" s="191" t="str">
        <f>IF('Formulario PPGR3'!$G61="","",'Formulario PPGR1'!#REF!)</f>
        <v/>
      </c>
      <c r="E61" s="191" t="str">
        <f>IF('Formulario PPGR3'!$G61="","",'Formulario PPGR1'!#REF!)</f>
        <v/>
      </c>
      <c r="F61" s="191" t="str">
        <f>IF('Formulario PPGR3'!$G61="","",'Formulario PPGR1'!#REF!)</f>
        <v/>
      </c>
      <c r="G61" s="190"/>
      <c r="H61" s="531" t="str" cm="1">
        <f t="array" ref="H61">IF(Tabla1[[#This Row],[Código_Actividad]]="","",_xlfn.XLOOKUP(Tabla1[[#This Row],[Código_Actividad]],CodigoActividad,Tabla2[Actividades Programables Presupuestables],"",0))</f>
        <v/>
      </c>
      <c r="I61" s="532" t="str">
        <f>IFERROR(VLOOKUP('Formulario PPGR3'!$G61,'Formulario PPGR2'!$H$110:$V$265,15,FALSE),"")</f>
        <v/>
      </c>
      <c r="J61" s="537"/>
      <c r="K61" s="535" t="str">
        <f>IF(Tabla1[[#This Row],[Insumos]]="","",_xlfn.XLOOKUP(Tabla1[[#This Row],[Insumos]],Tabla10[Insumo],Tabla10[InsumoAbrev],"",0))</f>
        <v/>
      </c>
      <c r="L61" s="536"/>
      <c r="M61" s="533" t="str">
        <f>IF(Tabla1[[#This Row],[Descripción]]="","",_xlfn.XLOOKUP(Tabla1[[#This Row],[Descripción]],Tabla10[Descripción],Tabla10[Unidad de Medida],"",0))</f>
        <v/>
      </c>
      <c r="N61" s="323"/>
      <c r="O61" s="534" t="str">
        <f>IF(Tabla1[[#This Row],[Descripción]]="","",_xlfn.XLOOKUP(Tabla1[[#This Row],[Descripción]],Tabla10[Descripción],Tabla10[Precio Unitario],0))</f>
        <v/>
      </c>
      <c r="P61" s="534" t="str">
        <f>IF(Tabla1[[#This Row],[Cantidad de Insumos]]="","",Tabla1[[#This Row],[Precio Unitario]]*Tabla1[[#This Row],[Cantidad de Insumos]])</f>
        <v/>
      </c>
      <c r="Q61" s="534" t="str">
        <f>IF(Tabla1[[#This Row],[Descripción]]="","",_xlfn.XLOOKUP(Tabla1[[#This Row],[Descripción]],Tabla10[Descripción],Tabla10[CODIGO PRESUPUESTARIO],0))</f>
        <v/>
      </c>
      <c r="R61" s="535"/>
    </row>
    <row r="62" spans="2:18" ht="22.5" customHeight="1" x14ac:dyDescent="0.25">
      <c r="B62" s="191" t="str">
        <f>IF('Formulario PPGR3'!$G62="","",CONCATENATE('Formulario PPGR3'!$C62,".",'Formulario PPGR3'!$D62,".",'Formulario PPGR3'!$E62,".",'Formulario PPGR3'!$F62))</f>
        <v/>
      </c>
      <c r="C62" s="191" t="str">
        <f>IF('Formulario PPGR3'!$G62="","",'Formulario PPGR1'!#REF!)</f>
        <v/>
      </c>
      <c r="D62" s="191" t="str">
        <f>IF('Formulario PPGR3'!$G62="","",'Formulario PPGR1'!#REF!)</f>
        <v/>
      </c>
      <c r="E62" s="191" t="str">
        <f>IF('Formulario PPGR3'!$G62="","",'Formulario PPGR1'!#REF!)</f>
        <v/>
      </c>
      <c r="F62" s="191" t="str">
        <f>IF('Formulario PPGR3'!$G62="","",'Formulario PPGR1'!#REF!)</f>
        <v/>
      </c>
      <c r="G62" s="190"/>
      <c r="H62" s="531" t="str" cm="1">
        <f t="array" ref="H62">IF(Tabla1[[#This Row],[Código_Actividad]]="","",_xlfn.XLOOKUP(Tabla1[[#This Row],[Código_Actividad]],CodigoActividad,Tabla2[Actividades Programables Presupuestables],"",0))</f>
        <v/>
      </c>
      <c r="I62" s="532" t="str">
        <f>IFERROR(VLOOKUP('Formulario PPGR3'!$G62,'Formulario PPGR2'!$H$110:$V$265,15,FALSE),"")</f>
        <v/>
      </c>
      <c r="J62" s="537"/>
      <c r="K62" s="535" t="str">
        <f>IF(Tabla1[[#This Row],[Insumos]]="","",_xlfn.XLOOKUP(Tabla1[[#This Row],[Insumos]],Tabla10[Insumo],Tabla10[InsumoAbrev],"",0))</f>
        <v/>
      </c>
      <c r="L62" s="536"/>
      <c r="M62" s="533" t="str">
        <f>IF(Tabla1[[#This Row],[Descripción]]="","",_xlfn.XLOOKUP(Tabla1[[#This Row],[Descripción]],Tabla10[Descripción],Tabla10[Unidad de Medida],"",0))</f>
        <v/>
      </c>
      <c r="N62" s="323"/>
      <c r="O62" s="534" t="str">
        <f>IF(Tabla1[[#This Row],[Descripción]]="","",_xlfn.XLOOKUP(Tabla1[[#This Row],[Descripción]],Tabla10[Descripción],Tabla10[Precio Unitario],0))</f>
        <v/>
      </c>
      <c r="P62" s="534" t="str">
        <f>IF(Tabla1[[#This Row],[Cantidad de Insumos]]="","",Tabla1[[#This Row],[Precio Unitario]]*Tabla1[[#This Row],[Cantidad de Insumos]])</f>
        <v/>
      </c>
      <c r="Q62" s="534" t="str">
        <f>IF(Tabla1[[#This Row],[Descripción]]="","",_xlfn.XLOOKUP(Tabla1[[#This Row],[Descripción]],Tabla10[Descripción],Tabla10[CODIGO PRESUPUESTARIO],0))</f>
        <v/>
      </c>
      <c r="R62" s="535"/>
    </row>
    <row r="63" spans="2:18" ht="22.5" customHeight="1" x14ac:dyDescent="0.25">
      <c r="B63" s="191" t="str">
        <f>IF('Formulario PPGR3'!$G63="","",CONCATENATE('Formulario PPGR3'!$C63,".",'Formulario PPGR3'!$D63,".",'Formulario PPGR3'!$E63,".",'Formulario PPGR3'!$F63))</f>
        <v/>
      </c>
      <c r="C63" s="191" t="str">
        <f>IF('Formulario PPGR3'!$G63="","",'Formulario PPGR1'!#REF!)</f>
        <v/>
      </c>
      <c r="D63" s="191" t="str">
        <f>IF('Formulario PPGR3'!$G63="","",'Formulario PPGR1'!#REF!)</f>
        <v/>
      </c>
      <c r="E63" s="191" t="str">
        <f>IF('Formulario PPGR3'!$G63="","",'Formulario PPGR1'!#REF!)</f>
        <v/>
      </c>
      <c r="F63" s="191" t="str">
        <f>IF('Formulario PPGR3'!$G63="","",'Formulario PPGR1'!#REF!)</f>
        <v/>
      </c>
      <c r="G63" s="190"/>
      <c r="H63" s="531" t="str" cm="1">
        <f t="array" ref="H63">IF(Tabla1[[#This Row],[Código_Actividad]]="","",_xlfn.XLOOKUP(Tabla1[[#This Row],[Código_Actividad]],CodigoActividad,Tabla2[Actividades Programables Presupuestables],"",0))</f>
        <v/>
      </c>
      <c r="I63" s="532" t="str">
        <f>IFERROR(VLOOKUP('Formulario PPGR3'!$G63,'Formulario PPGR2'!$H$110:$V$265,15,FALSE),"")</f>
        <v/>
      </c>
      <c r="J63" s="537"/>
      <c r="K63" s="535" t="str">
        <f>IF(Tabla1[[#This Row],[Insumos]]="","",_xlfn.XLOOKUP(Tabla1[[#This Row],[Insumos]],Tabla10[Insumo],Tabla10[InsumoAbrev],"",0))</f>
        <v/>
      </c>
      <c r="L63" s="536"/>
      <c r="M63" s="533" t="str">
        <f>IF(Tabla1[[#This Row],[Descripción]]="","",_xlfn.XLOOKUP(Tabla1[[#This Row],[Descripción]],Tabla10[Descripción],Tabla10[Unidad de Medida],"",0))</f>
        <v/>
      </c>
      <c r="N63" s="323"/>
      <c r="O63" s="534" t="str">
        <f>IF(Tabla1[[#This Row],[Descripción]]="","",_xlfn.XLOOKUP(Tabla1[[#This Row],[Descripción]],Tabla10[Descripción],Tabla10[Precio Unitario],0))</f>
        <v/>
      </c>
      <c r="P63" s="534" t="str">
        <f>IF(Tabla1[[#This Row],[Cantidad de Insumos]]="","",Tabla1[[#This Row],[Precio Unitario]]*Tabla1[[#This Row],[Cantidad de Insumos]])</f>
        <v/>
      </c>
      <c r="Q63" s="534" t="str">
        <f>IF(Tabla1[[#This Row],[Descripción]]="","",_xlfn.XLOOKUP(Tabla1[[#This Row],[Descripción]],Tabla10[Descripción],Tabla10[CODIGO PRESUPUESTARIO],0))</f>
        <v/>
      </c>
      <c r="R63" s="535"/>
    </row>
    <row r="64" spans="2:18" ht="22.5" customHeight="1" x14ac:dyDescent="0.25">
      <c r="B64" s="191" t="str">
        <f>IF('Formulario PPGR3'!$G64="","",CONCATENATE('Formulario PPGR3'!$C64,".",'Formulario PPGR3'!$D64,".",'Formulario PPGR3'!$E64,".",'Formulario PPGR3'!$F64))</f>
        <v/>
      </c>
      <c r="C64" s="191" t="str">
        <f>IF('Formulario PPGR3'!$G64="","",'Formulario PPGR1'!#REF!)</f>
        <v/>
      </c>
      <c r="D64" s="191" t="str">
        <f>IF('Formulario PPGR3'!$G64="","",'Formulario PPGR1'!#REF!)</f>
        <v/>
      </c>
      <c r="E64" s="191" t="str">
        <f>IF('Formulario PPGR3'!$G64="","",'Formulario PPGR1'!#REF!)</f>
        <v/>
      </c>
      <c r="F64" s="191" t="str">
        <f>IF('Formulario PPGR3'!$G64="","",'Formulario PPGR1'!#REF!)</f>
        <v/>
      </c>
      <c r="G64" s="190"/>
      <c r="H64" s="531" t="str" cm="1">
        <f t="array" ref="H64">IF(Tabla1[[#This Row],[Código_Actividad]]="","",_xlfn.XLOOKUP(Tabla1[[#This Row],[Código_Actividad]],CodigoActividad,Tabla2[Actividades Programables Presupuestables],"",0))</f>
        <v/>
      </c>
      <c r="I64" s="532" t="str">
        <f>IFERROR(VLOOKUP('Formulario PPGR3'!$G64,'Formulario PPGR2'!$H$110:$V$265,15,FALSE),"")</f>
        <v/>
      </c>
      <c r="J64" s="537"/>
      <c r="K64" s="535" t="str">
        <f>IF(Tabla1[[#This Row],[Insumos]]="","",_xlfn.XLOOKUP(Tabla1[[#This Row],[Insumos]],Tabla10[Insumo],Tabla10[InsumoAbrev],"",0))</f>
        <v/>
      </c>
      <c r="L64" s="536"/>
      <c r="M64" s="533" t="str">
        <f>IF(Tabla1[[#This Row],[Descripción]]="","",_xlfn.XLOOKUP(Tabla1[[#This Row],[Descripción]],Tabla10[Descripción],Tabla10[Unidad de Medida],"",0))</f>
        <v/>
      </c>
      <c r="N64" s="323"/>
      <c r="O64" s="534" t="str">
        <f>IF(Tabla1[[#This Row],[Descripción]]="","",_xlfn.XLOOKUP(Tabla1[[#This Row],[Descripción]],Tabla10[Descripción],Tabla10[Precio Unitario],0))</f>
        <v/>
      </c>
      <c r="P64" s="534" t="str">
        <f>IF(Tabla1[[#This Row],[Cantidad de Insumos]]="","",Tabla1[[#This Row],[Precio Unitario]]*Tabla1[[#This Row],[Cantidad de Insumos]])</f>
        <v/>
      </c>
      <c r="Q64" s="534" t="str">
        <f>IF(Tabla1[[#This Row],[Descripción]]="","",_xlfn.XLOOKUP(Tabla1[[#This Row],[Descripción]],Tabla10[Descripción],Tabla10[CODIGO PRESUPUESTARIO],0))</f>
        <v/>
      </c>
      <c r="R64" s="535"/>
    </row>
    <row r="65" spans="2:18" ht="22.5" customHeight="1" x14ac:dyDescent="0.25">
      <c r="B65" s="191" t="str">
        <f>IF('Formulario PPGR3'!$G65="","",CONCATENATE('Formulario PPGR3'!$C65,".",'Formulario PPGR3'!$D65,".",'Formulario PPGR3'!$E65,".",'Formulario PPGR3'!$F65))</f>
        <v/>
      </c>
      <c r="C65" s="191" t="str">
        <f>IF('Formulario PPGR3'!$G65="","",'Formulario PPGR1'!#REF!)</f>
        <v/>
      </c>
      <c r="D65" s="191" t="str">
        <f>IF('Formulario PPGR3'!$G65="","",'Formulario PPGR1'!#REF!)</f>
        <v/>
      </c>
      <c r="E65" s="191" t="str">
        <f>IF('Formulario PPGR3'!$G65="","",'Formulario PPGR1'!#REF!)</f>
        <v/>
      </c>
      <c r="F65" s="191" t="str">
        <f>IF('Formulario PPGR3'!$G65="","",'Formulario PPGR1'!#REF!)</f>
        <v/>
      </c>
      <c r="G65" s="190"/>
      <c r="H65" s="531" t="str" cm="1">
        <f t="array" ref="H65">IF(Tabla1[[#This Row],[Código_Actividad]]="","",_xlfn.XLOOKUP(Tabla1[[#This Row],[Código_Actividad]],CodigoActividad,Tabla2[Actividades Programables Presupuestables],"",0))</f>
        <v/>
      </c>
      <c r="I65" s="532" t="str">
        <f>IFERROR(VLOOKUP('Formulario PPGR3'!$G65,'Formulario PPGR2'!$H$110:$V$265,15,FALSE),"")</f>
        <v/>
      </c>
      <c r="J65" s="537"/>
      <c r="K65" s="535" t="str">
        <f>IF(Tabla1[[#This Row],[Insumos]]="","",_xlfn.XLOOKUP(Tabla1[[#This Row],[Insumos]],Tabla10[Insumo],Tabla10[InsumoAbrev],"",0))</f>
        <v/>
      </c>
      <c r="L65" s="536"/>
      <c r="M65" s="533" t="str">
        <f>IF(Tabla1[[#This Row],[Descripción]]="","",_xlfn.XLOOKUP(Tabla1[[#This Row],[Descripción]],Tabla10[Descripción],Tabla10[Unidad de Medida],"",0))</f>
        <v/>
      </c>
      <c r="N65" s="323"/>
      <c r="O65" s="534" t="str">
        <f>IF(Tabla1[[#This Row],[Descripción]]="","",_xlfn.XLOOKUP(Tabla1[[#This Row],[Descripción]],Tabla10[Descripción],Tabla10[Precio Unitario],0))</f>
        <v/>
      </c>
      <c r="P65" s="534" t="str">
        <f>IF(Tabla1[[#This Row],[Cantidad de Insumos]]="","",Tabla1[[#This Row],[Precio Unitario]]*Tabla1[[#This Row],[Cantidad de Insumos]])</f>
        <v/>
      </c>
      <c r="Q65" s="534" t="str">
        <f>IF(Tabla1[[#This Row],[Descripción]]="","",_xlfn.XLOOKUP(Tabla1[[#This Row],[Descripción]],Tabla10[Descripción],Tabla10[CODIGO PRESUPUESTARIO],0))</f>
        <v/>
      </c>
      <c r="R65" s="535"/>
    </row>
    <row r="66" spans="2:18" ht="22.5" customHeight="1" x14ac:dyDescent="0.25">
      <c r="B66" s="191" t="str">
        <f>IF('Formulario PPGR3'!$G66="","",CONCATENATE('Formulario PPGR3'!$C66,".",'Formulario PPGR3'!$D66,".",'Formulario PPGR3'!$E66,".",'Formulario PPGR3'!$F66))</f>
        <v/>
      </c>
      <c r="C66" s="191" t="str">
        <f>IF('Formulario PPGR3'!$G66="","",'Formulario PPGR1'!#REF!)</f>
        <v/>
      </c>
      <c r="D66" s="191" t="str">
        <f>IF('Formulario PPGR3'!$G66="","",'Formulario PPGR1'!#REF!)</f>
        <v/>
      </c>
      <c r="E66" s="191" t="str">
        <f>IF('Formulario PPGR3'!$G66="","",'Formulario PPGR1'!#REF!)</f>
        <v/>
      </c>
      <c r="F66" s="191" t="str">
        <f>IF('Formulario PPGR3'!$G66="","",'Formulario PPGR1'!#REF!)</f>
        <v/>
      </c>
      <c r="G66" s="190"/>
      <c r="H66" s="531" t="str" cm="1">
        <f t="array" ref="H66">IF(Tabla1[[#This Row],[Código_Actividad]]="","",_xlfn.XLOOKUP(Tabla1[[#This Row],[Código_Actividad]],CodigoActividad,Tabla2[Actividades Programables Presupuestables],"",0))</f>
        <v/>
      </c>
      <c r="I66" s="532" t="str">
        <f>IFERROR(VLOOKUP('Formulario PPGR3'!$G66,'Formulario PPGR2'!$H$110:$V$265,15,FALSE),"")</f>
        <v/>
      </c>
      <c r="J66" s="537"/>
      <c r="K66" s="535" t="str">
        <f>IF(Tabla1[[#This Row],[Insumos]]="","",_xlfn.XLOOKUP(Tabla1[[#This Row],[Insumos]],Tabla10[Insumo],Tabla10[InsumoAbrev],"",0))</f>
        <v/>
      </c>
      <c r="L66" s="536"/>
      <c r="M66" s="533" t="str">
        <f>IF(Tabla1[[#This Row],[Descripción]]="","",_xlfn.XLOOKUP(Tabla1[[#This Row],[Descripción]],Tabla10[Descripción],Tabla10[Unidad de Medida],"",0))</f>
        <v/>
      </c>
      <c r="N66" s="323"/>
      <c r="O66" s="534" t="str">
        <f>IF(Tabla1[[#This Row],[Descripción]]="","",_xlfn.XLOOKUP(Tabla1[[#This Row],[Descripción]],Tabla10[Descripción],Tabla10[Precio Unitario],0))</f>
        <v/>
      </c>
      <c r="P66" s="534" t="str">
        <f>IF(Tabla1[[#This Row],[Cantidad de Insumos]]="","",Tabla1[[#This Row],[Precio Unitario]]*Tabla1[[#This Row],[Cantidad de Insumos]])</f>
        <v/>
      </c>
      <c r="Q66" s="534" t="str">
        <f>IF(Tabla1[[#This Row],[Descripción]]="","",_xlfn.XLOOKUP(Tabla1[[#This Row],[Descripción]],Tabla10[Descripción],Tabla10[CODIGO PRESUPUESTARIO],0))</f>
        <v/>
      </c>
      <c r="R66" s="535"/>
    </row>
    <row r="67" spans="2:18" ht="22.5" customHeight="1" x14ac:dyDescent="0.25">
      <c r="B67" s="191" t="str">
        <f>IF('Formulario PPGR3'!$G67="","",CONCATENATE('Formulario PPGR3'!$C67,".",'Formulario PPGR3'!$D67,".",'Formulario PPGR3'!$E67,".",'Formulario PPGR3'!$F67))</f>
        <v/>
      </c>
      <c r="C67" s="191" t="str">
        <f>IF('Formulario PPGR3'!$G67="","",'Formulario PPGR1'!#REF!)</f>
        <v/>
      </c>
      <c r="D67" s="191" t="str">
        <f>IF('Formulario PPGR3'!$G67="","",'Formulario PPGR1'!#REF!)</f>
        <v/>
      </c>
      <c r="E67" s="191" t="str">
        <f>IF('Formulario PPGR3'!$G67="","",'Formulario PPGR1'!#REF!)</f>
        <v/>
      </c>
      <c r="F67" s="191" t="str">
        <f>IF('Formulario PPGR3'!$G67="","",'Formulario PPGR1'!#REF!)</f>
        <v/>
      </c>
      <c r="G67" s="190"/>
      <c r="H67" s="531" t="str" cm="1">
        <f t="array" ref="H67">IF(Tabla1[[#This Row],[Código_Actividad]]="","",_xlfn.XLOOKUP(Tabla1[[#This Row],[Código_Actividad]],CodigoActividad,Tabla2[Actividades Programables Presupuestables],"",0))</f>
        <v/>
      </c>
      <c r="I67" s="532" t="str">
        <f>IFERROR(VLOOKUP('Formulario PPGR3'!$G67,'Formulario PPGR2'!$H$110:$V$265,15,FALSE),"")</f>
        <v/>
      </c>
      <c r="J67" s="537"/>
      <c r="K67" s="535" t="str">
        <f>IF(Tabla1[[#This Row],[Insumos]]="","",_xlfn.XLOOKUP(Tabla1[[#This Row],[Insumos]],Tabla10[Insumo],Tabla10[InsumoAbrev],"",0))</f>
        <v/>
      </c>
      <c r="L67" s="536"/>
      <c r="M67" s="533" t="str">
        <f>IF(Tabla1[[#This Row],[Descripción]]="","",_xlfn.XLOOKUP(Tabla1[[#This Row],[Descripción]],Tabla10[Descripción],Tabla10[Unidad de Medida],"",0))</f>
        <v/>
      </c>
      <c r="N67" s="323"/>
      <c r="O67" s="534" t="str">
        <f>IF(Tabla1[[#This Row],[Descripción]]="","",_xlfn.XLOOKUP(Tabla1[[#This Row],[Descripción]],Tabla10[Descripción],Tabla10[Precio Unitario],0))</f>
        <v/>
      </c>
      <c r="P67" s="534" t="str">
        <f>IF(Tabla1[[#This Row],[Cantidad de Insumos]]="","",Tabla1[[#This Row],[Precio Unitario]]*Tabla1[[#This Row],[Cantidad de Insumos]])</f>
        <v/>
      </c>
      <c r="Q67" s="534" t="str">
        <f>IF(Tabla1[[#This Row],[Descripción]]="","",_xlfn.XLOOKUP(Tabla1[[#This Row],[Descripción]],Tabla10[Descripción],Tabla10[CODIGO PRESUPUESTARIO],0))</f>
        <v/>
      </c>
      <c r="R67" s="535"/>
    </row>
    <row r="68" spans="2:18" ht="22.5" customHeight="1" x14ac:dyDescent="0.25">
      <c r="B68" s="191" t="str">
        <f>IF('Formulario PPGR3'!$G68="","",CONCATENATE('Formulario PPGR3'!$C68,".",'Formulario PPGR3'!$D68,".",'Formulario PPGR3'!$E68,".",'Formulario PPGR3'!$F68))</f>
        <v/>
      </c>
      <c r="C68" s="191" t="str">
        <f>IF('Formulario PPGR3'!$G68="","",'Formulario PPGR1'!#REF!)</f>
        <v/>
      </c>
      <c r="D68" s="191" t="str">
        <f>IF('Formulario PPGR3'!$G68="","",'Formulario PPGR1'!#REF!)</f>
        <v/>
      </c>
      <c r="E68" s="191" t="str">
        <f>IF('Formulario PPGR3'!$G68="","",'Formulario PPGR1'!#REF!)</f>
        <v/>
      </c>
      <c r="F68" s="191" t="str">
        <f>IF('Formulario PPGR3'!$G68="","",'Formulario PPGR1'!#REF!)</f>
        <v/>
      </c>
      <c r="G68" s="190"/>
      <c r="H68" s="531" t="str" cm="1">
        <f t="array" ref="H68">IF(Tabla1[[#This Row],[Código_Actividad]]="","",_xlfn.XLOOKUP(Tabla1[[#This Row],[Código_Actividad]],CodigoActividad,Tabla2[Actividades Programables Presupuestables],"",0))</f>
        <v/>
      </c>
      <c r="I68" s="532" t="str">
        <f>IFERROR(VLOOKUP('Formulario PPGR3'!$G68,'Formulario PPGR2'!$H$110:$V$265,15,FALSE),"")</f>
        <v/>
      </c>
      <c r="J68" s="537"/>
      <c r="K68" s="535" t="str">
        <f>IF(Tabla1[[#This Row],[Insumos]]="","",_xlfn.XLOOKUP(Tabla1[[#This Row],[Insumos]],Tabla10[Insumo],Tabla10[InsumoAbrev],"",0))</f>
        <v/>
      </c>
      <c r="L68" s="536"/>
      <c r="M68" s="533" t="str">
        <f>IF(Tabla1[[#This Row],[Descripción]]="","",_xlfn.XLOOKUP(Tabla1[[#This Row],[Descripción]],Tabla10[Descripción],Tabla10[Unidad de Medida],"",0))</f>
        <v/>
      </c>
      <c r="N68" s="323"/>
      <c r="O68" s="534" t="str">
        <f>IF(Tabla1[[#This Row],[Descripción]]="","",_xlfn.XLOOKUP(Tabla1[[#This Row],[Descripción]],Tabla10[Descripción],Tabla10[Precio Unitario],0))</f>
        <v/>
      </c>
      <c r="P68" s="534" t="str">
        <f>IF(Tabla1[[#This Row],[Cantidad de Insumos]]="","",Tabla1[[#This Row],[Precio Unitario]]*Tabla1[[#This Row],[Cantidad de Insumos]])</f>
        <v/>
      </c>
      <c r="Q68" s="534" t="str">
        <f>IF(Tabla1[[#This Row],[Descripción]]="","",_xlfn.XLOOKUP(Tabla1[[#This Row],[Descripción]],Tabla10[Descripción],Tabla10[CODIGO PRESUPUESTARIO],0))</f>
        <v/>
      </c>
      <c r="R68" s="535"/>
    </row>
    <row r="69" spans="2:18" ht="22.5" customHeight="1" x14ac:dyDescent="0.25">
      <c r="B69" s="191" t="str">
        <f>IF('Formulario PPGR3'!$G69="","",CONCATENATE('Formulario PPGR3'!$C69,".",'Formulario PPGR3'!$D69,".",'Formulario PPGR3'!$E69,".",'Formulario PPGR3'!$F69))</f>
        <v/>
      </c>
      <c r="C69" s="191" t="str">
        <f>IF('Formulario PPGR3'!$G69="","",'Formulario PPGR1'!#REF!)</f>
        <v/>
      </c>
      <c r="D69" s="191" t="str">
        <f>IF('Formulario PPGR3'!$G69="","",'Formulario PPGR1'!#REF!)</f>
        <v/>
      </c>
      <c r="E69" s="191" t="str">
        <f>IF('Formulario PPGR3'!$G69="","",'Formulario PPGR1'!#REF!)</f>
        <v/>
      </c>
      <c r="F69" s="191" t="str">
        <f>IF('Formulario PPGR3'!$G69="","",'Formulario PPGR1'!#REF!)</f>
        <v/>
      </c>
      <c r="G69" s="190"/>
      <c r="H69" s="531" t="str" cm="1">
        <f t="array" ref="H69">IF(Tabla1[[#This Row],[Código_Actividad]]="","",_xlfn.XLOOKUP(Tabla1[[#This Row],[Código_Actividad]],CodigoActividad,Tabla2[Actividades Programables Presupuestables],"",0))</f>
        <v/>
      </c>
      <c r="I69" s="532" t="str">
        <f>IFERROR(VLOOKUP('Formulario PPGR3'!$G69,'Formulario PPGR2'!$H$110:$V$265,15,FALSE),"")</f>
        <v/>
      </c>
      <c r="J69" s="537"/>
      <c r="K69" s="535" t="str">
        <f>IF(Tabla1[[#This Row],[Insumos]]="","",_xlfn.XLOOKUP(Tabla1[[#This Row],[Insumos]],Tabla10[Insumo],Tabla10[InsumoAbrev],"",0))</f>
        <v/>
      </c>
      <c r="L69" s="536"/>
      <c r="M69" s="533" t="str">
        <f>IF(Tabla1[[#This Row],[Descripción]]="","",_xlfn.XLOOKUP(Tabla1[[#This Row],[Descripción]],Tabla10[Descripción],Tabla10[Unidad de Medida],"",0))</f>
        <v/>
      </c>
      <c r="N69" s="323"/>
      <c r="O69" s="534" t="str">
        <f>IF(Tabla1[[#This Row],[Descripción]]="","",_xlfn.XLOOKUP(Tabla1[[#This Row],[Descripción]],Tabla10[Descripción],Tabla10[Precio Unitario],0))</f>
        <v/>
      </c>
      <c r="P69" s="534" t="str">
        <f>IF(Tabla1[[#This Row],[Cantidad de Insumos]]="","",Tabla1[[#This Row],[Precio Unitario]]*Tabla1[[#This Row],[Cantidad de Insumos]])</f>
        <v/>
      </c>
      <c r="Q69" s="534" t="str">
        <f>IF(Tabla1[[#This Row],[Descripción]]="","",_xlfn.XLOOKUP(Tabla1[[#This Row],[Descripción]],Tabla10[Descripción],Tabla10[CODIGO PRESUPUESTARIO],0))</f>
        <v/>
      </c>
      <c r="R69" s="535"/>
    </row>
    <row r="70" spans="2:18" ht="22.5" customHeight="1" x14ac:dyDescent="0.25">
      <c r="B70" s="191" t="str">
        <f>IF('Formulario PPGR3'!$G70="","",CONCATENATE('Formulario PPGR3'!$C70,".",'Formulario PPGR3'!$D70,".",'Formulario PPGR3'!$E70,".",'Formulario PPGR3'!$F70))</f>
        <v/>
      </c>
      <c r="C70" s="191" t="str">
        <f>IF('Formulario PPGR3'!$G70="","",'Formulario PPGR1'!#REF!)</f>
        <v/>
      </c>
      <c r="D70" s="191" t="str">
        <f>IF('Formulario PPGR3'!$G70="","",'Formulario PPGR1'!#REF!)</f>
        <v/>
      </c>
      <c r="E70" s="191" t="str">
        <f>IF('Formulario PPGR3'!$G70="","",'Formulario PPGR1'!#REF!)</f>
        <v/>
      </c>
      <c r="F70" s="191" t="str">
        <f>IF('Formulario PPGR3'!$G70="","",'Formulario PPGR1'!#REF!)</f>
        <v/>
      </c>
      <c r="G70" s="190"/>
      <c r="H70" s="531" t="str" cm="1">
        <f t="array" ref="H70">IF(Tabla1[[#This Row],[Código_Actividad]]="","",_xlfn.XLOOKUP(Tabla1[[#This Row],[Código_Actividad]],CodigoActividad,Tabla2[Actividades Programables Presupuestables],"",0))</f>
        <v/>
      </c>
      <c r="I70" s="532" t="str">
        <f>IFERROR(VLOOKUP('Formulario PPGR3'!$G70,'Formulario PPGR2'!$H$110:$V$265,15,FALSE),"")</f>
        <v/>
      </c>
      <c r="J70" s="537"/>
      <c r="K70" s="535" t="str">
        <f>IF(Tabla1[[#This Row],[Insumos]]="","",_xlfn.XLOOKUP(Tabla1[[#This Row],[Insumos]],Tabla10[Insumo],Tabla10[InsumoAbrev],"",0))</f>
        <v/>
      </c>
      <c r="L70" s="536"/>
      <c r="M70" s="533" t="str">
        <f>IF(Tabla1[[#This Row],[Descripción]]="","",_xlfn.XLOOKUP(Tabla1[[#This Row],[Descripción]],Tabla10[Descripción],Tabla10[Unidad de Medida],"",0))</f>
        <v/>
      </c>
      <c r="N70" s="323"/>
      <c r="O70" s="534" t="str">
        <f>IF(Tabla1[[#This Row],[Descripción]]="","",_xlfn.XLOOKUP(Tabla1[[#This Row],[Descripción]],Tabla10[Descripción],Tabla10[Precio Unitario],0))</f>
        <v/>
      </c>
      <c r="P70" s="534" t="str">
        <f>IF(Tabla1[[#This Row],[Cantidad de Insumos]]="","",Tabla1[[#This Row],[Precio Unitario]]*Tabla1[[#This Row],[Cantidad de Insumos]])</f>
        <v/>
      </c>
      <c r="Q70" s="534" t="str">
        <f>IF(Tabla1[[#This Row],[Descripción]]="","",_xlfn.XLOOKUP(Tabla1[[#This Row],[Descripción]],Tabla10[Descripción],Tabla10[CODIGO PRESUPUESTARIO],0))</f>
        <v/>
      </c>
      <c r="R70" s="535"/>
    </row>
    <row r="71" spans="2:18" ht="22.5" customHeight="1" x14ac:dyDescent="0.25">
      <c r="B71" s="191" t="str">
        <f>IF('Formulario PPGR3'!$G71="","",CONCATENATE('Formulario PPGR3'!$C71,".",'Formulario PPGR3'!$D71,".",'Formulario PPGR3'!$E71,".",'Formulario PPGR3'!$F71))</f>
        <v/>
      </c>
      <c r="C71" s="191" t="str">
        <f>IF('Formulario PPGR3'!$G71="","",'Formulario PPGR1'!#REF!)</f>
        <v/>
      </c>
      <c r="D71" s="191" t="str">
        <f>IF('Formulario PPGR3'!$G71="","",'Formulario PPGR1'!#REF!)</f>
        <v/>
      </c>
      <c r="E71" s="191" t="str">
        <f>IF('Formulario PPGR3'!$G71="","",'Formulario PPGR1'!#REF!)</f>
        <v/>
      </c>
      <c r="F71" s="191" t="str">
        <f>IF('Formulario PPGR3'!$G71="","",'Formulario PPGR1'!#REF!)</f>
        <v/>
      </c>
      <c r="G71" s="190"/>
      <c r="H71" s="531" t="str" cm="1">
        <f t="array" ref="H71">IF(Tabla1[[#This Row],[Código_Actividad]]="","",_xlfn.XLOOKUP(Tabla1[[#This Row],[Código_Actividad]],CodigoActividad,Tabla2[Actividades Programables Presupuestables],"",0))</f>
        <v/>
      </c>
      <c r="I71" s="532" t="str">
        <f>IFERROR(VLOOKUP('Formulario PPGR3'!$G71,'Formulario PPGR2'!$H$110:$V$265,15,FALSE),"")</f>
        <v/>
      </c>
      <c r="J71" s="537"/>
      <c r="K71" s="535" t="str">
        <f>IF(Tabla1[[#This Row],[Insumos]]="","",_xlfn.XLOOKUP(Tabla1[[#This Row],[Insumos]],Tabla10[Insumo],Tabla10[InsumoAbrev],"",0))</f>
        <v/>
      </c>
      <c r="L71" s="536"/>
      <c r="M71" s="533" t="str">
        <f>IF(Tabla1[[#This Row],[Descripción]]="","",_xlfn.XLOOKUP(Tabla1[[#This Row],[Descripción]],Tabla10[Descripción],Tabla10[Unidad de Medida],"",0))</f>
        <v/>
      </c>
      <c r="N71" s="323"/>
      <c r="O71" s="534" t="str">
        <f>IF(Tabla1[[#This Row],[Descripción]]="","",_xlfn.XLOOKUP(Tabla1[[#This Row],[Descripción]],Tabla10[Descripción],Tabla10[Precio Unitario],0))</f>
        <v/>
      </c>
      <c r="P71" s="534" t="str">
        <f>IF(Tabla1[[#This Row],[Cantidad de Insumos]]="","",Tabla1[[#This Row],[Precio Unitario]]*Tabla1[[#This Row],[Cantidad de Insumos]])</f>
        <v/>
      </c>
      <c r="Q71" s="534" t="str">
        <f>IF(Tabla1[[#This Row],[Descripción]]="","",_xlfn.XLOOKUP(Tabla1[[#This Row],[Descripción]],Tabla10[Descripción],Tabla10[CODIGO PRESUPUESTARIO],0))</f>
        <v/>
      </c>
      <c r="R71" s="535"/>
    </row>
    <row r="72" spans="2:18" ht="22.5" customHeight="1" x14ac:dyDescent="0.25">
      <c r="B72" s="191" t="str">
        <f>IF('Formulario PPGR3'!$G72="","",CONCATENATE('Formulario PPGR3'!$C72,".",'Formulario PPGR3'!$D72,".",'Formulario PPGR3'!$E72,".",'Formulario PPGR3'!$F72))</f>
        <v/>
      </c>
      <c r="C72" s="191" t="str">
        <f>IF('Formulario PPGR3'!$G72="","",'Formulario PPGR1'!#REF!)</f>
        <v/>
      </c>
      <c r="D72" s="191" t="str">
        <f>IF('Formulario PPGR3'!$G72="","",'Formulario PPGR1'!#REF!)</f>
        <v/>
      </c>
      <c r="E72" s="191" t="str">
        <f>IF('Formulario PPGR3'!$G72="","",'Formulario PPGR1'!#REF!)</f>
        <v/>
      </c>
      <c r="F72" s="191" t="str">
        <f>IF('Formulario PPGR3'!$G72="","",'Formulario PPGR1'!#REF!)</f>
        <v/>
      </c>
      <c r="G72" s="190"/>
      <c r="H72" s="531" t="str" cm="1">
        <f t="array" ref="H72">IF(Tabla1[[#This Row],[Código_Actividad]]="","",_xlfn.XLOOKUP(Tabla1[[#This Row],[Código_Actividad]],CodigoActividad,Tabla2[Actividades Programables Presupuestables],"",0))</f>
        <v/>
      </c>
      <c r="I72" s="532" t="str">
        <f>IFERROR(VLOOKUP('Formulario PPGR3'!$G72,'Formulario PPGR2'!$H$110:$V$265,15,FALSE),"")</f>
        <v/>
      </c>
      <c r="J72" s="537"/>
      <c r="K72" s="535" t="str">
        <f>IF(Tabla1[[#This Row],[Insumos]]="","",_xlfn.XLOOKUP(Tabla1[[#This Row],[Insumos]],Tabla10[Insumo],Tabla10[InsumoAbrev],"",0))</f>
        <v/>
      </c>
      <c r="L72" s="536"/>
      <c r="M72" s="533" t="str">
        <f>IF(Tabla1[[#This Row],[Descripción]]="","",_xlfn.XLOOKUP(Tabla1[[#This Row],[Descripción]],Tabla10[Descripción],Tabla10[Unidad de Medida],"",0))</f>
        <v/>
      </c>
      <c r="N72" s="323"/>
      <c r="O72" s="534" t="str">
        <f>IF(Tabla1[[#This Row],[Descripción]]="","",_xlfn.XLOOKUP(Tabla1[[#This Row],[Descripción]],Tabla10[Descripción],Tabla10[Precio Unitario],0))</f>
        <v/>
      </c>
      <c r="P72" s="534" t="str">
        <f>IF(Tabla1[[#This Row],[Cantidad de Insumos]]="","",Tabla1[[#This Row],[Precio Unitario]]*Tabla1[[#This Row],[Cantidad de Insumos]])</f>
        <v/>
      </c>
      <c r="Q72" s="534" t="str">
        <f>IF(Tabla1[[#This Row],[Descripción]]="","",_xlfn.XLOOKUP(Tabla1[[#This Row],[Descripción]],Tabla10[Descripción],Tabla10[CODIGO PRESUPUESTARIO],0))</f>
        <v/>
      </c>
      <c r="R72" s="535"/>
    </row>
    <row r="73" spans="2:18" ht="22.5" customHeight="1" x14ac:dyDescent="0.25">
      <c r="B73" s="191" t="str">
        <f>IF('Formulario PPGR3'!$G73="","",CONCATENATE('Formulario PPGR3'!$C73,".",'Formulario PPGR3'!$D73,".",'Formulario PPGR3'!$E73,".",'Formulario PPGR3'!$F73))</f>
        <v/>
      </c>
      <c r="C73" s="191" t="str">
        <f>IF('Formulario PPGR3'!$G73="","",'Formulario PPGR1'!#REF!)</f>
        <v/>
      </c>
      <c r="D73" s="191" t="str">
        <f>IF('Formulario PPGR3'!$G73="","",'Formulario PPGR1'!#REF!)</f>
        <v/>
      </c>
      <c r="E73" s="191" t="str">
        <f>IF('Formulario PPGR3'!$G73="","",'Formulario PPGR1'!#REF!)</f>
        <v/>
      </c>
      <c r="F73" s="191" t="str">
        <f>IF('Formulario PPGR3'!$G73="","",'Formulario PPGR1'!#REF!)</f>
        <v/>
      </c>
      <c r="G73" s="190"/>
      <c r="H73" s="531" t="str" cm="1">
        <f t="array" ref="H73">IF(Tabla1[[#This Row],[Código_Actividad]]="","",_xlfn.XLOOKUP(Tabla1[[#This Row],[Código_Actividad]],CodigoActividad,Tabla2[Actividades Programables Presupuestables],"",0))</f>
        <v/>
      </c>
      <c r="I73" s="532" t="str">
        <f>IFERROR(VLOOKUP('Formulario PPGR3'!$G73,'Formulario PPGR2'!$H$110:$V$265,15,FALSE),"")</f>
        <v/>
      </c>
      <c r="J73" s="537"/>
      <c r="K73" s="535" t="str">
        <f>IF(Tabla1[[#This Row],[Insumos]]="","",_xlfn.XLOOKUP(Tabla1[[#This Row],[Insumos]],Tabla10[Insumo],Tabla10[InsumoAbrev],"",0))</f>
        <v/>
      </c>
      <c r="L73" s="536"/>
      <c r="M73" s="533" t="str">
        <f>IF(Tabla1[[#This Row],[Descripción]]="","",_xlfn.XLOOKUP(Tabla1[[#This Row],[Descripción]],Tabla10[Descripción],Tabla10[Unidad de Medida],"",0))</f>
        <v/>
      </c>
      <c r="N73" s="323"/>
      <c r="O73" s="534" t="str">
        <f>IF(Tabla1[[#This Row],[Descripción]]="","",_xlfn.XLOOKUP(Tabla1[[#This Row],[Descripción]],Tabla10[Descripción],Tabla10[Precio Unitario],0))</f>
        <v/>
      </c>
      <c r="P73" s="534" t="str">
        <f>IF(Tabla1[[#This Row],[Cantidad de Insumos]]="","",Tabla1[[#This Row],[Precio Unitario]]*Tabla1[[#This Row],[Cantidad de Insumos]])</f>
        <v/>
      </c>
      <c r="Q73" s="534" t="str">
        <f>IF(Tabla1[[#This Row],[Descripción]]="","",_xlfn.XLOOKUP(Tabla1[[#This Row],[Descripción]],Tabla10[Descripción],Tabla10[CODIGO PRESUPUESTARIO],0))</f>
        <v/>
      </c>
      <c r="R73" s="535"/>
    </row>
    <row r="74" spans="2:18" ht="22.5" customHeight="1" x14ac:dyDescent="0.25">
      <c r="B74" s="191" t="str">
        <f>IF('Formulario PPGR3'!$G74="","",CONCATENATE('Formulario PPGR3'!$C74,".",'Formulario PPGR3'!$D74,".",'Formulario PPGR3'!$E74,".",'Formulario PPGR3'!$F74))</f>
        <v/>
      </c>
      <c r="C74" s="191" t="str">
        <f>IF('Formulario PPGR3'!$G74="","",'Formulario PPGR1'!#REF!)</f>
        <v/>
      </c>
      <c r="D74" s="191" t="str">
        <f>IF('Formulario PPGR3'!$G74="","",'Formulario PPGR1'!#REF!)</f>
        <v/>
      </c>
      <c r="E74" s="191" t="str">
        <f>IF('Formulario PPGR3'!$G74="","",'Formulario PPGR1'!#REF!)</f>
        <v/>
      </c>
      <c r="F74" s="191" t="str">
        <f>IF('Formulario PPGR3'!$G74="","",'Formulario PPGR1'!#REF!)</f>
        <v/>
      </c>
      <c r="G74" s="190"/>
      <c r="H74" s="531" t="str" cm="1">
        <f t="array" ref="H74">IF(Tabla1[[#This Row],[Código_Actividad]]="","",_xlfn.XLOOKUP(Tabla1[[#This Row],[Código_Actividad]],CodigoActividad,Tabla2[Actividades Programables Presupuestables],"",0))</f>
        <v/>
      </c>
      <c r="I74" s="532" t="str">
        <f>IFERROR(VLOOKUP('Formulario PPGR3'!$G74,'Formulario PPGR2'!$H$110:$V$265,15,FALSE),"")</f>
        <v/>
      </c>
      <c r="J74" s="537"/>
      <c r="K74" s="535" t="str">
        <f>IF(Tabla1[[#This Row],[Insumos]]="","",_xlfn.XLOOKUP(Tabla1[[#This Row],[Insumos]],Tabla10[Insumo],Tabla10[InsumoAbrev],"",0))</f>
        <v/>
      </c>
      <c r="L74" s="536"/>
      <c r="M74" s="533" t="str">
        <f>IF(Tabla1[[#This Row],[Descripción]]="","",_xlfn.XLOOKUP(Tabla1[[#This Row],[Descripción]],Tabla10[Descripción],Tabla10[Unidad de Medida],"",0))</f>
        <v/>
      </c>
      <c r="N74" s="323"/>
      <c r="O74" s="534" t="str">
        <f>IF(Tabla1[[#This Row],[Descripción]]="","",_xlfn.XLOOKUP(Tabla1[[#This Row],[Descripción]],Tabla10[Descripción],Tabla10[Precio Unitario],0))</f>
        <v/>
      </c>
      <c r="P74" s="534" t="str">
        <f>IF(Tabla1[[#This Row],[Cantidad de Insumos]]="","",Tabla1[[#This Row],[Precio Unitario]]*Tabla1[[#This Row],[Cantidad de Insumos]])</f>
        <v/>
      </c>
      <c r="Q74" s="534" t="str">
        <f>IF(Tabla1[[#This Row],[Descripción]]="","",_xlfn.XLOOKUP(Tabla1[[#This Row],[Descripción]],Tabla10[Descripción],Tabla10[CODIGO PRESUPUESTARIO],0))</f>
        <v/>
      </c>
      <c r="R74" s="535"/>
    </row>
    <row r="75" spans="2:18" x14ac:dyDescent="0.25">
      <c r="B75" s="191" t="str">
        <f>IF('Formulario PPGR3'!$G75="","",CONCATENATE('Formulario PPGR3'!$C75,".",'Formulario PPGR3'!$D75,".",'Formulario PPGR3'!$E75,".",'Formulario PPGR3'!$F75))</f>
        <v/>
      </c>
      <c r="C75" s="191" t="str">
        <f>IF('Formulario PPGR3'!$G75="","",'Formulario PPGR1'!#REF!)</f>
        <v/>
      </c>
      <c r="D75" s="191" t="str">
        <f>IF('Formulario PPGR3'!$G75="","",'Formulario PPGR1'!#REF!)</f>
        <v/>
      </c>
      <c r="E75" s="191" t="str">
        <f>IF('Formulario PPGR3'!$G75="","",'Formulario PPGR1'!#REF!)</f>
        <v/>
      </c>
      <c r="F75" s="191" t="str">
        <f>IF('Formulario PPGR3'!$G75="","",'Formulario PPGR1'!#REF!)</f>
        <v/>
      </c>
      <c r="G75" s="190"/>
      <c r="H75" s="531" t="str" cm="1">
        <f t="array" ref="H75">IF(Tabla1[[#This Row],[Código_Actividad]]="","",_xlfn.XLOOKUP(Tabla1[[#This Row],[Código_Actividad]],CodigoActividad,Tabla2[Actividades Programables Presupuestables],"",0))</f>
        <v/>
      </c>
      <c r="I75" s="532" t="str">
        <f>IFERROR(VLOOKUP('Formulario PPGR3'!$G75,'Formulario PPGR2'!$H$110:$V$265,15,FALSE),"")</f>
        <v/>
      </c>
      <c r="J75" s="537"/>
      <c r="K75" s="535" t="str">
        <f>IF(Tabla1[[#This Row],[Insumos]]="","",_xlfn.XLOOKUP(Tabla1[[#This Row],[Insumos]],Tabla10[Insumo],Tabla10[InsumoAbrev],"",0))</f>
        <v/>
      </c>
      <c r="L75" s="536"/>
      <c r="M75" s="533" t="str">
        <f>IF(Tabla1[[#This Row],[Descripción]]="","",_xlfn.XLOOKUP(Tabla1[[#This Row],[Descripción]],Tabla10[Descripción],Tabla10[Unidad de Medida],"",0))</f>
        <v/>
      </c>
      <c r="N75" s="323"/>
      <c r="O75" s="534" t="str">
        <f>IF(Tabla1[[#This Row],[Descripción]]="","",_xlfn.XLOOKUP(Tabla1[[#This Row],[Descripción]],Tabla10[Descripción],Tabla10[Precio Unitario],0))</f>
        <v/>
      </c>
      <c r="P75" s="534" t="str">
        <f>IF(Tabla1[[#This Row],[Cantidad de Insumos]]="","",Tabla1[[#This Row],[Precio Unitario]]*Tabla1[[#This Row],[Cantidad de Insumos]])</f>
        <v/>
      </c>
      <c r="Q75" s="534" t="str">
        <f>IF(Tabla1[[#This Row],[Descripción]]="","",_xlfn.XLOOKUP(Tabla1[[#This Row],[Descripción]],Tabla10[Descripción],Tabla10[CODIGO PRESUPUESTARIO],0))</f>
        <v/>
      </c>
      <c r="R75" s="535"/>
    </row>
    <row r="76" spans="2:18" x14ac:dyDescent="0.25">
      <c r="B76" s="191" t="str">
        <f>IF('Formulario PPGR3'!$G76="","",CONCATENATE('Formulario PPGR3'!$C76,".",'Formulario PPGR3'!$D76,".",'Formulario PPGR3'!$E76,".",'Formulario PPGR3'!$F76))</f>
        <v/>
      </c>
      <c r="C76" s="191" t="str">
        <f>IF('Formulario PPGR3'!$G76="","",'Formulario PPGR1'!#REF!)</f>
        <v/>
      </c>
      <c r="D76" s="191" t="str">
        <f>IF('Formulario PPGR3'!$G76="","",'Formulario PPGR1'!#REF!)</f>
        <v/>
      </c>
      <c r="E76" s="191" t="str">
        <f>IF('Formulario PPGR3'!$G76="","",'Formulario PPGR1'!#REF!)</f>
        <v/>
      </c>
      <c r="F76" s="191" t="str">
        <f>IF('Formulario PPGR3'!$G76="","",'Formulario PPGR1'!#REF!)</f>
        <v/>
      </c>
      <c r="G76" s="190"/>
      <c r="H76" s="531" t="str" cm="1">
        <f t="array" ref="H76">IF(Tabla1[[#This Row],[Código_Actividad]]="","",_xlfn.XLOOKUP(Tabla1[[#This Row],[Código_Actividad]],CodigoActividad,Tabla2[Actividades Programables Presupuestables],"",0))</f>
        <v/>
      </c>
      <c r="I76" s="532" t="str">
        <f>IFERROR(VLOOKUP('Formulario PPGR3'!$G76,'Formulario PPGR2'!$H$110:$V$265,15,FALSE),"")</f>
        <v/>
      </c>
      <c r="J76" s="537"/>
      <c r="K76" s="535" t="str">
        <f>IF(Tabla1[[#This Row],[Insumos]]="","",_xlfn.XLOOKUP(Tabla1[[#This Row],[Insumos]],Tabla10[Insumo],Tabla10[InsumoAbrev],"",0))</f>
        <v/>
      </c>
      <c r="L76" s="536"/>
      <c r="M76" s="533" t="str">
        <f>IF(Tabla1[[#This Row],[Descripción]]="","",_xlfn.XLOOKUP(Tabla1[[#This Row],[Descripción]],Tabla10[Descripción],Tabla10[Unidad de Medida],"",0))</f>
        <v/>
      </c>
      <c r="N76" s="323"/>
      <c r="O76" s="534" t="str">
        <f>IF(Tabla1[[#This Row],[Descripción]]="","",_xlfn.XLOOKUP(Tabla1[[#This Row],[Descripción]],Tabla10[Descripción],Tabla10[Precio Unitario],0))</f>
        <v/>
      </c>
      <c r="P76" s="534" t="str">
        <f>IF(Tabla1[[#This Row],[Cantidad de Insumos]]="","",Tabla1[[#This Row],[Precio Unitario]]*Tabla1[[#This Row],[Cantidad de Insumos]])</f>
        <v/>
      </c>
      <c r="Q76" s="534" t="str">
        <f>IF(Tabla1[[#This Row],[Descripción]]="","",_xlfn.XLOOKUP(Tabla1[[#This Row],[Descripción]],Tabla10[Descripción],Tabla10[CODIGO PRESUPUESTARIO],0))</f>
        <v/>
      </c>
      <c r="R76" s="535"/>
    </row>
    <row r="77" spans="2:18" x14ac:dyDescent="0.25">
      <c r="B77" s="191" t="str">
        <f>IF('Formulario PPGR3'!$G77="","",CONCATENATE('Formulario PPGR3'!$C77,".",'Formulario PPGR3'!$D77,".",'Formulario PPGR3'!$E77,".",'Formulario PPGR3'!$F77))</f>
        <v/>
      </c>
      <c r="C77" s="191" t="str">
        <f>IF('Formulario PPGR3'!$G77="","",'Formulario PPGR1'!#REF!)</f>
        <v/>
      </c>
      <c r="D77" s="191" t="str">
        <f>IF('Formulario PPGR3'!$G77="","",'Formulario PPGR1'!#REF!)</f>
        <v/>
      </c>
      <c r="E77" s="191" t="str">
        <f>IF('Formulario PPGR3'!$G77="","",'Formulario PPGR1'!#REF!)</f>
        <v/>
      </c>
      <c r="F77" s="191" t="str">
        <f>IF('Formulario PPGR3'!$G77="","",'Formulario PPGR1'!#REF!)</f>
        <v/>
      </c>
      <c r="G77" s="190"/>
      <c r="H77" s="531" t="str" cm="1">
        <f t="array" ref="H77">IF(Tabla1[[#This Row],[Código_Actividad]]="","",_xlfn.XLOOKUP(Tabla1[[#This Row],[Código_Actividad]],CodigoActividad,Tabla2[Actividades Programables Presupuestables],"",0))</f>
        <v/>
      </c>
      <c r="I77" s="532" t="str">
        <f>IFERROR(VLOOKUP('Formulario PPGR3'!$G77,'Formulario PPGR2'!$H$110:$V$265,15,FALSE),"")</f>
        <v/>
      </c>
      <c r="J77" s="537"/>
      <c r="K77" s="535" t="str">
        <f>IF(Tabla1[[#This Row],[Insumos]]="","",_xlfn.XLOOKUP(Tabla1[[#This Row],[Insumos]],Tabla10[Insumo],Tabla10[InsumoAbrev],"",0))</f>
        <v/>
      </c>
      <c r="L77" s="536"/>
      <c r="M77" s="533" t="str">
        <f>IF(Tabla1[[#This Row],[Descripción]]="","",_xlfn.XLOOKUP(Tabla1[[#This Row],[Descripción]],Tabla10[Descripción],Tabla10[Unidad de Medida],"",0))</f>
        <v/>
      </c>
      <c r="N77" s="323"/>
      <c r="O77" s="534" t="str">
        <f>IF(Tabla1[[#This Row],[Descripción]]="","",_xlfn.XLOOKUP(Tabla1[[#This Row],[Descripción]],Tabla10[Descripción],Tabla10[Precio Unitario],0))</f>
        <v/>
      </c>
      <c r="P77" s="534" t="str">
        <f>IF(Tabla1[[#This Row],[Cantidad de Insumos]]="","",Tabla1[[#This Row],[Precio Unitario]]*Tabla1[[#This Row],[Cantidad de Insumos]])</f>
        <v/>
      </c>
      <c r="Q77" s="534" t="str">
        <f>IF(Tabla1[[#This Row],[Descripción]]="","",_xlfn.XLOOKUP(Tabla1[[#This Row],[Descripción]],Tabla10[Descripción],Tabla10[CODIGO PRESUPUESTARIO],0))</f>
        <v/>
      </c>
      <c r="R77" s="535"/>
    </row>
    <row r="78" spans="2:18" x14ac:dyDescent="0.25">
      <c r="B78" s="191" t="str">
        <f>IF('Formulario PPGR3'!$G78="","",CONCATENATE('Formulario PPGR3'!$C78,".",'Formulario PPGR3'!$D78,".",'Formulario PPGR3'!$E78,".",'Formulario PPGR3'!$F78))</f>
        <v/>
      </c>
      <c r="C78" s="191" t="str">
        <f>IF('Formulario PPGR3'!$G78="","",'Formulario PPGR1'!#REF!)</f>
        <v/>
      </c>
      <c r="D78" s="191" t="str">
        <f>IF('Formulario PPGR3'!$G78="","",'Formulario PPGR1'!#REF!)</f>
        <v/>
      </c>
      <c r="E78" s="191" t="str">
        <f>IF('Formulario PPGR3'!$G78="","",'Formulario PPGR1'!#REF!)</f>
        <v/>
      </c>
      <c r="F78" s="191" t="str">
        <f>IF('Formulario PPGR3'!$G78="","",'Formulario PPGR1'!#REF!)</f>
        <v/>
      </c>
      <c r="G78" s="190"/>
      <c r="H78" s="531" t="str" cm="1">
        <f t="array" ref="H78">IF(Tabla1[[#This Row],[Código_Actividad]]="","",_xlfn.XLOOKUP(Tabla1[[#This Row],[Código_Actividad]],CodigoActividad,Tabla2[Actividades Programables Presupuestables],"",0))</f>
        <v/>
      </c>
      <c r="I78" s="532" t="str">
        <f>IFERROR(VLOOKUP('Formulario PPGR3'!$G78,'Formulario PPGR2'!$H$110:$V$265,15,FALSE),"")</f>
        <v/>
      </c>
      <c r="J78" s="537"/>
      <c r="K78" s="535" t="str">
        <f>IF(Tabla1[[#This Row],[Insumos]]="","",_xlfn.XLOOKUP(Tabla1[[#This Row],[Insumos]],Tabla10[Insumo],Tabla10[InsumoAbrev],"",0))</f>
        <v/>
      </c>
      <c r="L78" s="536"/>
      <c r="M78" s="533" t="str">
        <f>IF(Tabla1[[#This Row],[Descripción]]="","",_xlfn.XLOOKUP(Tabla1[[#This Row],[Descripción]],Tabla10[Descripción],Tabla10[Unidad de Medida],"",0))</f>
        <v/>
      </c>
      <c r="N78" s="323"/>
      <c r="O78" s="534" t="str">
        <f>IF(Tabla1[[#This Row],[Descripción]]="","",_xlfn.XLOOKUP(Tabla1[[#This Row],[Descripción]],Tabla10[Descripción],Tabla10[Precio Unitario],0))</f>
        <v/>
      </c>
      <c r="P78" s="534" t="str">
        <f>IF(Tabla1[[#This Row],[Cantidad de Insumos]]="","",Tabla1[[#This Row],[Precio Unitario]]*Tabla1[[#This Row],[Cantidad de Insumos]])</f>
        <v/>
      </c>
      <c r="Q78" s="534" t="str">
        <f>IF(Tabla1[[#This Row],[Descripción]]="","",_xlfn.XLOOKUP(Tabla1[[#This Row],[Descripción]],Tabla10[Descripción],Tabla10[CODIGO PRESUPUESTARIO],0))</f>
        <v/>
      </c>
      <c r="R78" s="535"/>
    </row>
    <row r="79" spans="2:18" x14ac:dyDescent="0.25">
      <c r="B79" s="191" t="str">
        <f>IF('Formulario PPGR3'!$G79="","",CONCATENATE('Formulario PPGR3'!$C79,".",'Formulario PPGR3'!$D79,".",'Formulario PPGR3'!$E79,".",'Formulario PPGR3'!$F79))</f>
        <v/>
      </c>
      <c r="C79" s="191" t="str">
        <f>IF('Formulario PPGR3'!$G79="","",'Formulario PPGR1'!#REF!)</f>
        <v/>
      </c>
      <c r="D79" s="191" t="str">
        <f>IF('Formulario PPGR3'!$G79="","",'Formulario PPGR1'!#REF!)</f>
        <v/>
      </c>
      <c r="E79" s="191" t="str">
        <f>IF('Formulario PPGR3'!$G79="","",'Formulario PPGR1'!#REF!)</f>
        <v/>
      </c>
      <c r="F79" s="191" t="str">
        <f>IF('Formulario PPGR3'!$G79="","",'Formulario PPGR1'!#REF!)</f>
        <v/>
      </c>
      <c r="G79" s="190"/>
      <c r="H79" s="531" t="str" cm="1">
        <f t="array" ref="H79">IF(Tabla1[[#This Row],[Código_Actividad]]="","",_xlfn.XLOOKUP(Tabla1[[#This Row],[Código_Actividad]],CodigoActividad,Tabla2[Actividades Programables Presupuestables],"",0))</f>
        <v/>
      </c>
      <c r="I79" s="532" t="str">
        <f>IFERROR(VLOOKUP('Formulario PPGR3'!$G79,'Formulario PPGR2'!$H$110:$V$265,15,FALSE),"")</f>
        <v/>
      </c>
      <c r="J79" s="537"/>
      <c r="K79" s="535" t="str">
        <f>IF(Tabla1[[#This Row],[Insumos]]="","",_xlfn.XLOOKUP(Tabla1[[#This Row],[Insumos]],Tabla10[Insumo],Tabla10[InsumoAbrev],"",0))</f>
        <v/>
      </c>
      <c r="L79" s="536"/>
      <c r="M79" s="533" t="str">
        <f>IF(Tabla1[[#This Row],[Descripción]]="","",_xlfn.XLOOKUP(Tabla1[[#This Row],[Descripción]],Tabla10[Descripción],Tabla10[Unidad de Medida],"",0))</f>
        <v/>
      </c>
      <c r="N79" s="323"/>
      <c r="O79" s="534" t="str">
        <f>IF(Tabla1[[#This Row],[Descripción]]="","",_xlfn.XLOOKUP(Tabla1[[#This Row],[Descripción]],Tabla10[Descripción],Tabla10[Precio Unitario],0))</f>
        <v/>
      </c>
      <c r="P79" s="534" t="str">
        <f>IF(Tabla1[[#This Row],[Cantidad de Insumos]]="","",Tabla1[[#This Row],[Precio Unitario]]*Tabla1[[#This Row],[Cantidad de Insumos]])</f>
        <v/>
      </c>
      <c r="Q79" s="534" t="str">
        <f>IF(Tabla1[[#This Row],[Descripción]]="","",_xlfn.XLOOKUP(Tabla1[[#This Row],[Descripción]],Tabla10[Descripción],Tabla10[CODIGO PRESUPUESTARIO],0))</f>
        <v/>
      </c>
      <c r="R79" s="535"/>
    </row>
    <row r="80" spans="2:18" x14ac:dyDescent="0.25">
      <c r="B80" s="191" t="str">
        <f>IF('Formulario PPGR3'!$G80="","",CONCATENATE('Formulario PPGR3'!$C80,".",'Formulario PPGR3'!$D80,".",'Formulario PPGR3'!$E80,".",'Formulario PPGR3'!$F80))</f>
        <v/>
      </c>
      <c r="C80" s="191" t="str">
        <f>IF('Formulario PPGR3'!$G80="","",'Formulario PPGR1'!#REF!)</f>
        <v/>
      </c>
      <c r="D80" s="191" t="str">
        <f>IF('Formulario PPGR3'!$G80="","",'Formulario PPGR1'!#REF!)</f>
        <v/>
      </c>
      <c r="E80" s="191" t="str">
        <f>IF('Formulario PPGR3'!$G80="","",'Formulario PPGR1'!#REF!)</f>
        <v/>
      </c>
      <c r="F80" s="191" t="str">
        <f>IF('Formulario PPGR3'!$G80="","",'Formulario PPGR1'!#REF!)</f>
        <v/>
      </c>
      <c r="G80" s="190"/>
      <c r="H80" s="531" t="str" cm="1">
        <f t="array" ref="H80">IF(Tabla1[[#This Row],[Código_Actividad]]="","",_xlfn.XLOOKUP(Tabla1[[#This Row],[Código_Actividad]],CodigoActividad,Tabla2[Actividades Programables Presupuestables],"",0))</f>
        <v/>
      </c>
      <c r="I80" s="532" t="str">
        <f>IFERROR(VLOOKUP('Formulario PPGR3'!$G80,'Formulario PPGR2'!$H$110:$V$265,15,FALSE),"")</f>
        <v/>
      </c>
      <c r="J80" s="537"/>
      <c r="K80" s="535" t="str">
        <f>IF(Tabla1[[#This Row],[Insumos]]="","",_xlfn.XLOOKUP(Tabla1[[#This Row],[Insumos]],Tabla10[Insumo],Tabla10[InsumoAbrev],"",0))</f>
        <v/>
      </c>
      <c r="L80" s="536"/>
      <c r="M80" s="533" t="str">
        <f>IF(Tabla1[[#This Row],[Descripción]]="","",_xlfn.XLOOKUP(Tabla1[[#This Row],[Descripción]],Tabla10[Descripción],Tabla10[Unidad de Medida],"",0))</f>
        <v/>
      </c>
      <c r="N80" s="323"/>
      <c r="O80" s="534" t="str">
        <f>IF(Tabla1[[#This Row],[Descripción]]="","",_xlfn.XLOOKUP(Tabla1[[#This Row],[Descripción]],Tabla10[Descripción],Tabla10[Precio Unitario],0))</f>
        <v/>
      </c>
      <c r="P80" s="534" t="str">
        <f>IF(Tabla1[[#This Row],[Cantidad de Insumos]]="","",Tabla1[[#This Row],[Precio Unitario]]*Tabla1[[#This Row],[Cantidad de Insumos]])</f>
        <v/>
      </c>
      <c r="Q80" s="534" t="str">
        <f>IF(Tabla1[[#This Row],[Descripción]]="","",_xlfn.XLOOKUP(Tabla1[[#This Row],[Descripción]],Tabla10[Descripción],Tabla10[CODIGO PRESUPUESTARIO],0))</f>
        <v/>
      </c>
      <c r="R80" s="535"/>
    </row>
    <row r="81" spans="2:18" x14ac:dyDescent="0.25">
      <c r="B81" s="191" t="str">
        <f>IF('Formulario PPGR3'!$G81="","",CONCATENATE('Formulario PPGR3'!$C81,".",'Formulario PPGR3'!$D81,".",'Formulario PPGR3'!$E81,".",'Formulario PPGR3'!$F81))</f>
        <v/>
      </c>
      <c r="C81" s="191" t="str">
        <f>IF('Formulario PPGR3'!$G81="","",'Formulario PPGR1'!#REF!)</f>
        <v/>
      </c>
      <c r="D81" s="191" t="str">
        <f>IF('Formulario PPGR3'!$G81="","",'Formulario PPGR1'!#REF!)</f>
        <v/>
      </c>
      <c r="E81" s="191" t="str">
        <f>IF('Formulario PPGR3'!$G81="","",'Formulario PPGR1'!#REF!)</f>
        <v/>
      </c>
      <c r="F81" s="191" t="str">
        <f>IF('Formulario PPGR3'!$G81="","",'Formulario PPGR1'!#REF!)</f>
        <v/>
      </c>
      <c r="G81" s="190"/>
      <c r="H81" s="531" t="str" cm="1">
        <f t="array" ref="H81">IF(Tabla1[[#This Row],[Código_Actividad]]="","",_xlfn.XLOOKUP(Tabla1[[#This Row],[Código_Actividad]],CodigoActividad,Tabla2[Actividades Programables Presupuestables],"",0))</f>
        <v/>
      </c>
      <c r="I81" s="532" t="str">
        <f>IFERROR(VLOOKUP('Formulario PPGR3'!$G81,'Formulario PPGR2'!$H$110:$V$265,15,FALSE),"")</f>
        <v/>
      </c>
      <c r="J81" s="537"/>
      <c r="K81" s="535" t="str">
        <f>IF(Tabla1[[#This Row],[Insumos]]="","",_xlfn.XLOOKUP(Tabla1[[#This Row],[Insumos]],Tabla10[Insumo],Tabla10[InsumoAbrev],"",0))</f>
        <v/>
      </c>
      <c r="L81" s="536"/>
      <c r="M81" s="533" t="str">
        <f>IF(Tabla1[[#This Row],[Descripción]]="","",_xlfn.XLOOKUP(Tabla1[[#This Row],[Descripción]],Tabla10[Descripción],Tabla10[Unidad de Medida],"",0))</f>
        <v/>
      </c>
      <c r="N81" s="323"/>
      <c r="O81" s="534" t="str">
        <f>IF(Tabla1[[#This Row],[Descripción]]="","",_xlfn.XLOOKUP(Tabla1[[#This Row],[Descripción]],Tabla10[Descripción],Tabla10[Precio Unitario],0))</f>
        <v/>
      </c>
      <c r="P81" s="534" t="str">
        <f>IF(Tabla1[[#This Row],[Cantidad de Insumos]]="","",Tabla1[[#This Row],[Precio Unitario]]*Tabla1[[#This Row],[Cantidad de Insumos]])</f>
        <v/>
      </c>
      <c r="Q81" s="534" t="str">
        <f>IF(Tabla1[[#This Row],[Descripción]]="","",_xlfn.XLOOKUP(Tabla1[[#This Row],[Descripción]],Tabla10[Descripción],Tabla10[CODIGO PRESUPUESTARIO],0))</f>
        <v/>
      </c>
      <c r="R81" s="535"/>
    </row>
    <row r="82" spans="2:18" x14ac:dyDescent="0.25">
      <c r="B82" s="191" t="str">
        <f>IF('Formulario PPGR3'!$G82="","",CONCATENATE('Formulario PPGR3'!$C82,".",'Formulario PPGR3'!$D82,".",'Formulario PPGR3'!$E82,".",'Formulario PPGR3'!$F82))</f>
        <v/>
      </c>
      <c r="C82" s="191" t="str">
        <f>IF('Formulario PPGR3'!$G82="","",'Formulario PPGR1'!#REF!)</f>
        <v/>
      </c>
      <c r="D82" s="191" t="str">
        <f>IF('Formulario PPGR3'!$G82="","",'Formulario PPGR1'!#REF!)</f>
        <v/>
      </c>
      <c r="E82" s="191" t="str">
        <f>IF('Formulario PPGR3'!$G82="","",'Formulario PPGR1'!#REF!)</f>
        <v/>
      </c>
      <c r="F82" s="191" t="str">
        <f>IF('Formulario PPGR3'!$G82="","",'Formulario PPGR1'!#REF!)</f>
        <v/>
      </c>
      <c r="G82" s="190"/>
      <c r="H82" s="531" t="str" cm="1">
        <f t="array" ref="H82">IF(Tabla1[[#This Row],[Código_Actividad]]="","",_xlfn.XLOOKUP(Tabla1[[#This Row],[Código_Actividad]],CodigoActividad,Tabla2[Actividades Programables Presupuestables],"",0))</f>
        <v/>
      </c>
      <c r="I82" s="532" t="str">
        <f>IFERROR(VLOOKUP('Formulario PPGR3'!$G82,'Formulario PPGR2'!$H$110:$V$265,15,FALSE),"")</f>
        <v/>
      </c>
      <c r="J82" s="537"/>
      <c r="K82" s="535" t="str">
        <f>IF(Tabla1[[#This Row],[Insumos]]="","",_xlfn.XLOOKUP(Tabla1[[#This Row],[Insumos]],Tabla10[Insumo],Tabla10[InsumoAbrev],"",0))</f>
        <v/>
      </c>
      <c r="L82" s="536"/>
      <c r="M82" s="533" t="str">
        <f>IF(Tabla1[[#This Row],[Descripción]]="","",_xlfn.XLOOKUP(Tabla1[[#This Row],[Descripción]],Tabla10[Descripción],Tabla10[Unidad de Medida],"",0))</f>
        <v/>
      </c>
      <c r="N82" s="323"/>
      <c r="O82" s="534" t="str">
        <f>IF(Tabla1[[#This Row],[Descripción]]="","",_xlfn.XLOOKUP(Tabla1[[#This Row],[Descripción]],Tabla10[Descripción],Tabla10[Precio Unitario],0))</f>
        <v/>
      </c>
      <c r="P82" s="534" t="str">
        <f>IF(Tabla1[[#This Row],[Cantidad de Insumos]]="","",Tabla1[[#This Row],[Precio Unitario]]*Tabla1[[#This Row],[Cantidad de Insumos]])</f>
        <v/>
      </c>
      <c r="Q82" s="534" t="str">
        <f>IF(Tabla1[[#This Row],[Descripción]]="","",_xlfn.XLOOKUP(Tabla1[[#This Row],[Descripción]],Tabla10[Descripción],Tabla10[CODIGO PRESUPUESTARIO],0))</f>
        <v/>
      </c>
      <c r="R82" s="535"/>
    </row>
    <row r="83" spans="2:18" x14ac:dyDescent="0.25">
      <c r="B83" s="191" t="str">
        <f>IF('Formulario PPGR3'!$G83="","",CONCATENATE('Formulario PPGR3'!$C83,".",'Formulario PPGR3'!$D83,".",'Formulario PPGR3'!$E83,".",'Formulario PPGR3'!$F83))</f>
        <v/>
      </c>
      <c r="C83" s="191" t="str">
        <f>IF('Formulario PPGR3'!$G83="","",'Formulario PPGR1'!#REF!)</f>
        <v/>
      </c>
      <c r="D83" s="191" t="str">
        <f>IF('Formulario PPGR3'!$G83="","",'Formulario PPGR1'!#REF!)</f>
        <v/>
      </c>
      <c r="E83" s="191" t="str">
        <f>IF('Formulario PPGR3'!$G83="","",'Formulario PPGR1'!#REF!)</f>
        <v/>
      </c>
      <c r="F83" s="191" t="str">
        <f>IF('Formulario PPGR3'!$G83="","",'Formulario PPGR1'!#REF!)</f>
        <v/>
      </c>
      <c r="G83" s="190"/>
      <c r="H83" s="531" t="str" cm="1">
        <f t="array" ref="H83">IF(Tabla1[[#This Row],[Código_Actividad]]="","",_xlfn.XLOOKUP(Tabla1[[#This Row],[Código_Actividad]],CodigoActividad,Tabla2[Actividades Programables Presupuestables],"",0))</f>
        <v/>
      </c>
      <c r="I83" s="532" t="str">
        <f>IFERROR(VLOOKUP('Formulario PPGR3'!$G83,'Formulario PPGR2'!$H$110:$V$265,15,FALSE),"")</f>
        <v/>
      </c>
      <c r="J83" s="537"/>
      <c r="K83" s="535" t="str">
        <f>IF(Tabla1[[#This Row],[Insumos]]="","",_xlfn.XLOOKUP(Tabla1[[#This Row],[Insumos]],Tabla10[Insumo],Tabla10[InsumoAbrev],"",0))</f>
        <v/>
      </c>
      <c r="L83" s="536"/>
      <c r="M83" s="533" t="str">
        <f>IF(Tabla1[[#This Row],[Descripción]]="","",_xlfn.XLOOKUP(Tabla1[[#This Row],[Descripción]],Tabla10[Descripción],Tabla10[Unidad de Medida],"",0))</f>
        <v/>
      </c>
      <c r="N83" s="323"/>
      <c r="O83" s="534" t="str">
        <f>IF(Tabla1[[#This Row],[Descripción]]="","",_xlfn.XLOOKUP(Tabla1[[#This Row],[Descripción]],Tabla10[Descripción],Tabla10[Precio Unitario],0))</f>
        <v/>
      </c>
      <c r="P83" s="534" t="str">
        <f>IF(Tabla1[[#This Row],[Cantidad de Insumos]]="","",Tabla1[[#This Row],[Precio Unitario]]*Tabla1[[#This Row],[Cantidad de Insumos]])</f>
        <v/>
      </c>
      <c r="Q83" s="534" t="str">
        <f>IF(Tabla1[[#This Row],[Descripción]]="","",_xlfn.XLOOKUP(Tabla1[[#This Row],[Descripción]],Tabla10[Descripción],Tabla10[CODIGO PRESUPUESTARIO],0))</f>
        <v/>
      </c>
      <c r="R83" s="535"/>
    </row>
    <row r="84" spans="2:18" x14ac:dyDescent="0.25">
      <c r="B84" s="191" t="str">
        <f>IF('Formulario PPGR3'!$G84="","",CONCATENATE('Formulario PPGR3'!$C84,".",'Formulario PPGR3'!$D84,".",'Formulario PPGR3'!$E84,".",'Formulario PPGR3'!$F84))</f>
        <v/>
      </c>
      <c r="C84" s="191" t="str">
        <f>IF('Formulario PPGR3'!$G84="","",'Formulario PPGR1'!#REF!)</f>
        <v/>
      </c>
      <c r="D84" s="191" t="str">
        <f>IF('Formulario PPGR3'!$G84="","",'Formulario PPGR1'!#REF!)</f>
        <v/>
      </c>
      <c r="E84" s="191" t="str">
        <f>IF('Formulario PPGR3'!$G84="","",'Formulario PPGR1'!#REF!)</f>
        <v/>
      </c>
      <c r="F84" s="191" t="str">
        <f>IF('Formulario PPGR3'!$G84="","",'Formulario PPGR1'!#REF!)</f>
        <v/>
      </c>
      <c r="G84" s="190"/>
      <c r="H84" s="531" t="str" cm="1">
        <f t="array" ref="H84">IF(Tabla1[[#This Row],[Código_Actividad]]="","",_xlfn.XLOOKUP(Tabla1[[#This Row],[Código_Actividad]],CodigoActividad,Tabla2[Actividades Programables Presupuestables],"",0))</f>
        <v/>
      </c>
      <c r="I84" s="532" t="str">
        <f>IFERROR(VLOOKUP('Formulario PPGR3'!$G84,'Formulario PPGR2'!$H$110:$V$265,15,FALSE),"")</f>
        <v/>
      </c>
      <c r="J84" s="537"/>
      <c r="K84" s="535" t="str">
        <f>IF(Tabla1[[#This Row],[Insumos]]="","",_xlfn.XLOOKUP(Tabla1[[#This Row],[Insumos]],Tabla10[Insumo],Tabla10[InsumoAbrev],"",0))</f>
        <v/>
      </c>
      <c r="L84" s="536"/>
      <c r="M84" s="533" t="str">
        <f>IF(Tabla1[[#This Row],[Descripción]]="","",_xlfn.XLOOKUP(Tabla1[[#This Row],[Descripción]],Tabla10[Descripción],Tabla10[Unidad de Medida],"",0))</f>
        <v/>
      </c>
      <c r="N84" s="323"/>
      <c r="O84" s="534" t="str">
        <f>IF(Tabla1[[#This Row],[Descripción]]="","",_xlfn.XLOOKUP(Tabla1[[#This Row],[Descripción]],Tabla10[Descripción],Tabla10[Precio Unitario],0))</f>
        <v/>
      </c>
      <c r="P84" s="534" t="str">
        <f>IF(Tabla1[[#This Row],[Cantidad de Insumos]]="","",Tabla1[[#This Row],[Precio Unitario]]*Tabla1[[#This Row],[Cantidad de Insumos]])</f>
        <v/>
      </c>
      <c r="Q84" s="534" t="str">
        <f>IF(Tabla1[[#This Row],[Descripción]]="","",_xlfn.XLOOKUP(Tabla1[[#This Row],[Descripción]],Tabla10[Descripción],Tabla10[CODIGO PRESUPUESTARIO],0))</f>
        <v/>
      </c>
      <c r="R84" s="535"/>
    </row>
    <row r="85" spans="2:18" x14ac:dyDescent="0.25">
      <c r="B85" s="191" t="str">
        <f>IF('Formulario PPGR3'!$G85="","",CONCATENATE('Formulario PPGR3'!$C85,".",'Formulario PPGR3'!$D85,".",'Formulario PPGR3'!$E85,".",'Formulario PPGR3'!$F85))</f>
        <v/>
      </c>
      <c r="C85" s="191" t="str">
        <f>IF('Formulario PPGR3'!$G85="","",'Formulario PPGR1'!#REF!)</f>
        <v/>
      </c>
      <c r="D85" s="191" t="str">
        <f>IF('Formulario PPGR3'!$G85="","",'Formulario PPGR1'!#REF!)</f>
        <v/>
      </c>
      <c r="E85" s="191" t="str">
        <f>IF('Formulario PPGR3'!$G85="","",'Formulario PPGR1'!#REF!)</f>
        <v/>
      </c>
      <c r="F85" s="191" t="str">
        <f>IF('Formulario PPGR3'!$G85="","",'Formulario PPGR1'!#REF!)</f>
        <v/>
      </c>
      <c r="G85" s="190"/>
      <c r="H85" s="531" t="str" cm="1">
        <f t="array" ref="H85">IF(Tabla1[[#This Row],[Código_Actividad]]="","",_xlfn.XLOOKUP(Tabla1[[#This Row],[Código_Actividad]],CodigoActividad,Tabla2[Actividades Programables Presupuestables],"",0))</f>
        <v/>
      </c>
      <c r="I85" s="532" t="str">
        <f>IFERROR(VLOOKUP('Formulario PPGR3'!$G85,'Formulario PPGR2'!$H$110:$V$265,15,FALSE),"")</f>
        <v/>
      </c>
      <c r="J85" s="537"/>
      <c r="K85" s="535" t="str">
        <f>IF(Tabla1[[#This Row],[Insumos]]="","",_xlfn.XLOOKUP(Tabla1[[#This Row],[Insumos]],Tabla10[Insumo],Tabla10[InsumoAbrev],"",0))</f>
        <v/>
      </c>
      <c r="L85" s="536"/>
      <c r="M85" s="533" t="str">
        <f>IF(Tabla1[[#This Row],[Descripción]]="","",_xlfn.XLOOKUP(Tabla1[[#This Row],[Descripción]],Tabla10[Descripción],Tabla10[Unidad de Medida],"",0))</f>
        <v/>
      </c>
      <c r="N85" s="323"/>
      <c r="O85" s="534" t="str">
        <f>IF(Tabla1[[#This Row],[Descripción]]="","",_xlfn.XLOOKUP(Tabla1[[#This Row],[Descripción]],Tabla10[Descripción],Tabla10[Precio Unitario],0))</f>
        <v/>
      </c>
      <c r="P85" s="534" t="str">
        <f>IF(Tabla1[[#This Row],[Cantidad de Insumos]]="","",Tabla1[[#This Row],[Precio Unitario]]*Tabla1[[#This Row],[Cantidad de Insumos]])</f>
        <v/>
      </c>
      <c r="Q85" s="534" t="str">
        <f>IF(Tabla1[[#This Row],[Descripción]]="","",_xlfn.XLOOKUP(Tabla1[[#This Row],[Descripción]],Tabla10[Descripción],Tabla10[CODIGO PRESUPUESTARIO],0))</f>
        <v/>
      </c>
      <c r="R85" s="535"/>
    </row>
    <row r="86" spans="2:18" x14ac:dyDescent="0.25">
      <c r="B86" s="191" t="str">
        <f>IF('Formulario PPGR3'!$G86="","",CONCATENATE('Formulario PPGR3'!$C86,".",'Formulario PPGR3'!$D86,".",'Formulario PPGR3'!$E86,".",'Formulario PPGR3'!$F86))</f>
        <v/>
      </c>
      <c r="C86" s="191" t="str">
        <f>IF('Formulario PPGR3'!$G86="","",'Formulario PPGR1'!#REF!)</f>
        <v/>
      </c>
      <c r="D86" s="191" t="str">
        <f>IF('Formulario PPGR3'!$G86="","",'Formulario PPGR1'!#REF!)</f>
        <v/>
      </c>
      <c r="E86" s="191" t="str">
        <f>IF('Formulario PPGR3'!$G86="","",'Formulario PPGR1'!#REF!)</f>
        <v/>
      </c>
      <c r="F86" s="191" t="str">
        <f>IF('Formulario PPGR3'!$G86="","",'Formulario PPGR1'!#REF!)</f>
        <v/>
      </c>
      <c r="G86" s="190"/>
      <c r="H86" s="531" t="str" cm="1">
        <f t="array" ref="H86">IF(Tabla1[[#This Row],[Código_Actividad]]="","",_xlfn.XLOOKUP(Tabla1[[#This Row],[Código_Actividad]],CodigoActividad,Tabla2[Actividades Programables Presupuestables],"",0))</f>
        <v/>
      </c>
      <c r="I86" s="532" t="str">
        <f>IFERROR(VLOOKUP('Formulario PPGR3'!$G86,'Formulario PPGR2'!$H$110:$V$265,15,FALSE),"")</f>
        <v/>
      </c>
      <c r="J86" s="537"/>
      <c r="K86" s="535" t="str">
        <f>IF(Tabla1[[#This Row],[Insumos]]="","",_xlfn.XLOOKUP(Tabla1[[#This Row],[Insumos]],Tabla10[Insumo],Tabla10[InsumoAbrev],"",0))</f>
        <v/>
      </c>
      <c r="L86" s="536"/>
      <c r="M86" s="533" t="str">
        <f>IF(Tabla1[[#This Row],[Descripción]]="","",_xlfn.XLOOKUP(Tabla1[[#This Row],[Descripción]],Tabla10[Descripción],Tabla10[Unidad de Medida],"",0))</f>
        <v/>
      </c>
      <c r="N86" s="323"/>
      <c r="O86" s="534" t="str">
        <f>IF(Tabla1[[#This Row],[Descripción]]="","",_xlfn.XLOOKUP(Tabla1[[#This Row],[Descripción]],Tabla10[Descripción],Tabla10[Precio Unitario],0))</f>
        <v/>
      </c>
      <c r="P86" s="534" t="str">
        <f>IF(Tabla1[[#This Row],[Cantidad de Insumos]]="","",Tabla1[[#This Row],[Precio Unitario]]*Tabla1[[#This Row],[Cantidad de Insumos]])</f>
        <v/>
      </c>
      <c r="Q86" s="534" t="str">
        <f>IF(Tabla1[[#This Row],[Descripción]]="","",_xlfn.XLOOKUP(Tabla1[[#This Row],[Descripción]],Tabla10[Descripción],Tabla10[CODIGO PRESUPUESTARIO],0))</f>
        <v/>
      </c>
      <c r="R86" s="535"/>
    </row>
    <row r="87" spans="2:18" x14ac:dyDescent="0.25">
      <c r="B87" s="191" t="str">
        <f>IF('Formulario PPGR3'!$G87="","",CONCATENATE('Formulario PPGR3'!$C87,".",'Formulario PPGR3'!$D87,".",'Formulario PPGR3'!$E87,".",'Formulario PPGR3'!$F87))</f>
        <v/>
      </c>
      <c r="C87" s="191" t="str">
        <f>IF('Formulario PPGR3'!$G87="","",'Formulario PPGR1'!#REF!)</f>
        <v/>
      </c>
      <c r="D87" s="191" t="str">
        <f>IF('Formulario PPGR3'!$G87="","",'Formulario PPGR1'!#REF!)</f>
        <v/>
      </c>
      <c r="E87" s="191" t="str">
        <f>IF('Formulario PPGR3'!$G87="","",'Formulario PPGR1'!#REF!)</f>
        <v/>
      </c>
      <c r="F87" s="191" t="str">
        <f>IF('Formulario PPGR3'!$G87="","",'Formulario PPGR1'!#REF!)</f>
        <v/>
      </c>
      <c r="G87" s="190"/>
      <c r="H87" s="531" t="str" cm="1">
        <f t="array" ref="H87">IF(Tabla1[[#This Row],[Código_Actividad]]="","",_xlfn.XLOOKUP(Tabla1[[#This Row],[Código_Actividad]],CodigoActividad,Tabla2[Actividades Programables Presupuestables],"",0))</f>
        <v/>
      </c>
      <c r="I87" s="532" t="str">
        <f>IFERROR(VLOOKUP('Formulario PPGR3'!$G87,'Formulario PPGR2'!$H$110:$V$265,15,FALSE),"")</f>
        <v/>
      </c>
      <c r="J87" s="537"/>
      <c r="K87" s="535" t="str">
        <f>IF(Tabla1[[#This Row],[Insumos]]="","",_xlfn.XLOOKUP(Tabla1[[#This Row],[Insumos]],Tabla10[Insumo],Tabla10[InsumoAbrev],"",0))</f>
        <v/>
      </c>
      <c r="L87" s="536"/>
      <c r="M87" s="533" t="str">
        <f>IF(Tabla1[[#This Row],[Descripción]]="","",_xlfn.XLOOKUP(Tabla1[[#This Row],[Descripción]],Tabla10[Descripción],Tabla10[Unidad de Medida],"",0))</f>
        <v/>
      </c>
      <c r="N87" s="323"/>
      <c r="O87" s="534" t="str">
        <f>IF(Tabla1[[#This Row],[Descripción]]="","",_xlfn.XLOOKUP(Tabla1[[#This Row],[Descripción]],Tabla10[Descripción],Tabla10[Precio Unitario],0))</f>
        <v/>
      </c>
      <c r="P87" s="534" t="str">
        <f>IF(Tabla1[[#This Row],[Cantidad de Insumos]]="","",Tabla1[[#This Row],[Precio Unitario]]*Tabla1[[#This Row],[Cantidad de Insumos]])</f>
        <v/>
      </c>
      <c r="Q87" s="534" t="str">
        <f>IF(Tabla1[[#This Row],[Descripción]]="","",_xlfn.XLOOKUP(Tabla1[[#This Row],[Descripción]],Tabla10[Descripción],Tabla10[CODIGO PRESUPUESTARIO],0))</f>
        <v/>
      </c>
      <c r="R87" s="535"/>
    </row>
    <row r="88" spans="2:18" x14ac:dyDescent="0.25">
      <c r="B88" s="191" t="str">
        <f>IF('Formulario PPGR3'!$G88="","",CONCATENATE('Formulario PPGR3'!$C88,".",'Formulario PPGR3'!$D88,".",'Formulario PPGR3'!$E88,".",'Formulario PPGR3'!$F88))</f>
        <v/>
      </c>
      <c r="C88" s="191" t="str">
        <f>IF('Formulario PPGR3'!$G88="","",'Formulario PPGR1'!#REF!)</f>
        <v/>
      </c>
      <c r="D88" s="191" t="str">
        <f>IF('Formulario PPGR3'!$G88="","",'Formulario PPGR1'!#REF!)</f>
        <v/>
      </c>
      <c r="E88" s="191" t="str">
        <f>IF('Formulario PPGR3'!$G88="","",'Formulario PPGR1'!#REF!)</f>
        <v/>
      </c>
      <c r="F88" s="191" t="str">
        <f>IF('Formulario PPGR3'!$G88="","",'Formulario PPGR1'!#REF!)</f>
        <v/>
      </c>
      <c r="G88" s="190"/>
      <c r="H88" s="531" t="str" cm="1">
        <f t="array" ref="H88">IF(Tabla1[[#This Row],[Código_Actividad]]="","",_xlfn.XLOOKUP(Tabla1[[#This Row],[Código_Actividad]],CodigoActividad,Tabla2[Actividades Programables Presupuestables],"",0))</f>
        <v/>
      </c>
      <c r="I88" s="532" t="str">
        <f>IFERROR(VLOOKUP('Formulario PPGR3'!$G88,'Formulario PPGR2'!$H$110:$V$265,15,FALSE),"")</f>
        <v/>
      </c>
      <c r="J88" s="537"/>
      <c r="K88" s="535" t="str">
        <f>IF(Tabla1[[#This Row],[Insumos]]="","",_xlfn.XLOOKUP(Tabla1[[#This Row],[Insumos]],Tabla10[Insumo],Tabla10[InsumoAbrev],"",0))</f>
        <v/>
      </c>
      <c r="L88" s="536"/>
      <c r="M88" s="533" t="str">
        <f>IF(Tabla1[[#This Row],[Descripción]]="","",_xlfn.XLOOKUP(Tabla1[[#This Row],[Descripción]],Tabla10[Descripción],Tabla10[Unidad de Medida],"",0))</f>
        <v/>
      </c>
      <c r="N88" s="323"/>
      <c r="O88" s="534" t="str">
        <f>IF(Tabla1[[#This Row],[Descripción]]="","",_xlfn.XLOOKUP(Tabla1[[#This Row],[Descripción]],Tabla10[Descripción],Tabla10[Precio Unitario],0))</f>
        <v/>
      </c>
      <c r="P88" s="534" t="str">
        <f>IF(Tabla1[[#This Row],[Cantidad de Insumos]]="","",Tabla1[[#This Row],[Precio Unitario]]*Tabla1[[#This Row],[Cantidad de Insumos]])</f>
        <v/>
      </c>
      <c r="Q88" s="534" t="str">
        <f>IF(Tabla1[[#This Row],[Descripción]]="","",_xlfn.XLOOKUP(Tabla1[[#This Row],[Descripción]],Tabla10[Descripción],Tabla10[CODIGO PRESUPUESTARIO],0))</f>
        <v/>
      </c>
      <c r="R88" s="535"/>
    </row>
    <row r="89" spans="2:18" x14ac:dyDescent="0.25">
      <c r="B89" s="191" t="str">
        <f>IF('Formulario PPGR3'!$G89="","",CONCATENATE('Formulario PPGR3'!$C89,".",'Formulario PPGR3'!$D89,".",'Formulario PPGR3'!$E89,".",'Formulario PPGR3'!$F89))</f>
        <v/>
      </c>
      <c r="C89" s="191" t="str">
        <f>IF('Formulario PPGR3'!$G89="","",'Formulario PPGR1'!#REF!)</f>
        <v/>
      </c>
      <c r="D89" s="191" t="str">
        <f>IF('Formulario PPGR3'!$G89="","",'Formulario PPGR1'!#REF!)</f>
        <v/>
      </c>
      <c r="E89" s="191" t="str">
        <f>IF('Formulario PPGR3'!$G89="","",'Formulario PPGR1'!#REF!)</f>
        <v/>
      </c>
      <c r="F89" s="191" t="str">
        <f>IF('Formulario PPGR3'!$G89="","",'Formulario PPGR1'!#REF!)</f>
        <v/>
      </c>
      <c r="G89" s="190"/>
      <c r="H89" s="531" t="str" cm="1">
        <f t="array" ref="H89">IF(Tabla1[[#This Row],[Código_Actividad]]="","",_xlfn.XLOOKUP(Tabla1[[#This Row],[Código_Actividad]],CodigoActividad,Tabla2[Actividades Programables Presupuestables],"",0))</f>
        <v/>
      </c>
      <c r="I89" s="532" t="str">
        <f>IFERROR(VLOOKUP('Formulario PPGR3'!$G89,'Formulario PPGR2'!$H$110:$V$265,15,FALSE),"")</f>
        <v/>
      </c>
      <c r="J89" s="537"/>
      <c r="K89" s="535" t="str">
        <f>IF(Tabla1[[#This Row],[Insumos]]="","",_xlfn.XLOOKUP(Tabla1[[#This Row],[Insumos]],Tabla10[Insumo],Tabla10[InsumoAbrev],"",0))</f>
        <v/>
      </c>
      <c r="L89" s="536"/>
      <c r="M89" s="533" t="str">
        <f>IF(Tabla1[[#This Row],[Descripción]]="","",_xlfn.XLOOKUP(Tabla1[[#This Row],[Descripción]],Tabla10[Descripción],Tabla10[Unidad de Medida],"",0))</f>
        <v/>
      </c>
      <c r="N89" s="323"/>
      <c r="O89" s="534" t="str">
        <f>IF(Tabla1[[#This Row],[Descripción]]="","",_xlfn.XLOOKUP(Tabla1[[#This Row],[Descripción]],Tabla10[Descripción],Tabla10[Precio Unitario],0))</f>
        <v/>
      </c>
      <c r="P89" s="534" t="str">
        <f>IF(Tabla1[[#This Row],[Cantidad de Insumos]]="","",Tabla1[[#This Row],[Precio Unitario]]*Tabla1[[#This Row],[Cantidad de Insumos]])</f>
        <v/>
      </c>
      <c r="Q89" s="534" t="str">
        <f>IF(Tabla1[[#This Row],[Descripción]]="","",_xlfn.XLOOKUP(Tabla1[[#This Row],[Descripción]],Tabla10[Descripción],Tabla10[CODIGO PRESUPUESTARIO],0))</f>
        <v/>
      </c>
      <c r="R89" s="535"/>
    </row>
    <row r="90" spans="2:18" x14ac:dyDescent="0.25">
      <c r="B90" s="191" t="str">
        <f>IF('Formulario PPGR3'!$G90="","",CONCATENATE('Formulario PPGR3'!$C90,".",'Formulario PPGR3'!$D90,".",'Formulario PPGR3'!$E90,".",'Formulario PPGR3'!$F90))</f>
        <v/>
      </c>
      <c r="C90" s="191" t="str">
        <f>IF('Formulario PPGR3'!$G90="","",'Formulario PPGR1'!#REF!)</f>
        <v/>
      </c>
      <c r="D90" s="191" t="str">
        <f>IF('Formulario PPGR3'!$G90="","",'Formulario PPGR1'!#REF!)</f>
        <v/>
      </c>
      <c r="E90" s="191" t="str">
        <f>IF('Formulario PPGR3'!$G90="","",'Formulario PPGR1'!#REF!)</f>
        <v/>
      </c>
      <c r="F90" s="191" t="str">
        <f>IF('Formulario PPGR3'!$G90="","",'Formulario PPGR1'!#REF!)</f>
        <v/>
      </c>
      <c r="G90" s="190"/>
      <c r="H90" s="531" t="str" cm="1">
        <f t="array" ref="H90">IF(Tabla1[[#This Row],[Código_Actividad]]="","",_xlfn.XLOOKUP(Tabla1[[#This Row],[Código_Actividad]],CodigoActividad,Tabla2[Actividades Programables Presupuestables],"",0))</f>
        <v/>
      </c>
      <c r="I90" s="532" t="str">
        <f>IFERROR(VLOOKUP('Formulario PPGR3'!$G90,'Formulario PPGR2'!$H$110:$V$265,15,FALSE),"")</f>
        <v/>
      </c>
      <c r="J90" s="537"/>
      <c r="K90" s="535" t="str">
        <f>IF(Tabla1[[#This Row],[Insumos]]="","",_xlfn.XLOOKUP(Tabla1[[#This Row],[Insumos]],Tabla10[Insumo],Tabla10[InsumoAbrev],"",0))</f>
        <v/>
      </c>
      <c r="L90" s="536"/>
      <c r="M90" s="533" t="str">
        <f>IF(Tabla1[[#This Row],[Descripción]]="","",_xlfn.XLOOKUP(Tabla1[[#This Row],[Descripción]],Tabla10[Descripción],Tabla10[Unidad de Medida],"",0))</f>
        <v/>
      </c>
      <c r="N90" s="323"/>
      <c r="O90" s="534" t="str">
        <f>IF(Tabla1[[#This Row],[Descripción]]="","",_xlfn.XLOOKUP(Tabla1[[#This Row],[Descripción]],Tabla10[Descripción],Tabla10[Precio Unitario],0))</f>
        <v/>
      </c>
      <c r="P90" s="534" t="str">
        <f>IF(Tabla1[[#This Row],[Cantidad de Insumos]]="","",Tabla1[[#This Row],[Precio Unitario]]*Tabla1[[#This Row],[Cantidad de Insumos]])</f>
        <v/>
      </c>
      <c r="Q90" s="534" t="str">
        <f>IF(Tabla1[[#This Row],[Descripción]]="","",_xlfn.XLOOKUP(Tabla1[[#This Row],[Descripción]],Tabla10[Descripción],Tabla10[CODIGO PRESUPUESTARIO],0))</f>
        <v/>
      </c>
      <c r="R90" s="535"/>
    </row>
    <row r="91" spans="2:18" x14ac:dyDescent="0.25">
      <c r="B91" s="191" t="str">
        <f>IF('Formulario PPGR3'!$G91="","",CONCATENATE('Formulario PPGR3'!$C91,".",'Formulario PPGR3'!$D91,".",'Formulario PPGR3'!$E91,".",'Formulario PPGR3'!$F91))</f>
        <v/>
      </c>
      <c r="C91" s="191" t="str">
        <f>IF('Formulario PPGR3'!$G91="","",'Formulario PPGR1'!#REF!)</f>
        <v/>
      </c>
      <c r="D91" s="191" t="str">
        <f>IF('Formulario PPGR3'!$G91="","",'Formulario PPGR1'!#REF!)</f>
        <v/>
      </c>
      <c r="E91" s="191" t="str">
        <f>IF('Formulario PPGR3'!$G91="","",'Formulario PPGR1'!#REF!)</f>
        <v/>
      </c>
      <c r="F91" s="191" t="str">
        <f>IF('Formulario PPGR3'!$G91="","",'Formulario PPGR1'!#REF!)</f>
        <v/>
      </c>
      <c r="G91" s="190"/>
      <c r="H91" s="531" t="str" cm="1">
        <f t="array" ref="H91">IF(Tabla1[[#This Row],[Código_Actividad]]="","",_xlfn.XLOOKUP(Tabla1[[#This Row],[Código_Actividad]],CodigoActividad,Tabla2[Actividades Programables Presupuestables],"",0))</f>
        <v/>
      </c>
      <c r="I91" s="532" t="str">
        <f>IFERROR(VLOOKUP('Formulario PPGR3'!$G91,'Formulario PPGR2'!$H$110:$V$265,15,FALSE),"")</f>
        <v/>
      </c>
      <c r="J91" s="537"/>
      <c r="K91" s="535" t="str">
        <f>IF(Tabla1[[#This Row],[Insumos]]="","",_xlfn.XLOOKUP(Tabla1[[#This Row],[Insumos]],Tabla10[Insumo],Tabla10[InsumoAbrev],"",0))</f>
        <v/>
      </c>
      <c r="L91" s="536"/>
      <c r="M91" s="533" t="str">
        <f>IF(Tabla1[[#This Row],[Descripción]]="","",_xlfn.XLOOKUP(Tabla1[[#This Row],[Descripción]],Tabla10[Descripción],Tabla10[Unidad de Medida],"",0))</f>
        <v/>
      </c>
      <c r="N91" s="323"/>
      <c r="O91" s="534" t="str">
        <f>IF(Tabla1[[#This Row],[Descripción]]="","",_xlfn.XLOOKUP(Tabla1[[#This Row],[Descripción]],Tabla10[Descripción],Tabla10[Precio Unitario],0))</f>
        <v/>
      </c>
      <c r="P91" s="534" t="str">
        <f>IF(Tabla1[[#This Row],[Cantidad de Insumos]]="","",Tabla1[[#This Row],[Precio Unitario]]*Tabla1[[#This Row],[Cantidad de Insumos]])</f>
        <v/>
      </c>
      <c r="Q91" s="534" t="str">
        <f>IF(Tabla1[[#This Row],[Descripción]]="","",_xlfn.XLOOKUP(Tabla1[[#This Row],[Descripción]],Tabla10[Descripción],Tabla10[CODIGO PRESUPUESTARIO],0))</f>
        <v/>
      </c>
      <c r="R91" s="535"/>
    </row>
    <row r="92" spans="2:18" x14ac:dyDescent="0.25">
      <c r="B92" s="191" t="str">
        <f>IF('Formulario PPGR3'!$G92="","",CONCATENATE('Formulario PPGR3'!$C92,".",'Formulario PPGR3'!$D92,".",'Formulario PPGR3'!$E92,".",'Formulario PPGR3'!$F92))</f>
        <v/>
      </c>
      <c r="C92" s="191" t="str">
        <f>IF('Formulario PPGR3'!$G92="","",'Formulario PPGR1'!#REF!)</f>
        <v/>
      </c>
      <c r="D92" s="191" t="str">
        <f>IF('Formulario PPGR3'!$G92="","",'Formulario PPGR1'!#REF!)</f>
        <v/>
      </c>
      <c r="E92" s="191" t="str">
        <f>IF('Formulario PPGR3'!$G92="","",'Formulario PPGR1'!#REF!)</f>
        <v/>
      </c>
      <c r="F92" s="191" t="str">
        <f>IF('Formulario PPGR3'!$G92="","",'Formulario PPGR1'!#REF!)</f>
        <v/>
      </c>
      <c r="G92" s="190"/>
      <c r="H92" s="531" t="str" cm="1">
        <f t="array" ref="H92">IF(Tabla1[[#This Row],[Código_Actividad]]="","",_xlfn.XLOOKUP(Tabla1[[#This Row],[Código_Actividad]],CodigoActividad,Tabla2[Actividades Programables Presupuestables],"",0))</f>
        <v/>
      </c>
      <c r="I92" s="532" t="str">
        <f>IFERROR(VLOOKUP('Formulario PPGR3'!$G92,'Formulario PPGR2'!$H$110:$V$265,15,FALSE),"")</f>
        <v/>
      </c>
      <c r="J92" s="537"/>
      <c r="K92" s="535" t="str">
        <f>IF(Tabla1[[#This Row],[Insumos]]="","",_xlfn.XLOOKUP(Tabla1[[#This Row],[Insumos]],Tabla10[Insumo],Tabla10[InsumoAbrev],"",0))</f>
        <v/>
      </c>
      <c r="L92" s="536"/>
      <c r="M92" s="533" t="str">
        <f>IF(Tabla1[[#This Row],[Descripción]]="","",_xlfn.XLOOKUP(Tabla1[[#This Row],[Descripción]],Tabla10[Descripción],Tabla10[Unidad de Medida],"",0))</f>
        <v/>
      </c>
      <c r="N92" s="323"/>
      <c r="O92" s="534" t="str">
        <f>IF(Tabla1[[#This Row],[Descripción]]="","",_xlfn.XLOOKUP(Tabla1[[#This Row],[Descripción]],Tabla10[Descripción],Tabla10[Precio Unitario],0))</f>
        <v/>
      </c>
      <c r="P92" s="534" t="str">
        <f>IF(Tabla1[[#This Row],[Cantidad de Insumos]]="","",Tabla1[[#This Row],[Precio Unitario]]*Tabla1[[#This Row],[Cantidad de Insumos]])</f>
        <v/>
      </c>
      <c r="Q92" s="534" t="str">
        <f>IF(Tabla1[[#This Row],[Descripción]]="","",_xlfn.XLOOKUP(Tabla1[[#This Row],[Descripción]],Tabla10[Descripción],Tabla10[CODIGO PRESUPUESTARIO],0))</f>
        <v/>
      </c>
      <c r="R92" s="535"/>
    </row>
    <row r="93" spans="2:18" x14ac:dyDescent="0.25">
      <c r="B93" s="191" t="str">
        <f>IF('Formulario PPGR3'!$G93="","",CONCATENATE('Formulario PPGR3'!$C93,".",'Formulario PPGR3'!$D93,".",'Formulario PPGR3'!$E93,".",'Formulario PPGR3'!$F93))</f>
        <v/>
      </c>
      <c r="C93" s="191" t="str">
        <f>IF('Formulario PPGR3'!$G93="","",'Formulario PPGR1'!#REF!)</f>
        <v/>
      </c>
      <c r="D93" s="191" t="str">
        <f>IF('Formulario PPGR3'!$G93="","",'Formulario PPGR1'!#REF!)</f>
        <v/>
      </c>
      <c r="E93" s="191" t="str">
        <f>IF('Formulario PPGR3'!$G93="","",'Formulario PPGR1'!#REF!)</f>
        <v/>
      </c>
      <c r="F93" s="191" t="str">
        <f>IF('Formulario PPGR3'!$G93="","",'Formulario PPGR1'!#REF!)</f>
        <v/>
      </c>
      <c r="G93" s="190"/>
      <c r="H93" s="531" t="str" cm="1">
        <f t="array" ref="H93">IF(Tabla1[[#This Row],[Código_Actividad]]="","",_xlfn.XLOOKUP(Tabla1[[#This Row],[Código_Actividad]],CodigoActividad,Tabla2[Actividades Programables Presupuestables],"",0))</f>
        <v/>
      </c>
      <c r="I93" s="532" t="str">
        <f>IFERROR(VLOOKUP('Formulario PPGR3'!$G93,'Formulario PPGR2'!$H$110:$V$265,15,FALSE),"")</f>
        <v/>
      </c>
      <c r="J93" s="537"/>
      <c r="K93" s="535" t="str">
        <f>IF(Tabla1[[#This Row],[Insumos]]="","",_xlfn.XLOOKUP(Tabla1[[#This Row],[Insumos]],Tabla10[Insumo],Tabla10[InsumoAbrev],"",0))</f>
        <v/>
      </c>
      <c r="L93" s="536"/>
      <c r="M93" s="533" t="str">
        <f>IF(Tabla1[[#This Row],[Descripción]]="","",_xlfn.XLOOKUP(Tabla1[[#This Row],[Descripción]],Tabla10[Descripción],Tabla10[Unidad de Medida],"",0))</f>
        <v/>
      </c>
      <c r="N93" s="323"/>
      <c r="O93" s="534" t="str">
        <f>IF(Tabla1[[#This Row],[Descripción]]="","",_xlfn.XLOOKUP(Tabla1[[#This Row],[Descripción]],Tabla10[Descripción],Tabla10[Precio Unitario],0))</f>
        <v/>
      </c>
      <c r="P93" s="534" t="str">
        <f>IF(Tabla1[[#This Row],[Cantidad de Insumos]]="","",Tabla1[[#This Row],[Precio Unitario]]*Tabla1[[#This Row],[Cantidad de Insumos]])</f>
        <v/>
      </c>
      <c r="Q93" s="534" t="str">
        <f>IF(Tabla1[[#This Row],[Descripción]]="","",_xlfn.XLOOKUP(Tabla1[[#This Row],[Descripción]],Tabla10[Descripción],Tabla10[CODIGO PRESUPUESTARIO],0))</f>
        <v/>
      </c>
      <c r="R93" s="535"/>
    </row>
    <row r="94" spans="2:18" x14ac:dyDescent="0.25">
      <c r="B94" s="191" t="str">
        <f>IF('Formulario PPGR3'!$G94="","",CONCATENATE('Formulario PPGR3'!$C94,".",'Formulario PPGR3'!$D94,".",'Formulario PPGR3'!$E94,".",'Formulario PPGR3'!$F94))</f>
        <v/>
      </c>
      <c r="C94" s="191" t="str">
        <f>IF('Formulario PPGR3'!$G94="","",'Formulario PPGR1'!#REF!)</f>
        <v/>
      </c>
      <c r="D94" s="191" t="str">
        <f>IF('Formulario PPGR3'!$G94="","",'Formulario PPGR1'!#REF!)</f>
        <v/>
      </c>
      <c r="E94" s="191" t="str">
        <f>IF('Formulario PPGR3'!$G94="","",'Formulario PPGR1'!#REF!)</f>
        <v/>
      </c>
      <c r="F94" s="191" t="str">
        <f>IF('Formulario PPGR3'!$G94="","",'Formulario PPGR1'!#REF!)</f>
        <v/>
      </c>
      <c r="G94" s="190"/>
      <c r="H94" s="531" t="str" cm="1">
        <f t="array" ref="H94">IF(Tabla1[[#This Row],[Código_Actividad]]="","",_xlfn.XLOOKUP(Tabla1[[#This Row],[Código_Actividad]],CodigoActividad,Tabla2[Actividades Programables Presupuestables],"",0))</f>
        <v/>
      </c>
      <c r="I94" s="532" t="str">
        <f>IFERROR(VLOOKUP('Formulario PPGR3'!$G94,'Formulario PPGR2'!$H$110:$V$265,15,FALSE),"")</f>
        <v/>
      </c>
      <c r="J94" s="537"/>
      <c r="K94" s="535" t="str">
        <f>IF(Tabla1[[#This Row],[Insumos]]="","",_xlfn.XLOOKUP(Tabla1[[#This Row],[Insumos]],Tabla10[Insumo],Tabla10[InsumoAbrev],"",0))</f>
        <v/>
      </c>
      <c r="L94" s="536"/>
      <c r="M94" s="533" t="str">
        <f>IF(Tabla1[[#This Row],[Descripción]]="","",_xlfn.XLOOKUP(Tabla1[[#This Row],[Descripción]],Tabla10[Descripción],Tabla10[Unidad de Medida],"",0))</f>
        <v/>
      </c>
      <c r="N94" s="323"/>
      <c r="O94" s="534" t="str">
        <f>IF(Tabla1[[#This Row],[Descripción]]="","",_xlfn.XLOOKUP(Tabla1[[#This Row],[Descripción]],Tabla10[Descripción],Tabla10[Precio Unitario],0))</f>
        <v/>
      </c>
      <c r="P94" s="534" t="str">
        <f>IF(Tabla1[[#This Row],[Cantidad de Insumos]]="","",Tabla1[[#This Row],[Precio Unitario]]*Tabla1[[#This Row],[Cantidad de Insumos]])</f>
        <v/>
      </c>
      <c r="Q94" s="534" t="str">
        <f>IF(Tabla1[[#This Row],[Descripción]]="","",_xlfn.XLOOKUP(Tabla1[[#This Row],[Descripción]],Tabla10[Descripción],Tabla10[CODIGO PRESUPUESTARIO],0))</f>
        <v/>
      </c>
      <c r="R94" s="535"/>
    </row>
    <row r="95" spans="2:18" x14ac:dyDescent="0.25">
      <c r="B95" s="191" t="str">
        <f>IF('Formulario PPGR3'!$G95="","",CONCATENATE('Formulario PPGR3'!$C95,".",'Formulario PPGR3'!$D95,".",'Formulario PPGR3'!$E95,".",'Formulario PPGR3'!$F95))</f>
        <v/>
      </c>
      <c r="C95" s="191" t="str">
        <f>IF('Formulario PPGR3'!$G95="","",'Formulario PPGR1'!#REF!)</f>
        <v/>
      </c>
      <c r="D95" s="191" t="str">
        <f>IF('Formulario PPGR3'!$G95="","",'Formulario PPGR1'!#REF!)</f>
        <v/>
      </c>
      <c r="E95" s="191" t="str">
        <f>IF('Formulario PPGR3'!$G95="","",'Formulario PPGR1'!#REF!)</f>
        <v/>
      </c>
      <c r="F95" s="191" t="str">
        <f>IF('Formulario PPGR3'!$G95="","",'Formulario PPGR1'!#REF!)</f>
        <v/>
      </c>
      <c r="G95" s="190"/>
      <c r="H95" s="531" t="str" cm="1">
        <f t="array" ref="H95">IF(Tabla1[[#This Row],[Código_Actividad]]="","",_xlfn.XLOOKUP(Tabla1[[#This Row],[Código_Actividad]],CodigoActividad,Tabla2[Actividades Programables Presupuestables],"",0))</f>
        <v/>
      </c>
      <c r="I95" s="532" t="str">
        <f>IFERROR(VLOOKUP('Formulario PPGR3'!$G95,'Formulario PPGR2'!$H$110:$V$265,15,FALSE),"")</f>
        <v/>
      </c>
      <c r="J95" s="537"/>
      <c r="K95" s="535" t="str">
        <f>IF(Tabla1[[#This Row],[Insumos]]="","",_xlfn.XLOOKUP(Tabla1[[#This Row],[Insumos]],Tabla10[Insumo],Tabla10[InsumoAbrev],"",0))</f>
        <v/>
      </c>
      <c r="L95" s="536"/>
      <c r="M95" s="533" t="str">
        <f>IF(Tabla1[[#This Row],[Descripción]]="","",_xlfn.XLOOKUP(Tabla1[[#This Row],[Descripción]],Tabla10[Descripción],Tabla10[Unidad de Medida],"",0))</f>
        <v/>
      </c>
      <c r="N95" s="323"/>
      <c r="O95" s="534" t="str">
        <f>IF(Tabla1[[#This Row],[Descripción]]="","",_xlfn.XLOOKUP(Tabla1[[#This Row],[Descripción]],Tabla10[Descripción],Tabla10[Precio Unitario],0))</f>
        <v/>
      </c>
      <c r="P95" s="534" t="str">
        <f>IF(Tabla1[[#This Row],[Cantidad de Insumos]]="","",Tabla1[[#This Row],[Precio Unitario]]*Tabla1[[#This Row],[Cantidad de Insumos]])</f>
        <v/>
      </c>
      <c r="Q95" s="534" t="str">
        <f>IF(Tabla1[[#This Row],[Descripción]]="","",_xlfn.XLOOKUP(Tabla1[[#This Row],[Descripción]],Tabla10[Descripción],Tabla10[CODIGO PRESUPUESTARIO],0))</f>
        <v/>
      </c>
      <c r="R95" s="535"/>
    </row>
    <row r="96" spans="2:18" x14ac:dyDescent="0.25">
      <c r="B96" s="191" t="str">
        <f>IF('Formulario PPGR3'!$G96="","",CONCATENATE('Formulario PPGR3'!$C96,".",'Formulario PPGR3'!$D96,".",'Formulario PPGR3'!$E96,".",'Formulario PPGR3'!$F96))</f>
        <v/>
      </c>
      <c r="C96" s="191" t="str">
        <f>IF('Formulario PPGR3'!$G96="","",'Formulario PPGR1'!#REF!)</f>
        <v/>
      </c>
      <c r="D96" s="191" t="str">
        <f>IF('Formulario PPGR3'!$G96="","",'Formulario PPGR1'!#REF!)</f>
        <v/>
      </c>
      <c r="E96" s="191" t="str">
        <f>IF('Formulario PPGR3'!$G96="","",'Formulario PPGR1'!#REF!)</f>
        <v/>
      </c>
      <c r="F96" s="191" t="str">
        <f>IF('Formulario PPGR3'!$G96="","",'Formulario PPGR1'!#REF!)</f>
        <v/>
      </c>
      <c r="G96" s="190"/>
      <c r="H96" s="531" t="str" cm="1">
        <f t="array" ref="H96">IF(Tabla1[[#This Row],[Código_Actividad]]="","",_xlfn.XLOOKUP(Tabla1[[#This Row],[Código_Actividad]],CodigoActividad,Tabla2[Actividades Programables Presupuestables],"",0))</f>
        <v/>
      </c>
      <c r="I96" s="532" t="str">
        <f>IFERROR(VLOOKUP('Formulario PPGR3'!$G96,'Formulario PPGR2'!$H$110:$V$265,15,FALSE),"")</f>
        <v/>
      </c>
      <c r="J96" s="537"/>
      <c r="K96" s="535" t="str">
        <f>IF(Tabla1[[#This Row],[Insumos]]="","",_xlfn.XLOOKUP(Tabla1[[#This Row],[Insumos]],Tabla10[Insumo],Tabla10[InsumoAbrev],"",0))</f>
        <v/>
      </c>
      <c r="L96" s="536"/>
      <c r="M96" s="533" t="str">
        <f>IF(Tabla1[[#This Row],[Descripción]]="","",_xlfn.XLOOKUP(Tabla1[[#This Row],[Descripción]],Tabla10[Descripción],Tabla10[Unidad de Medida],"",0))</f>
        <v/>
      </c>
      <c r="N96" s="323"/>
      <c r="O96" s="534" t="str">
        <f>IF(Tabla1[[#This Row],[Descripción]]="","",_xlfn.XLOOKUP(Tabla1[[#This Row],[Descripción]],Tabla10[Descripción],Tabla10[Precio Unitario],0))</f>
        <v/>
      </c>
      <c r="P96" s="534" t="str">
        <f>IF(Tabla1[[#This Row],[Cantidad de Insumos]]="","",Tabla1[[#This Row],[Precio Unitario]]*Tabla1[[#This Row],[Cantidad de Insumos]])</f>
        <v/>
      </c>
      <c r="Q96" s="534" t="str">
        <f>IF(Tabla1[[#This Row],[Descripción]]="","",_xlfn.XLOOKUP(Tabla1[[#This Row],[Descripción]],Tabla10[Descripción],Tabla10[CODIGO PRESUPUESTARIO],0))</f>
        <v/>
      </c>
      <c r="R96" s="535"/>
    </row>
    <row r="97" spans="2:18" x14ac:dyDescent="0.25">
      <c r="B97" s="191" t="str">
        <f>IF('Formulario PPGR3'!$G97="","",CONCATENATE('Formulario PPGR3'!$C97,".",'Formulario PPGR3'!$D97,".",'Formulario PPGR3'!$E97,".",'Formulario PPGR3'!$F97))</f>
        <v/>
      </c>
      <c r="C97" s="191" t="str">
        <f>IF('Formulario PPGR3'!$G97="","",'Formulario PPGR1'!#REF!)</f>
        <v/>
      </c>
      <c r="D97" s="191" t="str">
        <f>IF('Formulario PPGR3'!$G97="","",'Formulario PPGR1'!#REF!)</f>
        <v/>
      </c>
      <c r="E97" s="191" t="str">
        <f>IF('Formulario PPGR3'!$G97="","",'Formulario PPGR1'!#REF!)</f>
        <v/>
      </c>
      <c r="F97" s="191" t="str">
        <f>IF('Formulario PPGR3'!$G97="","",'Formulario PPGR1'!#REF!)</f>
        <v/>
      </c>
      <c r="G97" s="190"/>
      <c r="H97" s="531" t="str" cm="1">
        <f t="array" ref="H97">IF(Tabla1[[#This Row],[Código_Actividad]]="","",_xlfn.XLOOKUP(Tabla1[[#This Row],[Código_Actividad]],CodigoActividad,Tabla2[Actividades Programables Presupuestables],"",0))</f>
        <v/>
      </c>
      <c r="I97" s="532" t="str">
        <f>IFERROR(VLOOKUP('Formulario PPGR3'!$G97,'Formulario PPGR2'!$H$110:$V$265,15,FALSE),"")</f>
        <v/>
      </c>
      <c r="J97" s="537"/>
      <c r="K97" s="535" t="str">
        <f>IF(Tabla1[[#This Row],[Insumos]]="","",_xlfn.XLOOKUP(Tabla1[[#This Row],[Insumos]],Tabla10[Insumo],Tabla10[InsumoAbrev],"",0))</f>
        <v/>
      </c>
      <c r="L97" s="536"/>
      <c r="M97" s="533" t="str">
        <f>IF(Tabla1[[#This Row],[Descripción]]="","",_xlfn.XLOOKUP(Tabla1[[#This Row],[Descripción]],Tabla10[Descripción],Tabla10[Unidad de Medida],"",0))</f>
        <v/>
      </c>
      <c r="N97" s="323"/>
      <c r="O97" s="534" t="str">
        <f>IF(Tabla1[[#This Row],[Descripción]]="","",_xlfn.XLOOKUP(Tabla1[[#This Row],[Descripción]],Tabla10[Descripción],Tabla10[Precio Unitario],0))</f>
        <v/>
      </c>
      <c r="P97" s="534" t="str">
        <f>IF(Tabla1[[#This Row],[Cantidad de Insumos]]="","",Tabla1[[#This Row],[Precio Unitario]]*Tabla1[[#This Row],[Cantidad de Insumos]])</f>
        <v/>
      </c>
      <c r="Q97" s="534" t="str">
        <f>IF(Tabla1[[#This Row],[Descripción]]="","",_xlfn.XLOOKUP(Tabla1[[#This Row],[Descripción]],Tabla10[Descripción],Tabla10[CODIGO PRESUPUESTARIO],0))</f>
        <v/>
      </c>
      <c r="R97" s="535"/>
    </row>
    <row r="98" spans="2:18" x14ac:dyDescent="0.25">
      <c r="B98" s="191" t="str">
        <f>IF('Formulario PPGR3'!$G98="","",CONCATENATE('Formulario PPGR3'!$C98,".",'Formulario PPGR3'!$D98,".",'Formulario PPGR3'!$E98,".",'Formulario PPGR3'!$F98))</f>
        <v/>
      </c>
      <c r="C98" s="191" t="str">
        <f>IF('Formulario PPGR3'!$G98="","",'Formulario PPGR1'!#REF!)</f>
        <v/>
      </c>
      <c r="D98" s="191" t="str">
        <f>IF('Formulario PPGR3'!$G98="","",'Formulario PPGR1'!#REF!)</f>
        <v/>
      </c>
      <c r="E98" s="191" t="str">
        <f>IF('Formulario PPGR3'!$G98="","",'Formulario PPGR1'!#REF!)</f>
        <v/>
      </c>
      <c r="F98" s="191" t="str">
        <f>IF('Formulario PPGR3'!$G98="","",'Formulario PPGR1'!#REF!)</f>
        <v/>
      </c>
      <c r="G98" s="190"/>
      <c r="H98" s="531" t="str" cm="1">
        <f t="array" ref="H98">IF(Tabla1[[#This Row],[Código_Actividad]]="","",_xlfn.XLOOKUP(Tabla1[[#This Row],[Código_Actividad]],CodigoActividad,Tabla2[Actividades Programables Presupuestables],"",0))</f>
        <v/>
      </c>
      <c r="I98" s="532" t="str">
        <f>IFERROR(VLOOKUP('Formulario PPGR3'!$G98,'Formulario PPGR2'!$H$110:$V$265,15,FALSE),"")</f>
        <v/>
      </c>
      <c r="J98" s="537"/>
      <c r="K98" s="535" t="str">
        <f>IF(Tabla1[[#This Row],[Insumos]]="","",_xlfn.XLOOKUP(Tabla1[[#This Row],[Insumos]],Tabla10[Insumo],Tabla10[InsumoAbrev],"",0))</f>
        <v/>
      </c>
      <c r="L98" s="536"/>
      <c r="M98" s="533" t="str">
        <f>IF(Tabla1[[#This Row],[Descripción]]="","",_xlfn.XLOOKUP(Tabla1[[#This Row],[Descripción]],Tabla10[Descripción],Tabla10[Unidad de Medida],"",0))</f>
        <v/>
      </c>
      <c r="N98" s="323"/>
      <c r="O98" s="534" t="str">
        <f>IF(Tabla1[[#This Row],[Descripción]]="","",_xlfn.XLOOKUP(Tabla1[[#This Row],[Descripción]],Tabla10[Descripción],Tabla10[Precio Unitario],0))</f>
        <v/>
      </c>
      <c r="P98" s="534" t="str">
        <f>IF(Tabla1[[#This Row],[Cantidad de Insumos]]="","",Tabla1[[#This Row],[Precio Unitario]]*Tabla1[[#This Row],[Cantidad de Insumos]])</f>
        <v/>
      </c>
      <c r="Q98" s="534" t="str">
        <f>IF(Tabla1[[#This Row],[Descripción]]="","",_xlfn.XLOOKUP(Tabla1[[#This Row],[Descripción]],Tabla10[Descripción],Tabla10[CODIGO PRESUPUESTARIO],0))</f>
        <v/>
      </c>
      <c r="R98" s="535"/>
    </row>
    <row r="99" spans="2:18" x14ac:dyDescent="0.25">
      <c r="B99" s="191" t="str">
        <f>IF('Formulario PPGR3'!$G99="","",CONCATENATE('Formulario PPGR3'!$C99,".",'Formulario PPGR3'!$D99,".",'Formulario PPGR3'!$E99,".",'Formulario PPGR3'!$F99))</f>
        <v/>
      </c>
      <c r="C99" s="191" t="str">
        <f>IF('Formulario PPGR3'!$G99="","",'Formulario PPGR1'!#REF!)</f>
        <v/>
      </c>
      <c r="D99" s="191" t="str">
        <f>IF('Formulario PPGR3'!$G99="","",'Formulario PPGR1'!#REF!)</f>
        <v/>
      </c>
      <c r="E99" s="191" t="str">
        <f>IF('Formulario PPGR3'!$G99="","",'Formulario PPGR1'!#REF!)</f>
        <v/>
      </c>
      <c r="F99" s="191" t="str">
        <f>IF('Formulario PPGR3'!$G99="","",'Formulario PPGR1'!#REF!)</f>
        <v/>
      </c>
      <c r="G99" s="190"/>
      <c r="H99" s="531" t="str" cm="1">
        <f t="array" ref="H99">IF(Tabla1[[#This Row],[Código_Actividad]]="","",_xlfn.XLOOKUP(Tabla1[[#This Row],[Código_Actividad]],CodigoActividad,Tabla2[Actividades Programables Presupuestables],"",0))</f>
        <v/>
      </c>
      <c r="I99" s="532" t="str">
        <f>IFERROR(VLOOKUP('Formulario PPGR3'!$G99,'Formulario PPGR2'!$H$110:$V$265,15,FALSE),"")</f>
        <v/>
      </c>
      <c r="J99" s="537"/>
      <c r="K99" s="535" t="str">
        <f>IF(Tabla1[[#This Row],[Insumos]]="","",_xlfn.XLOOKUP(Tabla1[[#This Row],[Insumos]],Tabla10[Insumo],Tabla10[InsumoAbrev],"",0))</f>
        <v/>
      </c>
      <c r="L99" s="536"/>
      <c r="M99" s="533" t="str">
        <f>IF(Tabla1[[#This Row],[Descripción]]="","",_xlfn.XLOOKUP(Tabla1[[#This Row],[Descripción]],Tabla10[Descripción],Tabla10[Unidad de Medida],"",0))</f>
        <v/>
      </c>
      <c r="N99" s="323"/>
      <c r="O99" s="534" t="str">
        <f>IF(Tabla1[[#This Row],[Descripción]]="","",_xlfn.XLOOKUP(Tabla1[[#This Row],[Descripción]],Tabla10[Descripción],Tabla10[Precio Unitario],0))</f>
        <v/>
      </c>
      <c r="P99" s="534" t="str">
        <f>IF(Tabla1[[#This Row],[Cantidad de Insumos]]="","",Tabla1[[#This Row],[Precio Unitario]]*Tabla1[[#This Row],[Cantidad de Insumos]])</f>
        <v/>
      </c>
      <c r="Q99" s="534" t="str">
        <f>IF(Tabla1[[#This Row],[Descripción]]="","",_xlfn.XLOOKUP(Tabla1[[#This Row],[Descripción]],Tabla10[Descripción],Tabla10[CODIGO PRESUPUESTARIO],0))</f>
        <v/>
      </c>
      <c r="R99" s="535"/>
    </row>
    <row r="100" spans="2:18" x14ac:dyDescent="0.25">
      <c r="B100" s="191" t="str">
        <f>IF('Formulario PPGR3'!$G100="","",CONCATENATE('Formulario PPGR3'!$C100,".",'Formulario PPGR3'!$D100,".",'Formulario PPGR3'!$E100,".",'Formulario PPGR3'!$F100))</f>
        <v/>
      </c>
      <c r="C100" s="191" t="str">
        <f>IF('Formulario PPGR3'!$G100="","",'Formulario PPGR1'!#REF!)</f>
        <v/>
      </c>
      <c r="D100" s="191" t="str">
        <f>IF('Formulario PPGR3'!$G100="","",'Formulario PPGR1'!#REF!)</f>
        <v/>
      </c>
      <c r="E100" s="191" t="str">
        <f>IF('Formulario PPGR3'!$G100="","",'Formulario PPGR1'!#REF!)</f>
        <v/>
      </c>
      <c r="F100" s="191" t="str">
        <f>IF('Formulario PPGR3'!$G100="","",'Formulario PPGR1'!#REF!)</f>
        <v/>
      </c>
      <c r="G100" s="190"/>
      <c r="H100" s="531" t="str" cm="1">
        <f t="array" ref="H100">IF(Tabla1[[#This Row],[Código_Actividad]]="","",_xlfn.XLOOKUP(Tabla1[[#This Row],[Código_Actividad]],CodigoActividad,Tabla2[Actividades Programables Presupuestables],"",0))</f>
        <v/>
      </c>
      <c r="I100" s="532" t="str">
        <f>IFERROR(VLOOKUP('Formulario PPGR3'!$G100,'Formulario PPGR2'!$H$110:$V$265,15,FALSE),"")</f>
        <v/>
      </c>
      <c r="J100" s="537"/>
      <c r="K100" s="535" t="str">
        <f>IF(Tabla1[[#This Row],[Insumos]]="","",_xlfn.XLOOKUP(Tabla1[[#This Row],[Insumos]],Tabla10[Insumo],Tabla10[InsumoAbrev],"",0))</f>
        <v/>
      </c>
      <c r="L100" s="536"/>
      <c r="M100" s="533" t="str">
        <f>IF(Tabla1[[#This Row],[Descripción]]="","",_xlfn.XLOOKUP(Tabla1[[#This Row],[Descripción]],Tabla10[Descripción],Tabla10[Unidad de Medida],"",0))</f>
        <v/>
      </c>
      <c r="N100" s="323"/>
      <c r="O100" s="534" t="str">
        <f>IF(Tabla1[[#This Row],[Descripción]]="","",_xlfn.XLOOKUP(Tabla1[[#This Row],[Descripción]],Tabla10[Descripción],Tabla10[Precio Unitario],0))</f>
        <v/>
      </c>
      <c r="P100" s="534" t="str">
        <f>IF(Tabla1[[#This Row],[Cantidad de Insumos]]="","",Tabla1[[#This Row],[Precio Unitario]]*Tabla1[[#This Row],[Cantidad de Insumos]])</f>
        <v/>
      </c>
      <c r="Q100" s="534" t="str">
        <f>IF(Tabla1[[#This Row],[Descripción]]="","",_xlfn.XLOOKUP(Tabla1[[#This Row],[Descripción]],Tabla10[Descripción],Tabla10[CODIGO PRESUPUESTARIO],0))</f>
        <v/>
      </c>
      <c r="R100" s="535"/>
    </row>
    <row r="101" spans="2:18" x14ac:dyDescent="0.25">
      <c r="B101" s="191" t="str">
        <f>IF('Formulario PPGR3'!$G101="","",CONCATENATE('Formulario PPGR3'!$C101,".",'Formulario PPGR3'!$D101,".",'Formulario PPGR3'!$E101,".",'Formulario PPGR3'!$F101))</f>
        <v/>
      </c>
      <c r="C101" s="191" t="str">
        <f>IF('Formulario PPGR3'!$G101="","",'Formulario PPGR1'!#REF!)</f>
        <v/>
      </c>
      <c r="D101" s="191" t="str">
        <f>IF('Formulario PPGR3'!$G101="","",'Formulario PPGR1'!#REF!)</f>
        <v/>
      </c>
      <c r="E101" s="191" t="str">
        <f>IF('Formulario PPGR3'!$G101="","",'Formulario PPGR1'!#REF!)</f>
        <v/>
      </c>
      <c r="F101" s="191" t="str">
        <f>IF('Formulario PPGR3'!$G101="","",'Formulario PPGR1'!#REF!)</f>
        <v/>
      </c>
      <c r="G101" s="190"/>
      <c r="H101" s="531" t="str" cm="1">
        <f t="array" ref="H101">IF(Tabla1[[#This Row],[Código_Actividad]]="","",_xlfn.XLOOKUP(Tabla1[[#This Row],[Código_Actividad]],CodigoActividad,Tabla2[Actividades Programables Presupuestables],"",0))</f>
        <v/>
      </c>
      <c r="I101" s="532" t="str">
        <f>IFERROR(VLOOKUP('Formulario PPGR3'!$G101,'Formulario PPGR2'!$H$110:$V$265,15,FALSE),"")</f>
        <v/>
      </c>
      <c r="J101" s="537"/>
      <c r="K101" s="535" t="str">
        <f>IF(Tabla1[[#This Row],[Insumos]]="","",_xlfn.XLOOKUP(Tabla1[[#This Row],[Insumos]],Tabla10[Insumo],Tabla10[InsumoAbrev],"",0))</f>
        <v/>
      </c>
      <c r="L101" s="536"/>
      <c r="M101" s="533" t="str">
        <f>IF(Tabla1[[#This Row],[Descripción]]="","",_xlfn.XLOOKUP(Tabla1[[#This Row],[Descripción]],Tabla10[Descripción],Tabla10[Unidad de Medida],"",0))</f>
        <v/>
      </c>
      <c r="N101" s="323"/>
      <c r="O101" s="534" t="str">
        <f>IF(Tabla1[[#This Row],[Descripción]]="","",_xlfn.XLOOKUP(Tabla1[[#This Row],[Descripción]],Tabla10[Descripción],Tabla10[Precio Unitario],0))</f>
        <v/>
      </c>
      <c r="P101" s="534" t="str">
        <f>IF(Tabla1[[#This Row],[Cantidad de Insumos]]="","",Tabla1[[#This Row],[Precio Unitario]]*Tabla1[[#This Row],[Cantidad de Insumos]])</f>
        <v/>
      </c>
      <c r="Q101" s="534" t="str">
        <f>IF(Tabla1[[#This Row],[Descripción]]="","",_xlfn.XLOOKUP(Tabla1[[#This Row],[Descripción]],Tabla10[Descripción],Tabla10[CODIGO PRESUPUESTARIO],0))</f>
        <v/>
      </c>
      <c r="R101" s="535"/>
    </row>
    <row r="102" spans="2:18" x14ac:dyDescent="0.25">
      <c r="B102" s="191" t="str">
        <f>IF('Formulario PPGR3'!$G102="","",CONCATENATE('Formulario PPGR3'!$C102,".",'Formulario PPGR3'!$D102,".",'Formulario PPGR3'!$E102,".",'Formulario PPGR3'!$F102))</f>
        <v/>
      </c>
      <c r="C102" s="191" t="str">
        <f>IF('Formulario PPGR3'!$G102="","",'Formulario PPGR1'!#REF!)</f>
        <v/>
      </c>
      <c r="D102" s="191" t="str">
        <f>IF('Formulario PPGR3'!$G102="","",'Formulario PPGR1'!#REF!)</f>
        <v/>
      </c>
      <c r="E102" s="191" t="str">
        <f>IF('Formulario PPGR3'!$G102="","",'Formulario PPGR1'!#REF!)</f>
        <v/>
      </c>
      <c r="F102" s="191" t="str">
        <f>IF('Formulario PPGR3'!$G102="","",'Formulario PPGR1'!#REF!)</f>
        <v/>
      </c>
      <c r="G102" s="190"/>
      <c r="H102" s="531" t="str" cm="1">
        <f t="array" ref="H102">IF(Tabla1[[#This Row],[Código_Actividad]]="","",_xlfn.XLOOKUP(Tabla1[[#This Row],[Código_Actividad]],CodigoActividad,Tabla2[Actividades Programables Presupuestables],"",0))</f>
        <v/>
      </c>
      <c r="I102" s="532" t="str">
        <f>IFERROR(VLOOKUP('Formulario PPGR3'!$G102,'Formulario PPGR2'!$H$110:$V$265,15,FALSE),"")</f>
        <v/>
      </c>
      <c r="J102" s="537"/>
      <c r="K102" s="535" t="str">
        <f>IF(Tabla1[[#This Row],[Insumos]]="","",_xlfn.XLOOKUP(Tabla1[[#This Row],[Insumos]],Tabla10[Insumo],Tabla10[InsumoAbrev],"",0))</f>
        <v/>
      </c>
      <c r="L102" s="536"/>
      <c r="M102" s="533" t="str">
        <f>IF(Tabla1[[#This Row],[Descripción]]="","",_xlfn.XLOOKUP(Tabla1[[#This Row],[Descripción]],Tabla10[Descripción],Tabla10[Unidad de Medida],"",0))</f>
        <v/>
      </c>
      <c r="N102" s="323"/>
      <c r="O102" s="534" t="str">
        <f>IF(Tabla1[[#This Row],[Descripción]]="","",_xlfn.XLOOKUP(Tabla1[[#This Row],[Descripción]],Tabla10[Descripción],Tabla10[Precio Unitario],0))</f>
        <v/>
      </c>
      <c r="P102" s="534" t="str">
        <f>IF(Tabla1[[#This Row],[Cantidad de Insumos]]="","",Tabla1[[#This Row],[Precio Unitario]]*Tabla1[[#This Row],[Cantidad de Insumos]])</f>
        <v/>
      </c>
      <c r="Q102" s="534" t="str">
        <f>IF(Tabla1[[#This Row],[Descripción]]="","",_xlfn.XLOOKUP(Tabla1[[#This Row],[Descripción]],Tabla10[Descripción],Tabla10[CODIGO PRESUPUESTARIO],0))</f>
        <v/>
      </c>
      <c r="R102" s="535"/>
    </row>
    <row r="103" spans="2:18" x14ac:dyDescent="0.25">
      <c r="B103" s="191" t="str">
        <f>IF('Formulario PPGR3'!$G103="","",CONCATENATE('Formulario PPGR3'!$C103,".",'Formulario PPGR3'!$D103,".",'Formulario PPGR3'!$E103,".",'Formulario PPGR3'!$F103))</f>
        <v/>
      </c>
      <c r="C103" s="191" t="str">
        <f>IF('Formulario PPGR3'!$G103="","",'Formulario PPGR1'!#REF!)</f>
        <v/>
      </c>
      <c r="D103" s="191" t="str">
        <f>IF('Formulario PPGR3'!$G103="","",'Formulario PPGR1'!#REF!)</f>
        <v/>
      </c>
      <c r="E103" s="191" t="str">
        <f>IF('Formulario PPGR3'!$G103="","",'Formulario PPGR1'!#REF!)</f>
        <v/>
      </c>
      <c r="F103" s="191" t="str">
        <f>IF('Formulario PPGR3'!$G103="","",'Formulario PPGR1'!#REF!)</f>
        <v/>
      </c>
      <c r="G103" s="190"/>
      <c r="H103" s="531" t="str" cm="1">
        <f t="array" ref="H103">IF(Tabla1[[#This Row],[Código_Actividad]]="","",_xlfn.XLOOKUP(Tabla1[[#This Row],[Código_Actividad]],CodigoActividad,Tabla2[Actividades Programables Presupuestables],"",0))</f>
        <v/>
      </c>
      <c r="I103" s="532" t="str">
        <f>IFERROR(VLOOKUP('Formulario PPGR3'!$G103,'Formulario PPGR2'!$H$110:$V$265,15,FALSE),"")</f>
        <v/>
      </c>
      <c r="J103" s="537"/>
      <c r="K103" s="535" t="str">
        <f>IF(Tabla1[[#This Row],[Insumos]]="","",_xlfn.XLOOKUP(Tabla1[[#This Row],[Insumos]],Tabla10[Insumo],Tabla10[InsumoAbrev],"",0))</f>
        <v/>
      </c>
      <c r="L103" s="536"/>
      <c r="M103" s="533" t="str">
        <f>IF(Tabla1[[#This Row],[Descripción]]="","",_xlfn.XLOOKUP(Tabla1[[#This Row],[Descripción]],Tabla10[Descripción],Tabla10[Unidad de Medida],"",0))</f>
        <v/>
      </c>
      <c r="N103" s="323"/>
      <c r="O103" s="534" t="str">
        <f>IF(Tabla1[[#This Row],[Descripción]]="","",_xlfn.XLOOKUP(Tabla1[[#This Row],[Descripción]],Tabla10[Descripción],Tabla10[Precio Unitario],0))</f>
        <v/>
      </c>
      <c r="P103" s="534" t="str">
        <f>IF(Tabla1[[#This Row],[Cantidad de Insumos]]="","",Tabla1[[#This Row],[Precio Unitario]]*Tabla1[[#This Row],[Cantidad de Insumos]])</f>
        <v/>
      </c>
      <c r="Q103" s="534" t="str">
        <f>IF(Tabla1[[#This Row],[Descripción]]="","",_xlfn.XLOOKUP(Tabla1[[#This Row],[Descripción]],Tabla10[Descripción],Tabla10[CODIGO PRESUPUESTARIO],0))</f>
        <v/>
      </c>
      <c r="R103" s="535"/>
    </row>
    <row r="104" spans="2:18" x14ac:dyDescent="0.25">
      <c r="B104" s="191" t="str">
        <f>IF('Formulario PPGR3'!$G104="","",CONCATENATE('Formulario PPGR3'!$C104,".",'Formulario PPGR3'!$D104,".",'Formulario PPGR3'!$E104,".",'Formulario PPGR3'!$F104))</f>
        <v/>
      </c>
      <c r="C104" s="191" t="str">
        <f>IF('Formulario PPGR3'!$G104="","",'Formulario PPGR1'!#REF!)</f>
        <v/>
      </c>
      <c r="D104" s="191" t="str">
        <f>IF('Formulario PPGR3'!$G104="","",'Formulario PPGR1'!#REF!)</f>
        <v/>
      </c>
      <c r="E104" s="191" t="str">
        <f>IF('Formulario PPGR3'!$G104="","",'Formulario PPGR1'!#REF!)</f>
        <v/>
      </c>
      <c r="F104" s="191" t="str">
        <f>IF('Formulario PPGR3'!$G104="","",'Formulario PPGR1'!#REF!)</f>
        <v/>
      </c>
      <c r="G104" s="190"/>
      <c r="H104" s="531" t="str" cm="1">
        <f t="array" ref="H104">IF(Tabla1[[#This Row],[Código_Actividad]]="","",_xlfn.XLOOKUP(Tabla1[[#This Row],[Código_Actividad]],CodigoActividad,Tabla2[Actividades Programables Presupuestables],"",0))</f>
        <v/>
      </c>
      <c r="I104" s="532" t="str">
        <f>IFERROR(VLOOKUP('Formulario PPGR3'!$G104,'Formulario PPGR2'!$H$110:$V$265,15,FALSE),"")</f>
        <v/>
      </c>
      <c r="J104" s="537"/>
      <c r="K104" s="535" t="str">
        <f>IF(Tabla1[[#This Row],[Insumos]]="","",_xlfn.XLOOKUP(Tabla1[[#This Row],[Insumos]],Tabla10[Insumo],Tabla10[InsumoAbrev],"",0))</f>
        <v/>
      </c>
      <c r="L104" s="536"/>
      <c r="M104" s="533" t="str">
        <f>IF(Tabla1[[#This Row],[Descripción]]="","",_xlfn.XLOOKUP(Tabla1[[#This Row],[Descripción]],Tabla10[Descripción],Tabla10[Unidad de Medida],"",0))</f>
        <v/>
      </c>
      <c r="N104" s="323"/>
      <c r="O104" s="534" t="str">
        <f>IF(Tabla1[[#This Row],[Descripción]]="","",_xlfn.XLOOKUP(Tabla1[[#This Row],[Descripción]],Tabla10[Descripción],Tabla10[Precio Unitario],0))</f>
        <v/>
      </c>
      <c r="P104" s="534" t="str">
        <f>IF(Tabla1[[#This Row],[Cantidad de Insumos]]="","",Tabla1[[#This Row],[Precio Unitario]]*Tabla1[[#This Row],[Cantidad de Insumos]])</f>
        <v/>
      </c>
      <c r="Q104" s="534" t="str">
        <f>IF(Tabla1[[#This Row],[Descripción]]="","",_xlfn.XLOOKUP(Tabla1[[#This Row],[Descripción]],Tabla10[Descripción],Tabla10[CODIGO PRESUPUESTARIO],0))</f>
        <v/>
      </c>
      <c r="R104" s="535"/>
    </row>
    <row r="105" spans="2:18" x14ac:dyDescent="0.25">
      <c r="B105" s="191" t="str">
        <f>IF('Formulario PPGR3'!$G105="","",CONCATENATE('Formulario PPGR3'!$C105,".",'Formulario PPGR3'!$D105,".",'Formulario PPGR3'!$E105,".",'Formulario PPGR3'!$F105))</f>
        <v/>
      </c>
      <c r="C105" s="191" t="str">
        <f>IF('Formulario PPGR3'!$G105="","",'Formulario PPGR1'!#REF!)</f>
        <v/>
      </c>
      <c r="D105" s="191" t="str">
        <f>IF('Formulario PPGR3'!$G105="","",'Formulario PPGR1'!#REF!)</f>
        <v/>
      </c>
      <c r="E105" s="191" t="str">
        <f>IF('Formulario PPGR3'!$G105="","",'Formulario PPGR1'!#REF!)</f>
        <v/>
      </c>
      <c r="F105" s="191" t="str">
        <f>IF('Formulario PPGR3'!$G105="","",'Formulario PPGR1'!#REF!)</f>
        <v/>
      </c>
      <c r="G105" s="190"/>
      <c r="H105" s="531" t="str" cm="1">
        <f t="array" ref="H105">IF(Tabla1[[#This Row],[Código_Actividad]]="","",_xlfn.XLOOKUP(Tabla1[[#This Row],[Código_Actividad]],CodigoActividad,Tabla2[Actividades Programables Presupuestables],"",0))</f>
        <v/>
      </c>
      <c r="I105" s="532" t="str">
        <f>IFERROR(VLOOKUP('Formulario PPGR3'!$G105,'Formulario PPGR2'!$H$110:$V$265,15,FALSE),"")</f>
        <v/>
      </c>
      <c r="J105" s="537"/>
      <c r="K105" s="535" t="str">
        <f>IF(Tabla1[[#This Row],[Insumos]]="","",_xlfn.XLOOKUP(Tabla1[[#This Row],[Insumos]],Tabla10[Insumo],Tabla10[InsumoAbrev],"",0))</f>
        <v/>
      </c>
      <c r="L105" s="536"/>
      <c r="M105" s="533" t="str">
        <f>IF(Tabla1[[#This Row],[Descripción]]="","",_xlfn.XLOOKUP(Tabla1[[#This Row],[Descripción]],Tabla10[Descripción],Tabla10[Unidad de Medida],"",0))</f>
        <v/>
      </c>
      <c r="N105" s="323"/>
      <c r="O105" s="534" t="str">
        <f>IF(Tabla1[[#This Row],[Descripción]]="","",_xlfn.XLOOKUP(Tabla1[[#This Row],[Descripción]],Tabla10[Descripción],Tabla10[Precio Unitario],0))</f>
        <v/>
      </c>
      <c r="P105" s="534" t="str">
        <f>IF(Tabla1[[#This Row],[Cantidad de Insumos]]="","",Tabla1[[#This Row],[Precio Unitario]]*Tabla1[[#This Row],[Cantidad de Insumos]])</f>
        <v/>
      </c>
      <c r="Q105" s="534" t="str">
        <f>IF(Tabla1[[#This Row],[Descripción]]="","",_xlfn.XLOOKUP(Tabla1[[#This Row],[Descripción]],Tabla10[Descripción],Tabla10[CODIGO PRESUPUESTARIO],0))</f>
        <v/>
      </c>
      <c r="R105" s="535"/>
    </row>
    <row r="106" spans="2:18" x14ac:dyDescent="0.25">
      <c r="B106" s="191" t="str">
        <f>IF('Formulario PPGR3'!$G106="","",CONCATENATE('Formulario PPGR3'!$C106,".",'Formulario PPGR3'!$D106,".",'Formulario PPGR3'!$E106,".",'Formulario PPGR3'!$F106))</f>
        <v/>
      </c>
      <c r="C106" s="191" t="str">
        <f>IF('Formulario PPGR3'!$G106="","",'Formulario PPGR1'!#REF!)</f>
        <v/>
      </c>
      <c r="D106" s="191" t="str">
        <f>IF('Formulario PPGR3'!$G106="","",'Formulario PPGR1'!#REF!)</f>
        <v/>
      </c>
      <c r="E106" s="191" t="str">
        <f>IF('Formulario PPGR3'!$G106="","",'Formulario PPGR1'!#REF!)</f>
        <v/>
      </c>
      <c r="F106" s="191" t="str">
        <f>IF('Formulario PPGR3'!$G106="","",'Formulario PPGR1'!#REF!)</f>
        <v/>
      </c>
      <c r="G106" s="190"/>
      <c r="H106" s="531" t="str" cm="1">
        <f t="array" ref="H106">IF(Tabla1[[#This Row],[Código_Actividad]]="","",_xlfn.XLOOKUP(Tabla1[[#This Row],[Código_Actividad]],CodigoActividad,Tabla2[Actividades Programables Presupuestables],"",0))</f>
        <v/>
      </c>
      <c r="I106" s="532" t="str">
        <f>IFERROR(VLOOKUP('Formulario PPGR3'!$G106,'Formulario PPGR2'!$H$110:$V$265,15,FALSE),"")</f>
        <v/>
      </c>
      <c r="J106" s="537"/>
      <c r="K106" s="535" t="str">
        <f>IF(Tabla1[[#This Row],[Insumos]]="","",_xlfn.XLOOKUP(Tabla1[[#This Row],[Insumos]],Tabla10[Insumo],Tabla10[InsumoAbrev],"",0))</f>
        <v/>
      </c>
      <c r="L106" s="536"/>
      <c r="M106" s="533" t="str">
        <f>IF(Tabla1[[#This Row],[Descripción]]="","",_xlfn.XLOOKUP(Tabla1[[#This Row],[Descripción]],Tabla10[Descripción],Tabla10[Unidad de Medida],"",0))</f>
        <v/>
      </c>
      <c r="N106" s="323"/>
      <c r="O106" s="534" t="str">
        <f>IF(Tabla1[[#This Row],[Descripción]]="","",_xlfn.XLOOKUP(Tabla1[[#This Row],[Descripción]],Tabla10[Descripción],Tabla10[Precio Unitario],0))</f>
        <v/>
      </c>
      <c r="P106" s="534" t="str">
        <f>IF(Tabla1[[#This Row],[Cantidad de Insumos]]="","",Tabla1[[#This Row],[Precio Unitario]]*Tabla1[[#This Row],[Cantidad de Insumos]])</f>
        <v/>
      </c>
      <c r="Q106" s="534" t="str">
        <f>IF(Tabla1[[#This Row],[Descripción]]="","",_xlfn.XLOOKUP(Tabla1[[#This Row],[Descripción]],Tabla10[Descripción],Tabla10[CODIGO PRESUPUESTARIO],0))</f>
        <v/>
      </c>
      <c r="R106" s="535"/>
    </row>
    <row r="107" spans="2:18" x14ac:dyDescent="0.25">
      <c r="B107" s="191" t="str">
        <f>IF('Formulario PPGR3'!$G107="","",CONCATENATE('Formulario PPGR3'!$C107,".",'Formulario PPGR3'!$D107,".",'Formulario PPGR3'!$E107,".",'Formulario PPGR3'!$F107))</f>
        <v/>
      </c>
      <c r="C107" s="191" t="str">
        <f>IF('Formulario PPGR3'!$G107="","",'Formulario PPGR1'!#REF!)</f>
        <v/>
      </c>
      <c r="D107" s="191" t="str">
        <f>IF('Formulario PPGR3'!$G107="","",'Formulario PPGR1'!#REF!)</f>
        <v/>
      </c>
      <c r="E107" s="191" t="str">
        <f>IF('Formulario PPGR3'!$G107="","",'Formulario PPGR1'!#REF!)</f>
        <v/>
      </c>
      <c r="F107" s="191" t="str">
        <f>IF('Formulario PPGR3'!$G107="","",'Formulario PPGR1'!#REF!)</f>
        <v/>
      </c>
      <c r="G107" s="190"/>
      <c r="H107" s="531" t="str" cm="1">
        <f t="array" ref="H107">IF(Tabla1[[#This Row],[Código_Actividad]]="","",_xlfn.XLOOKUP(Tabla1[[#This Row],[Código_Actividad]],CodigoActividad,Tabla2[Actividades Programables Presupuestables],"",0))</f>
        <v/>
      </c>
      <c r="I107" s="532" t="str">
        <f>IFERROR(VLOOKUP('Formulario PPGR3'!$G107,'Formulario PPGR2'!$H$110:$V$265,15,FALSE),"")</f>
        <v/>
      </c>
      <c r="J107" s="537"/>
      <c r="K107" s="535" t="str">
        <f>IF(Tabla1[[#This Row],[Insumos]]="","",_xlfn.XLOOKUP(Tabla1[[#This Row],[Insumos]],Tabla10[Insumo],Tabla10[InsumoAbrev],"",0))</f>
        <v/>
      </c>
      <c r="L107" s="536"/>
      <c r="M107" s="533" t="str">
        <f>IF(Tabla1[[#This Row],[Descripción]]="","",_xlfn.XLOOKUP(Tabla1[[#This Row],[Descripción]],Tabla10[Descripción],Tabla10[Unidad de Medida],"",0))</f>
        <v/>
      </c>
      <c r="N107" s="323"/>
      <c r="O107" s="534" t="str">
        <f>IF(Tabla1[[#This Row],[Descripción]]="","",_xlfn.XLOOKUP(Tabla1[[#This Row],[Descripción]],Tabla10[Descripción],Tabla10[Precio Unitario],0))</f>
        <v/>
      </c>
      <c r="P107" s="534" t="str">
        <f>IF(Tabla1[[#This Row],[Cantidad de Insumos]]="","",Tabla1[[#This Row],[Precio Unitario]]*Tabla1[[#This Row],[Cantidad de Insumos]])</f>
        <v/>
      </c>
      <c r="Q107" s="534" t="str">
        <f>IF(Tabla1[[#This Row],[Descripción]]="","",_xlfn.XLOOKUP(Tabla1[[#This Row],[Descripción]],Tabla10[Descripción],Tabla10[CODIGO PRESUPUESTARIO],0))</f>
        <v/>
      </c>
      <c r="R107" s="535"/>
    </row>
    <row r="108" spans="2:18" x14ac:dyDescent="0.25">
      <c r="B108" s="191" t="str">
        <f>IF('Formulario PPGR3'!$G108="","",CONCATENATE('Formulario PPGR3'!$C108,".",'Formulario PPGR3'!$D108,".",'Formulario PPGR3'!$E108,".",'Formulario PPGR3'!$F108))</f>
        <v/>
      </c>
      <c r="C108" s="191" t="str">
        <f>IF('Formulario PPGR3'!$G108="","",'Formulario PPGR1'!#REF!)</f>
        <v/>
      </c>
      <c r="D108" s="191" t="str">
        <f>IF('Formulario PPGR3'!$G108="","",'Formulario PPGR1'!#REF!)</f>
        <v/>
      </c>
      <c r="E108" s="191" t="str">
        <f>IF('Formulario PPGR3'!$G108="","",'Formulario PPGR1'!#REF!)</f>
        <v/>
      </c>
      <c r="F108" s="191" t="str">
        <f>IF('Formulario PPGR3'!$G108="","",'Formulario PPGR1'!#REF!)</f>
        <v/>
      </c>
      <c r="G108" s="190"/>
      <c r="H108" s="531" t="str" cm="1">
        <f t="array" ref="H108">IF(Tabla1[[#This Row],[Código_Actividad]]="","",_xlfn.XLOOKUP(Tabla1[[#This Row],[Código_Actividad]],CodigoActividad,Tabla2[Actividades Programables Presupuestables],"",0))</f>
        <v/>
      </c>
      <c r="I108" s="532" t="str">
        <f>IFERROR(VLOOKUP('Formulario PPGR3'!$G108,'Formulario PPGR2'!$H$110:$V$265,15,FALSE),"")</f>
        <v/>
      </c>
      <c r="J108" s="537"/>
      <c r="K108" s="535" t="str">
        <f>IF(Tabla1[[#This Row],[Insumos]]="","",_xlfn.XLOOKUP(Tabla1[[#This Row],[Insumos]],Tabla10[Insumo],Tabla10[InsumoAbrev],"",0))</f>
        <v/>
      </c>
      <c r="L108" s="536"/>
      <c r="M108" s="533" t="str">
        <f>IF(Tabla1[[#This Row],[Descripción]]="","",_xlfn.XLOOKUP(Tabla1[[#This Row],[Descripción]],Tabla10[Descripción],Tabla10[Unidad de Medida],"",0))</f>
        <v/>
      </c>
      <c r="N108" s="323"/>
      <c r="O108" s="534" t="str">
        <f>IF(Tabla1[[#This Row],[Descripción]]="","",_xlfn.XLOOKUP(Tabla1[[#This Row],[Descripción]],Tabla10[Descripción],Tabla10[Precio Unitario],0))</f>
        <v/>
      </c>
      <c r="P108" s="534" t="str">
        <f>IF(Tabla1[[#This Row],[Cantidad de Insumos]]="","",Tabla1[[#This Row],[Precio Unitario]]*Tabla1[[#This Row],[Cantidad de Insumos]])</f>
        <v/>
      </c>
      <c r="Q108" s="534" t="str">
        <f>IF(Tabla1[[#This Row],[Descripción]]="","",_xlfn.XLOOKUP(Tabla1[[#This Row],[Descripción]],Tabla10[Descripción],Tabla10[CODIGO PRESUPUESTARIO],0))</f>
        <v/>
      </c>
      <c r="R108" s="535"/>
    </row>
    <row r="109" spans="2:18" x14ac:dyDescent="0.25">
      <c r="B109" s="191" t="str">
        <f>IF('Formulario PPGR3'!$G109="","",CONCATENATE('Formulario PPGR3'!$C109,".",'Formulario PPGR3'!$D109,".",'Formulario PPGR3'!$E109,".",'Formulario PPGR3'!$F109))</f>
        <v/>
      </c>
      <c r="C109" s="191" t="str">
        <f>IF('Formulario PPGR3'!$G109="","",'Formulario PPGR1'!#REF!)</f>
        <v/>
      </c>
      <c r="D109" s="191" t="str">
        <f>IF('Formulario PPGR3'!$G109="","",'Formulario PPGR1'!#REF!)</f>
        <v/>
      </c>
      <c r="E109" s="191" t="str">
        <f>IF('Formulario PPGR3'!$G109="","",'Formulario PPGR1'!#REF!)</f>
        <v/>
      </c>
      <c r="F109" s="191" t="str">
        <f>IF('Formulario PPGR3'!$G109="","",'Formulario PPGR1'!#REF!)</f>
        <v/>
      </c>
      <c r="G109" s="190"/>
      <c r="H109" s="531" t="str" cm="1">
        <f t="array" ref="H109">IF(Tabla1[[#This Row],[Código_Actividad]]="","",_xlfn.XLOOKUP(Tabla1[[#This Row],[Código_Actividad]],CodigoActividad,Tabla2[Actividades Programables Presupuestables],"",0))</f>
        <v/>
      </c>
      <c r="I109" s="532" t="str">
        <f>IFERROR(VLOOKUP('Formulario PPGR3'!$G109,'Formulario PPGR2'!$H$110:$V$265,15,FALSE),"")</f>
        <v/>
      </c>
      <c r="J109" s="537"/>
      <c r="K109" s="535" t="str">
        <f>IF(Tabla1[[#This Row],[Insumos]]="","",_xlfn.XLOOKUP(Tabla1[[#This Row],[Insumos]],Tabla10[Insumo],Tabla10[InsumoAbrev],"",0))</f>
        <v/>
      </c>
      <c r="L109" s="536"/>
      <c r="M109" s="533" t="str">
        <f>IF(Tabla1[[#This Row],[Descripción]]="","",_xlfn.XLOOKUP(Tabla1[[#This Row],[Descripción]],Tabla10[Descripción],Tabla10[Unidad de Medida],"",0))</f>
        <v/>
      </c>
      <c r="N109" s="323"/>
      <c r="O109" s="534" t="str">
        <f>IF(Tabla1[[#This Row],[Descripción]]="","",_xlfn.XLOOKUP(Tabla1[[#This Row],[Descripción]],Tabla10[Descripción],Tabla10[Precio Unitario],0))</f>
        <v/>
      </c>
      <c r="P109" s="534" t="str">
        <f>IF(Tabla1[[#This Row],[Cantidad de Insumos]]="","",Tabla1[[#This Row],[Precio Unitario]]*Tabla1[[#This Row],[Cantidad de Insumos]])</f>
        <v/>
      </c>
      <c r="Q109" s="534" t="str">
        <f>IF(Tabla1[[#This Row],[Descripción]]="","",_xlfn.XLOOKUP(Tabla1[[#This Row],[Descripción]],Tabla10[Descripción],Tabla10[CODIGO PRESUPUESTARIO],0))</f>
        <v/>
      </c>
      <c r="R109" s="535"/>
    </row>
    <row r="110" spans="2:18" x14ac:dyDescent="0.25">
      <c r="B110" s="191" t="str">
        <f>IF('Formulario PPGR3'!$G110="","",CONCATENATE('Formulario PPGR3'!$C110,".",'Formulario PPGR3'!$D110,".",'Formulario PPGR3'!$E110,".",'Formulario PPGR3'!$F110))</f>
        <v/>
      </c>
      <c r="C110" s="191" t="str">
        <f>IF('Formulario PPGR3'!$G110="","",'Formulario PPGR1'!#REF!)</f>
        <v/>
      </c>
      <c r="D110" s="191" t="str">
        <f>IF('Formulario PPGR3'!$G110="","",'Formulario PPGR1'!#REF!)</f>
        <v/>
      </c>
      <c r="E110" s="191" t="str">
        <f>IF('Formulario PPGR3'!$G110="","",'Formulario PPGR1'!#REF!)</f>
        <v/>
      </c>
      <c r="F110" s="191" t="str">
        <f>IF('Formulario PPGR3'!$G110="","",'Formulario PPGR1'!#REF!)</f>
        <v/>
      </c>
      <c r="G110" s="190"/>
      <c r="H110" s="531" t="str" cm="1">
        <f t="array" ref="H110">IF(Tabla1[[#This Row],[Código_Actividad]]="","",_xlfn.XLOOKUP(Tabla1[[#This Row],[Código_Actividad]],CodigoActividad,Tabla2[Actividades Programables Presupuestables],"",0))</f>
        <v/>
      </c>
      <c r="I110" s="532" t="str">
        <f>IFERROR(VLOOKUP('Formulario PPGR3'!$G110,'Formulario PPGR2'!$H$110:$V$265,15,FALSE),"")</f>
        <v/>
      </c>
      <c r="J110" s="537"/>
      <c r="K110" s="535" t="str">
        <f>IF(Tabla1[[#This Row],[Insumos]]="","",_xlfn.XLOOKUP(Tabla1[[#This Row],[Insumos]],Tabla10[Insumo],Tabla10[InsumoAbrev],"",0))</f>
        <v/>
      </c>
      <c r="L110" s="536"/>
      <c r="M110" s="533" t="str">
        <f>IF(Tabla1[[#This Row],[Descripción]]="","",_xlfn.XLOOKUP(Tabla1[[#This Row],[Descripción]],Tabla10[Descripción],Tabla10[Unidad de Medida],"",0))</f>
        <v/>
      </c>
      <c r="N110" s="323"/>
      <c r="O110" s="534" t="str">
        <f>IF(Tabla1[[#This Row],[Descripción]]="","",_xlfn.XLOOKUP(Tabla1[[#This Row],[Descripción]],Tabla10[Descripción],Tabla10[Precio Unitario],0))</f>
        <v/>
      </c>
      <c r="P110" s="534" t="str">
        <f>IF(Tabla1[[#This Row],[Cantidad de Insumos]]="","",Tabla1[[#This Row],[Precio Unitario]]*Tabla1[[#This Row],[Cantidad de Insumos]])</f>
        <v/>
      </c>
      <c r="Q110" s="534" t="str">
        <f>IF(Tabla1[[#This Row],[Descripción]]="","",_xlfn.XLOOKUP(Tabla1[[#This Row],[Descripción]],Tabla10[Descripción],Tabla10[CODIGO PRESUPUESTARIO],0))</f>
        <v/>
      </c>
      <c r="R110" s="535"/>
    </row>
    <row r="111" spans="2:18" x14ac:dyDescent="0.25">
      <c r="B111" s="191" t="str">
        <f>IF('Formulario PPGR3'!$G111="","",CONCATENATE('Formulario PPGR3'!$C111,".",'Formulario PPGR3'!$D111,".",'Formulario PPGR3'!$E111,".",'Formulario PPGR3'!$F111))</f>
        <v/>
      </c>
      <c r="C111" s="191" t="str">
        <f>IF('Formulario PPGR3'!$G111="","",'Formulario PPGR1'!#REF!)</f>
        <v/>
      </c>
      <c r="D111" s="191" t="str">
        <f>IF('Formulario PPGR3'!$G111="","",'Formulario PPGR1'!#REF!)</f>
        <v/>
      </c>
      <c r="E111" s="191" t="str">
        <f>IF('Formulario PPGR3'!$G111="","",'Formulario PPGR1'!#REF!)</f>
        <v/>
      </c>
      <c r="F111" s="191" t="str">
        <f>IF('Formulario PPGR3'!$G111="","",'Formulario PPGR1'!#REF!)</f>
        <v/>
      </c>
      <c r="G111" s="190"/>
      <c r="H111" s="531" t="str" cm="1">
        <f t="array" ref="H111">IF(Tabla1[[#This Row],[Código_Actividad]]="","",_xlfn.XLOOKUP(Tabla1[[#This Row],[Código_Actividad]],CodigoActividad,Tabla2[Actividades Programables Presupuestables],"",0))</f>
        <v/>
      </c>
      <c r="I111" s="532" t="str">
        <f>IFERROR(VLOOKUP('Formulario PPGR3'!$G111,'Formulario PPGR2'!$H$110:$V$265,15,FALSE),"")</f>
        <v/>
      </c>
      <c r="J111" s="537"/>
      <c r="K111" s="535" t="str">
        <f>IF(Tabla1[[#This Row],[Insumos]]="","",_xlfn.XLOOKUP(Tabla1[[#This Row],[Insumos]],Tabla10[Insumo],Tabla10[InsumoAbrev],"",0))</f>
        <v/>
      </c>
      <c r="L111" s="536"/>
      <c r="M111" s="533" t="str">
        <f>IF(Tabla1[[#This Row],[Descripción]]="","",_xlfn.XLOOKUP(Tabla1[[#This Row],[Descripción]],Tabla10[Descripción],Tabla10[Unidad de Medida],"",0))</f>
        <v/>
      </c>
      <c r="N111" s="323"/>
      <c r="O111" s="534" t="str">
        <f>IF(Tabla1[[#This Row],[Descripción]]="","",_xlfn.XLOOKUP(Tabla1[[#This Row],[Descripción]],Tabla10[Descripción],Tabla10[Precio Unitario],0))</f>
        <v/>
      </c>
      <c r="P111" s="534" t="str">
        <f>IF(Tabla1[[#This Row],[Cantidad de Insumos]]="","",Tabla1[[#This Row],[Precio Unitario]]*Tabla1[[#This Row],[Cantidad de Insumos]])</f>
        <v/>
      </c>
      <c r="Q111" s="534" t="str">
        <f>IF(Tabla1[[#This Row],[Descripción]]="","",_xlfn.XLOOKUP(Tabla1[[#This Row],[Descripción]],Tabla10[Descripción],Tabla10[CODIGO PRESUPUESTARIO],0))</f>
        <v/>
      </c>
      <c r="R111" s="535"/>
    </row>
    <row r="112" spans="2:18" x14ac:dyDescent="0.25">
      <c r="B112" s="191" t="str">
        <f>IF('Formulario PPGR3'!$G112="","",CONCATENATE('Formulario PPGR3'!$C112,".",'Formulario PPGR3'!$D112,".",'Formulario PPGR3'!$E112,".",'Formulario PPGR3'!$F112))</f>
        <v/>
      </c>
      <c r="C112" s="191" t="str">
        <f>IF('Formulario PPGR3'!$G112="","",'Formulario PPGR1'!#REF!)</f>
        <v/>
      </c>
      <c r="D112" s="191" t="str">
        <f>IF('Formulario PPGR3'!$G112="","",'Formulario PPGR1'!#REF!)</f>
        <v/>
      </c>
      <c r="E112" s="191" t="str">
        <f>IF('Formulario PPGR3'!$G112="","",'Formulario PPGR1'!#REF!)</f>
        <v/>
      </c>
      <c r="F112" s="191" t="str">
        <f>IF('Formulario PPGR3'!$G112="","",'Formulario PPGR1'!#REF!)</f>
        <v/>
      </c>
      <c r="G112" s="190"/>
      <c r="H112" s="531" t="str" cm="1">
        <f t="array" ref="H112">IF(Tabla1[[#This Row],[Código_Actividad]]="","",_xlfn.XLOOKUP(Tabla1[[#This Row],[Código_Actividad]],CodigoActividad,Tabla2[Actividades Programables Presupuestables],"",0))</f>
        <v/>
      </c>
      <c r="I112" s="532" t="str">
        <f>IFERROR(VLOOKUP('Formulario PPGR3'!$G112,'Formulario PPGR2'!$H$110:$V$265,15,FALSE),"")</f>
        <v/>
      </c>
      <c r="J112" s="537"/>
      <c r="K112" s="535" t="str">
        <f>IF(Tabla1[[#This Row],[Insumos]]="","",_xlfn.XLOOKUP(Tabla1[[#This Row],[Insumos]],Tabla10[Insumo],Tabla10[InsumoAbrev],"",0))</f>
        <v/>
      </c>
      <c r="L112" s="536"/>
      <c r="M112" s="533" t="str">
        <f>IF(Tabla1[[#This Row],[Descripción]]="","",_xlfn.XLOOKUP(Tabla1[[#This Row],[Descripción]],Tabla10[Descripción],Tabla10[Unidad de Medida],"",0))</f>
        <v/>
      </c>
      <c r="N112" s="323"/>
      <c r="O112" s="534" t="str">
        <f>IF(Tabla1[[#This Row],[Descripción]]="","",_xlfn.XLOOKUP(Tabla1[[#This Row],[Descripción]],Tabla10[Descripción],Tabla10[Precio Unitario],0))</f>
        <v/>
      </c>
      <c r="P112" s="534" t="str">
        <f>IF(Tabla1[[#This Row],[Cantidad de Insumos]]="","",Tabla1[[#This Row],[Precio Unitario]]*Tabla1[[#This Row],[Cantidad de Insumos]])</f>
        <v/>
      </c>
      <c r="Q112" s="534" t="str">
        <f>IF(Tabla1[[#This Row],[Descripción]]="","",_xlfn.XLOOKUP(Tabla1[[#This Row],[Descripción]],Tabla10[Descripción],Tabla10[CODIGO PRESUPUESTARIO],0))</f>
        <v/>
      </c>
      <c r="R112" s="535"/>
    </row>
    <row r="113" spans="2:18" x14ac:dyDescent="0.25">
      <c r="B113" s="191" t="str">
        <f>IF('Formulario PPGR3'!$G113="","",CONCATENATE('Formulario PPGR3'!$C113,".",'Formulario PPGR3'!$D113,".",'Formulario PPGR3'!$E113,".",'Formulario PPGR3'!$F113))</f>
        <v/>
      </c>
      <c r="C113" s="191" t="str">
        <f>IF('Formulario PPGR3'!$G113="","",'Formulario PPGR1'!#REF!)</f>
        <v/>
      </c>
      <c r="D113" s="191" t="str">
        <f>IF('Formulario PPGR3'!$G113="","",'Formulario PPGR1'!#REF!)</f>
        <v/>
      </c>
      <c r="E113" s="191" t="str">
        <f>IF('Formulario PPGR3'!$G113="","",'Formulario PPGR1'!#REF!)</f>
        <v/>
      </c>
      <c r="F113" s="191" t="str">
        <f>IF('Formulario PPGR3'!$G113="","",'Formulario PPGR1'!#REF!)</f>
        <v/>
      </c>
      <c r="G113" s="190"/>
      <c r="H113" s="531" t="str" cm="1">
        <f t="array" ref="H113">IF(Tabla1[[#This Row],[Código_Actividad]]="","",_xlfn.XLOOKUP(Tabla1[[#This Row],[Código_Actividad]],CodigoActividad,Tabla2[Actividades Programables Presupuestables],"",0))</f>
        <v/>
      </c>
      <c r="I113" s="532" t="str">
        <f>IFERROR(VLOOKUP('Formulario PPGR3'!$G113,'Formulario PPGR2'!$H$110:$V$265,15,FALSE),"")</f>
        <v/>
      </c>
      <c r="J113" s="537"/>
      <c r="K113" s="535" t="str">
        <f>IF(Tabla1[[#This Row],[Insumos]]="","",_xlfn.XLOOKUP(Tabla1[[#This Row],[Insumos]],Tabla10[Insumo],Tabla10[InsumoAbrev],"",0))</f>
        <v/>
      </c>
      <c r="L113" s="536"/>
      <c r="M113" s="533" t="str">
        <f>IF(Tabla1[[#This Row],[Descripción]]="","",_xlfn.XLOOKUP(Tabla1[[#This Row],[Descripción]],Tabla10[Descripción],Tabla10[Unidad de Medida],"",0))</f>
        <v/>
      </c>
      <c r="N113" s="323"/>
      <c r="O113" s="534" t="str">
        <f>IF(Tabla1[[#This Row],[Descripción]]="","",_xlfn.XLOOKUP(Tabla1[[#This Row],[Descripción]],Tabla10[Descripción],Tabla10[Precio Unitario],0))</f>
        <v/>
      </c>
      <c r="P113" s="534" t="str">
        <f>IF(Tabla1[[#This Row],[Cantidad de Insumos]]="","",Tabla1[[#This Row],[Precio Unitario]]*Tabla1[[#This Row],[Cantidad de Insumos]])</f>
        <v/>
      </c>
      <c r="Q113" s="534" t="str">
        <f>IF(Tabla1[[#This Row],[Descripción]]="","",_xlfn.XLOOKUP(Tabla1[[#This Row],[Descripción]],Tabla10[Descripción],Tabla10[CODIGO PRESUPUESTARIO],0))</f>
        <v/>
      </c>
      <c r="R113" s="535"/>
    </row>
    <row r="114" spans="2:18" x14ac:dyDescent="0.25">
      <c r="B114" s="191" t="str">
        <f>IF('Formulario PPGR3'!$G114="","",CONCATENATE('Formulario PPGR3'!$C114,".",'Formulario PPGR3'!$D114,".",'Formulario PPGR3'!$E114,".",'Formulario PPGR3'!$F114))</f>
        <v/>
      </c>
      <c r="C114" s="191" t="str">
        <f>IF('Formulario PPGR3'!$G114="","",'Formulario PPGR1'!#REF!)</f>
        <v/>
      </c>
      <c r="D114" s="191" t="str">
        <f>IF('Formulario PPGR3'!$G114="","",'Formulario PPGR1'!#REF!)</f>
        <v/>
      </c>
      <c r="E114" s="191" t="str">
        <f>IF('Formulario PPGR3'!$G114="","",'Formulario PPGR1'!#REF!)</f>
        <v/>
      </c>
      <c r="F114" s="191" t="str">
        <f>IF('Formulario PPGR3'!$G114="","",'Formulario PPGR1'!#REF!)</f>
        <v/>
      </c>
      <c r="G114" s="190"/>
      <c r="H114" s="531" t="str" cm="1">
        <f t="array" ref="H114">IF(Tabla1[[#This Row],[Código_Actividad]]="","",_xlfn.XLOOKUP(Tabla1[[#This Row],[Código_Actividad]],CodigoActividad,Tabla2[Actividades Programables Presupuestables],"",0))</f>
        <v/>
      </c>
      <c r="I114" s="532" t="str">
        <f>IFERROR(VLOOKUP('Formulario PPGR3'!$G114,'Formulario PPGR2'!$H$110:$V$265,15,FALSE),"")</f>
        <v/>
      </c>
      <c r="J114" s="537"/>
      <c r="K114" s="535" t="str">
        <f>IF(Tabla1[[#This Row],[Insumos]]="","",_xlfn.XLOOKUP(Tabla1[[#This Row],[Insumos]],Tabla10[Insumo],Tabla10[InsumoAbrev],"",0))</f>
        <v/>
      </c>
      <c r="L114" s="536"/>
      <c r="M114" s="533" t="str">
        <f>IF(Tabla1[[#This Row],[Descripción]]="","",_xlfn.XLOOKUP(Tabla1[[#This Row],[Descripción]],Tabla10[Descripción],Tabla10[Unidad de Medida],"",0))</f>
        <v/>
      </c>
      <c r="N114" s="323"/>
      <c r="O114" s="534" t="str">
        <f>IF(Tabla1[[#This Row],[Descripción]]="","",_xlfn.XLOOKUP(Tabla1[[#This Row],[Descripción]],Tabla10[Descripción],Tabla10[Precio Unitario],0))</f>
        <v/>
      </c>
      <c r="P114" s="534" t="str">
        <f>IF(Tabla1[[#This Row],[Cantidad de Insumos]]="","",Tabla1[[#This Row],[Precio Unitario]]*Tabla1[[#This Row],[Cantidad de Insumos]])</f>
        <v/>
      </c>
      <c r="Q114" s="534" t="str">
        <f>IF(Tabla1[[#This Row],[Descripción]]="","",_xlfn.XLOOKUP(Tabla1[[#This Row],[Descripción]],Tabla10[Descripción],Tabla10[CODIGO PRESUPUESTARIO],0))</f>
        <v/>
      </c>
      <c r="R114" s="535"/>
    </row>
    <row r="115" spans="2:18" x14ac:dyDescent="0.25">
      <c r="B115" s="191" t="str">
        <f>IF('Formulario PPGR3'!$G115="","",CONCATENATE('Formulario PPGR3'!$C115,".",'Formulario PPGR3'!$D115,".",'Formulario PPGR3'!$E115,".",'Formulario PPGR3'!$F115))</f>
        <v/>
      </c>
      <c r="C115" s="191" t="str">
        <f>IF('Formulario PPGR3'!$G115="","",'Formulario PPGR1'!#REF!)</f>
        <v/>
      </c>
      <c r="D115" s="191" t="str">
        <f>IF('Formulario PPGR3'!$G115="","",'Formulario PPGR1'!#REF!)</f>
        <v/>
      </c>
      <c r="E115" s="191" t="str">
        <f>IF('Formulario PPGR3'!$G115="","",'Formulario PPGR1'!#REF!)</f>
        <v/>
      </c>
      <c r="F115" s="191" t="str">
        <f>IF('Formulario PPGR3'!$G115="","",'Formulario PPGR1'!#REF!)</f>
        <v/>
      </c>
      <c r="G115" s="190"/>
      <c r="H115" s="531" t="str" cm="1">
        <f t="array" ref="H115">IF(Tabla1[[#This Row],[Código_Actividad]]="","",_xlfn.XLOOKUP(Tabla1[[#This Row],[Código_Actividad]],CodigoActividad,Tabla2[Actividades Programables Presupuestables],"",0))</f>
        <v/>
      </c>
      <c r="I115" s="532" t="str">
        <f>IFERROR(VLOOKUP('Formulario PPGR3'!$G115,'Formulario PPGR2'!$H$110:$V$265,15,FALSE),"")</f>
        <v/>
      </c>
      <c r="J115" s="537"/>
      <c r="K115" s="535" t="str">
        <f>IF(Tabla1[[#This Row],[Insumos]]="","",_xlfn.XLOOKUP(Tabla1[[#This Row],[Insumos]],Tabla10[Insumo],Tabla10[InsumoAbrev],"",0))</f>
        <v/>
      </c>
      <c r="L115" s="536"/>
      <c r="M115" s="533" t="str">
        <f>IF(Tabla1[[#This Row],[Descripción]]="","",_xlfn.XLOOKUP(Tabla1[[#This Row],[Descripción]],Tabla10[Descripción],Tabla10[Unidad de Medida],"",0))</f>
        <v/>
      </c>
      <c r="N115" s="323"/>
      <c r="O115" s="534" t="str">
        <f>IF(Tabla1[[#This Row],[Descripción]]="","",_xlfn.XLOOKUP(Tabla1[[#This Row],[Descripción]],Tabla10[Descripción],Tabla10[Precio Unitario],0))</f>
        <v/>
      </c>
      <c r="P115" s="534" t="str">
        <f>IF(Tabla1[[#This Row],[Cantidad de Insumos]]="","",Tabla1[[#This Row],[Precio Unitario]]*Tabla1[[#This Row],[Cantidad de Insumos]])</f>
        <v/>
      </c>
      <c r="Q115" s="534" t="str">
        <f>IF(Tabla1[[#This Row],[Descripción]]="","",_xlfn.XLOOKUP(Tabla1[[#This Row],[Descripción]],Tabla10[Descripción],Tabla10[CODIGO PRESUPUESTARIO],0))</f>
        <v/>
      </c>
      <c r="R115" s="535"/>
    </row>
    <row r="116" spans="2:18" x14ac:dyDescent="0.25">
      <c r="B116" s="191" t="str">
        <f>IF('Formulario PPGR3'!$G116="","",CONCATENATE('Formulario PPGR3'!$C116,".",'Formulario PPGR3'!$D116,".",'Formulario PPGR3'!$E116,".",'Formulario PPGR3'!$F116))</f>
        <v/>
      </c>
      <c r="C116" s="191" t="str">
        <f>IF('Formulario PPGR3'!$G116="","",'Formulario PPGR1'!#REF!)</f>
        <v/>
      </c>
      <c r="D116" s="191" t="str">
        <f>IF('Formulario PPGR3'!$G116="","",'Formulario PPGR1'!#REF!)</f>
        <v/>
      </c>
      <c r="E116" s="191" t="str">
        <f>IF('Formulario PPGR3'!$G116="","",'Formulario PPGR1'!#REF!)</f>
        <v/>
      </c>
      <c r="F116" s="191" t="str">
        <f>IF('Formulario PPGR3'!$G116="","",'Formulario PPGR1'!#REF!)</f>
        <v/>
      </c>
      <c r="G116" s="190"/>
      <c r="H116" s="531" t="str" cm="1">
        <f t="array" ref="H116">IF(Tabla1[[#This Row],[Código_Actividad]]="","",_xlfn.XLOOKUP(Tabla1[[#This Row],[Código_Actividad]],CodigoActividad,Tabla2[Actividades Programables Presupuestables],"",0))</f>
        <v/>
      </c>
      <c r="I116" s="532" t="str">
        <f>IFERROR(VLOOKUP('Formulario PPGR3'!$G116,'Formulario PPGR2'!$H$110:$V$265,15,FALSE),"")</f>
        <v/>
      </c>
      <c r="J116" s="537"/>
      <c r="K116" s="535" t="str">
        <f>IF(Tabla1[[#This Row],[Insumos]]="","",_xlfn.XLOOKUP(Tabla1[[#This Row],[Insumos]],Tabla10[Insumo],Tabla10[InsumoAbrev],"",0))</f>
        <v/>
      </c>
      <c r="L116" s="536"/>
      <c r="M116" s="533" t="str">
        <f>IF(Tabla1[[#This Row],[Descripción]]="","",_xlfn.XLOOKUP(Tabla1[[#This Row],[Descripción]],Tabla10[Descripción],Tabla10[Unidad de Medida],"",0))</f>
        <v/>
      </c>
      <c r="N116" s="323"/>
      <c r="O116" s="534" t="str">
        <f>IF(Tabla1[[#This Row],[Descripción]]="","",_xlfn.XLOOKUP(Tabla1[[#This Row],[Descripción]],Tabla10[Descripción],Tabla10[Precio Unitario],0))</f>
        <v/>
      </c>
      <c r="P116" s="534" t="str">
        <f>IF(Tabla1[[#This Row],[Cantidad de Insumos]]="","",Tabla1[[#This Row],[Precio Unitario]]*Tabla1[[#This Row],[Cantidad de Insumos]])</f>
        <v/>
      </c>
      <c r="Q116" s="534" t="str">
        <f>IF(Tabla1[[#This Row],[Descripción]]="","",_xlfn.XLOOKUP(Tabla1[[#This Row],[Descripción]],Tabla10[Descripción],Tabla10[CODIGO PRESUPUESTARIO],0))</f>
        <v/>
      </c>
      <c r="R116" s="535"/>
    </row>
    <row r="117" spans="2:18" x14ac:dyDescent="0.25">
      <c r="B117" s="191" t="str">
        <f>IF('Formulario PPGR3'!$G117="","",CONCATENATE('Formulario PPGR3'!$C117,".",'Formulario PPGR3'!$D117,".",'Formulario PPGR3'!$E117,".",'Formulario PPGR3'!$F117))</f>
        <v/>
      </c>
      <c r="C117" s="191" t="str">
        <f>IF('Formulario PPGR3'!$G117="","",'Formulario PPGR1'!#REF!)</f>
        <v/>
      </c>
      <c r="D117" s="191" t="str">
        <f>IF('Formulario PPGR3'!$G117="","",'Formulario PPGR1'!#REF!)</f>
        <v/>
      </c>
      <c r="E117" s="191" t="str">
        <f>IF('Formulario PPGR3'!$G117="","",'Formulario PPGR1'!#REF!)</f>
        <v/>
      </c>
      <c r="F117" s="191" t="str">
        <f>IF('Formulario PPGR3'!$G117="","",'Formulario PPGR1'!#REF!)</f>
        <v/>
      </c>
      <c r="G117" s="190"/>
      <c r="H117" s="531" t="str" cm="1">
        <f t="array" ref="H117">IF(Tabla1[[#This Row],[Código_Actividad]]="","",_xlfn.XLOOKUP(Tabla1[[#This Row],[Código_Actividad]],CodigoActividad,Tabla2[Actividades Programables Presupuestables],"",0))</f>
        <v/>
      </c>
      <c r="I117" s="532" t="str">
        <f>IFERROR(VLOOKUP('Formulario PPGR3'!$G117,'Formulario PPGR2'!$H$110:$V$265,15,FALSE),"")</f>
        <v/>
      </c>
      <c r="J117" s="537"/>
      <c r="K117" s="535" t="str">
        <f>IF(Tabla1[[#This Row],[Insumos]]="","",_xlfn.XLOOKUP(Tabla1[[#This Row],[Insumos]],Tabla10[Insumo],Tabla10[InsumoAbrev],"",0))</f>
        <v/>
      </c>
      <c r="L117" s="536"/>
      <c r="M117" s="533" t="str">
        <f>IF(Tabla1[[#This Row],[Descripción]]="","",_xlfn.XLOOKUP(Tabla1[[#This Row],[Descripción]],Tabla10[Descripción],Tabla10[Unidad de Medida],"",0))</f>
        <v/>
      </c>
      <c r="N117" s="323"/>
      <c r="O117" s="534" t="str">
        <f>IF(Tabla1[[#This Row],[Descripción]]="","",_xlfn.XLOOKUP(Tabla1[[#This Row],[Descripción]],Tabla10[Descripción],Tabla10[Precio Unitario],0))</f>
        <v/>
      </c>
      <c r="P117" s="534" t="str">
        <f>IF(Tabla1[[#This Row],[Cantidad de Insumos]]="","",Tabla1[[#This Row],[Precio Unitario]]*Tabla1[[#This Row],[Cantidad de Insumos]])</f>
        <v/>
      </c>
      <c r="Q117" s="534" t="str">
        <f>IF(Tabla1[[#This Row],[Descripción]]="","",_xlfn.XLOOKUP(Tabla1[[#This Row],[Descripción]],Tabla10[Descripción],Tabla10[CODIGO PRESUPUESTARIO],0))</f>
        <v/>
      </c>
      <c r="R117" s="535"/>
    </row>
    <row r="118" spans="2:18" x14ac:dyDescent="0.25">
      <c r="B118" s="191" t="str">
        <f>IF('Formulario PPGR3'!$G118="","",CONCATENATE('Formulario PPGR3'!$C118,".",'Formulario PPGR3'!$D118,".",'Formulario PPGR3'!$E118,".",'Formulario PPGR3'!$F118))</f>
        <v/>
      </c>
      <c r="C118" s="191" t="str">
        <f>IF('Formulario PPGR3'!$G118="","",'Formulario PPGR1'!#REF!)</f>
        <v/>
      </c>
      <c r="D118" s="191" t="str">
        <f>IF('Formulario PPGR3'!$G118="","",'Formulario PPGR1'!#REF!)</f>
        <v/>
      </c>
      <c r="E118" s="191" t="str">
        <f>IF('Formulario PPGR3'!$G118="","",'Formulario PPGR1'!#REF!)</f>
        <v/>
      </c>
      <c r="F118" s="191" t="str">
        <f>IF('Formulario PPGR3'!$G118="","",'Formulario PPGR1'!#REF!)</f>
        <v/>
      </c>
      <c r="G118" s="190"/>
      <c r="H118" s="531" t="str" cm="1">
        <f t="array" ref="H118">IF(Tabla1[[#This Row],[Código_Actividad]]="","",_xlfn.XLOOKUP(Tabla1[[#This Row],[Código_Actividad]],CodigoActividad,Tabla2[Actividades Programables Presupuestables],"",0))</f>
        <v/>
      </c>
      <c r="I118" s="532" t="str">
        <f>IFERROR(VLOOKUP('Formulario PPGR3'!$G118,'Formulario PPGR2'!$H$110:$V$265,15,FALSE),"")</f>
        <v/>
      </c>
      <c r="J118" s="537"/>
      <c r="K118" s="535" t="str">
        <f>IF(Tabla1[[#This Row],[Insumos]]="","",_xlfn.XLOOKUP(Tabla1[[#This Row],[Insumos]],Tabla10[Insumo],Tabla10[InsumoAbrev],"",0))</f>
        <v/>
      </c>
      <c r="L118" s="536"/>
      <c r="M118" s="533" t="str">
        <f>IF(Tabla1[[#This Row],[Descripción]]="","",_xlfn.XLOOKUP(Tabla1[[#This Row],[Descripción]],Tabla10[Descripción],Tabla10[Unidad de Medida],"",0))</f>
        <v/>
      </c>
      <c r="N118" s="323"/>
      <c r="O118" s="534" t="str">
        <f>IF(Tabla1[[#This Row],[Descripción]]="","",_xlfn.XLOOKUP(Tabla1[[#This Row],[Descripción]],Tabla10[Descripción],Tabla10[Precio Unitario],0))</f>
        <v/>
      </c>
      <c r="P118" s="534" t="str">
        <f>IF(Tabla1[[#This Row],[Cantidad de Insumos]]="","",Tabla1[[#This Row],[Precio Unitario]]*Tabla1[[#This Row],[Cantidad de Insumos]])</f>
        <v/>
      </c>
      <c r="Q118" s="534" t="str">
        <f>IF(Tabla1[[#This Row],[Descripción]]="","",_xlfn.XLOOKUP(Tabla1[[#This Row],[Descripción]],Tabla10[Descripción],Tabla10[CODIGO PRESUPUESTARIO],0))</f>
        <v/>
      </c>
      <c r="R118" s="535"/>
    </row>
    <row r="119" spans="2:18" x14ac:dyDescent="0.25">
      <c r="B119" s="191" t="str">
        <f>IF('Formulario PPGR3'!$G119="","",CONCATENATE('Formulario PPGR3'!$C119,".",'Formulario PPGR3'!$D119,".",'Formulario PPGR3'!$E119,".",'Formulario PPGR3'!$F119))</f>
        <v/>
      </c>
      <c r="C119" s="191" t="str">
        <f>IF('Formulario PPGR3'!$G119="","",'Formulario PPGR1'!#REF!)</f>
        <v/>
      </c>
      <c r="D119" s="191" t="str">
        <f>IF('Formulario PPGR3'!$G119="","",'Formulario PPGR1'!#REF!)</f>
        <v/>
      </c>
      <c r="E119" s="191" t="str">
        <f>IF('Formulario PPGR3'!$G119="","",'Formulario PPGR1'!#REF!)</f>
        <v/>
      </c>
      <c r="F119" s="191" t="str">
        <f>IF('Formulario PPGR3'!$G119="","",'Formulario PPGR1'!#REF!)</f>
        <v/>
      </c>
      <c r="G119" s="190"/>
      <c r="H119" s="531" t="str" cm="1">
        <f t="array" ref="H119">IF(Tabla1[[#This Row],[Código_Actividad]]="","",_xlfn.XLOOKUP(Tabla1[[#This Row],[Código_Actividad]],CodigoActividad,Tabla2[Actividades Programables Presupuestables],"",0))</f>
        <v/>
      </c>
      <c r="I119" s="532" t="str">
        <f>IFERROR(VLOOKUP('Formulario PPGR3'!$G119,'Formulario PPGR2'!$H$110:$V$265,15,FALSE),"")</f>
        <v/>
      </c>
      <c r="J119" s="537"/>
      <c r="K119" s="535" t="str">
        <f>IF(Tabla1[[#This Row],[Insumos]]="","",_xlfn.XLOOKUP(Tabla1[[#This Row],[Insumos]],Tabla10[Insumo],Tabla10[InsumoAbrev],"",0))</f>
        <v/>
      </c>
      <c r="L119" s="536"/>
      <c r="M119" s="533" t="str">
        <f>IF(Tabla1[[#This Row],[Descripción]]="","",_xlfn.XLOOKUP(Tabla1[[#This Row],[Descripción]],Tabla10[Descripción],Tabla10[Unidad de Medida],"",0))</f>
        <v/>
      </c>
      <c r="N119" s="323"/>
      <c r="O119" s="534" t="str">
        <f>IF(Tabla1[[#This Row],[Descripción]]="","",_xlfn.XLOOKUP(Tabla1[[#This Row],[Descripción]],Tabla10[Descripción],Tabla10[Precio Unitario],0))</f>
        <v/>
      </c>
      <c r="P119" s="534" t="str">
        <f>IF(Tabla1[[#This Row],[Cantidad de Insumos]]="","",Tabla1[[#This Row],[Precio Unitario]]*Tabla1[[#This Row],[Cantidad de Insumos]])</f>
        <v/>
      </c>
      <c r="Q119" s="534" t="str">
        <f>IF(Tabla1[[#This Row],[Descripción]]="","",_xlfn.XLOOKUP(Tabla1[[#This Row],[Descripción]],Tabla10[Descripción],Tabla10[CODIGO PRESUPUESTARIO],0))</f>
        <v/>
      </c>
      <c r="R119" s="535"/>
    </row>
    <row r="120" spans="2:18" x14ac:dyDescent="0.25">
      <c r="B120" s="191" t="str">
        <f>IF('Formulario PPGR3'!$G120="","",CONCATENATE('Formulario PPGR3'!$C120,".",'Formulario PPGR3'!$D120,".",'Formulario PPGR3'!$E120,".",'Formulario PPGR3'!$F120))</f>
        <v/>
      </c>
      <c r="C120" s="191" t="str">
        <f>IF('Formulario PPGR3'!$G120="","",'Formulario PPGR1'!#REF!)</f>
        <v/>
      </c>
      <c r="D120" s="191" t="str">
        <f>IF('Formulario PPGR3'!$G120="","",'Formulario PPGR1'!#REF!)</f>
        <v/>
      </c>
      <c r="E120" s="191" t="str">
        <f>IF('Formulario PPGR3'!$G120="","",'Formulario PPGR1'!#REF!)</f>
        <v/>
      </c>
      <c r="F120" s="191" t="str">
        <f>IF('Formulario PPGR3'!$G120="","",'Formulario PPGR1'!#REF!)</f>
        <v/>
      </c>
      <c r="G120" s="190"/>
      <c r="H120" s="531" t="str" cm="1">
        <f t="array" ref="H120">IF(Tabla1[[#This Row],[Código_Actividad]]="","",_xlfn.XLOOKUP(Tabla1[[#This Row],[Código_Actividad]],CodigoActividad,Tabla2[Actividades Programables Presupuestables],"",0))</f>
        <v/>
      </c>
      <c r="I120" s="532" t="str">
        <f>IFERROR(VLOOKUP('Formulario PPGR3'!$G120,'Formulario PPGR2'!$H$110:$V$265,15,FALSE),"")</f>
        <v/>
      </c>
      <c r="J120" s="537"/>
      <c r="K120" s="535" t="str">
        <f>IF(Tabla1[[#This Row],[Insumos]]="","",_xlfn.XLOOKUP(Tabla1[[#This Row],[Insumos]],Tabla10[Insumo],Tabla10[InsumoAbrev],"",0))</f>
        <v/>
      </c>
      <c r="L120" s="536"/>
      <c r="M120" s="533" t="str">
        <f>IF(Tabla1[[#This Row],[Descripción]]="","",_xlfn.XLOOKUP(Tabla1[[#This Row],[Descripción]],Tabla10[Descripción],Tabla10[Unidad de Medida],"",0))</f>
        <v/>
      </c>
      <c r="N120" s="323"/>
      <c r="O120" s="534" t="str">
        <f>IF(Tabla1[[#This Row],[Descripción]]="","",_xlfn.XLOOKUP(Tabla1[[#This Row],[Descripción]],Tabla10[Descripción],Tabla10[Precio Unitario],0))</f>
        <v/>
      </c>
      <c r="P120" s="534" t="str">
        <f>IF(Tabla1[[#This Row],[Cantidad de Insumos]]="","",Tabla1[[#This Row],[Precio Unitario]]*Tabla1[[#This Row],[Cantidad de Insumos]])</f>
        <v/>
      </c>
      <c r="Q120" s="534" t="str">
        <f>IF(Tabla1[[#This Row],[Descripción]]="","",_xlfn.XLOOKUP(Tabla1[[#This Row],[Descripción]],Tabla10[Descripción],Tabla10[CODIGO PRESUPUESTARIO],0))</f>
        <v/>
      </c>
      <c r="R120" s="535"/>
    </row>
    <row r="121" spans="2:18" x14ac:dyDescent="0.25">
      <c r="B121" s="191" t="str">
        <f>IF('Formulario PPGR3'!$G121="","",CONCATENATE('Formulario PPGR3'!$C121,".",'Formulario PPGR3'!$D121,".",'Formulario PPGR3'!$E121,".",'Formulario PPGR3'!$F121))</f>
        <v/>
      </c>
      <c r="C121" s="191" t="str">
        <f>IF('Formulario PPGR3'!$G121="","",'Formulario PPGR1'!#REF!)</f>
        <v/>
      </c>
      <c r="D121" s="191" t="str">
        <f>IF('Formulario PPGR3'!$G121="","",'Formulario PPGR1'!#REF!)</f>
        <v/>
      </c>
      <c r="E121" s="191" t="str">
        <f>IF('Formulario PPGR3'!$G121="","",'Formulario PPGR1'!#REF!)</f>
        <v/>
      </c>
      <c r="F121" s="191" t="str">
        <f>IF('Formulario PPGR3'!$G121="","",'Formulario PPGR1'!#REF!)</f>
        <v/>
      </c>
      <c r="G121" s="190"/>
      <c r="H121" s="531" t="str" cm="1">
        <f t="array" ref="H121">IF(Tabla1[[#This Row],[Código_Actividad]]="","",_xlfn.XLOOKUP(Tabla1[[#This Row],[Código_Actividad]],CodigoActividad,Tabla2[Actividades Programables Presupuestables],"",0))</f>
        <v/>
      </c>
      <c r="I121" s="532" t="str">
        <f>IFERROR(VLOOKUP('Formulario PPGR3'!$G121,'Formulario PPGR2'!$H$110:$V$265,15,FALSE),"")</f>
        <v/>
      </c>
      <c r="J121" s="537"/>
      <c r="K121" s="535" t="str">
        <f>IF(Tabla1[[#This Row],[Insumos]]="","",_xlfn.XLOOKUP(Tabla1[[#This Row],[Insumos]],Tabla10[Insumo],Tabla10[InsumoAbrev],"",0))</f>
        <v/>
      </c>
      <c r="L121" s="536"/>
      <c r="M121" s="533" t="str">
        <f>IF(Tabla1[[#This Row],[Descripción]]="","",_xlfn.XLOOKUP(Tabla1[[#This Row],[Descripción]],Tabla10[Descripción],Tabla10[Unidad de Medida],"",0))</f>
        <v/>
      </c>
      <c r="N121" s="323"/>
      <c r="O121" s="534" t="str">
        <f>IF(Tabla1[[#This Row],[Descripción]]="","",_xlfn.XLOOKUP(Tabla1[[#This Row],[Descripción]],Tabla10[Descripción],Tabla10[Precio Unitario],0))</f>
        <v/>
      </c>
      <c r="P121" s="534" t="str">
        <f>IF(Tabla1[[#This Row],[Cantidad de Insumos]]="","",Tabla1[[#This Row],[Precio Unitario]]*Tabla1[[#This Row],[Cantidad de Insumos]])</f>
        <v/>
      </c>
      <c r="Q121" s="534" t="str">
        <f>IF(Tabla1[[#This Row],[Descripción]]="","",_xlfn.XLOOKUP(Tabla1[[#This Row],[Descripción]],Tabla10[Descripción],Tabla10[CODIGO PRESUPUESTARIO],0))</f>
        <v/>
      </c>
      <c r="R121" s="535"/>
    </row>
    <row r="122" spans="2:18" x14ac:dyDescent="0.25">
      <c r="B122" s="191" t="str">
        <f>IF('Formulario PPGR3'!$G122="","",CONCATENATE('Formulario PPGR3'!$C122,".",'Formulario PPGR3'!$D122,".",'Formulario PPGR3'!$E122,".",'Formulario PPGR3'!$F122))</f>
        <v/>
      </c>
      <c r="C122" s="191" t="str">
        <f>IF('Formulario PPGR3'!$G122="","",'Formulario PPGR1'!#REF!)</f>
        <v/>
      </c>
      <c r="D122" s="191" t="str">
        <f>IF('Formulario PPGR3'!$G122="","",'Formulario PPGR1'!#REF!)</f>
        <v/>
      </c>
      <c r="E122" s="191" t="str">
        <f>IF('Formulario PPGR3'!$G122="","",'Formulario PPGR1'!#REF!)</f>
        <v/>
      </c>
      <c r="F122" s="191" t="str">
        <f>IF('Formulario PPGR3'!$G122="","",'Formulario PPGR1'!#REF!)</f>
        <v/>
      </c>
      <c r="G122" s="190"/>
      <c r="H122" s="531" t="str" cm="1">
        <f t="array" ref="H122">IF(Tabla1[[#This Row],[Código_Actividad]]="","",_xlfn.XLOOKUP(Tabla1[[#This Row],[Código_Actividad]],CodigoActividad,Tabla2[Actividades Programables Presupuestables],"",0))</f>
        <v/>
      </c>
      <c r="I122" s="532" t="str">
        <f>IFERROR(VLOOKUP('Formulario PPGR3'!$G122,'Formulario PPGR2'!$H$110:$V$265,15,FALSE),"")</f>
        <v/>
      </c>
      <c r="J122" s="537"/>
      <c r="K122" s="535" t="str">
        <f>IF(Tabla1[[#This Row],[Insumos]]="","",_xlfn.XLOOKUP(Tabla1[[#This Row],[Insumos]],Tabla10[Insumo],Tabla10[InsumoAbrev],"",0))</f>
        <v/>
      </c>
      <c r="L122" s="536"/>
      <c r="M122" s="533" t="str">
        <f>IF(Tabla1[[#This Row],[Descripción]]="","",_xlfn.XLOOKUP(Tabla1[[#This Row],[Descripción]],Tabla10[Descripción],Tabla10[Unidad de Medida],"",0))</f>
        <v/>
      </c>
      <c r="N122" s="323"/>
      <c r="O122" s="534" t="str">
        <f>IF(Tabla1[[#This Row],[Descripción]]="","",_xlfn.XLOOKUP(Tabla1[[#This Row],[Descripción]],Tabla10[Descripción],Tabla10[Precio Unitario],0))</f>
        <v/>
      </c>
      <c r="P122" s="534" t="str">
        <f>IF(Tabla1[[#This Row],[Cantidad de Insumos]]="","",Tabla1[[#This Row],[Precio Unitario]]*Tabla1[[#This Row],[Cantidad de Insumos]])</f>
        <v/>
      </c>
      <c r="Q122" s="534" t="str">
        <f>IF(Tabla1[[#This Row],[Descripción]]="","",_xlfn.XLOOKUP(Tabla1[[#This Row],[Descripción]],Tabla10[Descripción],Tabla10[CODIGO PRESUPUESTARIO],0))</f>
        <v/>
      </c>
      <c r="R122" s="535"/>
    </row>
    <row r="123" spans="2:18" x14ac:dyDescent="0.25">
      <c r="B123" s="191" t="str">
        <f>IF('Formulario PPGR3'!$G123="","",CONCATENATE('Formulario PPGR3'!$C123,".",'Formulario PPGR3'!$D123,".",'Formulario PPGR3'!$E123,".",'Formulario PPGR3'!$F123))</f>
        <v/>
      </c>
      <c r="C123" s="191" t="str">
        <f>IF('Formulario PPGR3'!$G123="","",'Formulario PPGR1'!#REF!)</f>
        <v/>
      </c>
      <c r="D123" s="191" t="str">
        <f>IF('Formulario PPGR3'!$G123="","",'Formulario PPGR1'!#REF!)</f>
        <v/>
      </c>
      <c r="E123" s="191" t="str">
        <f>IF('Formulario PPGR3'!$G123="","",'Formulario PPGR1'!#REF!)</f>
        <v/>
      </c>
      <c r="F123" s="191" t="str">
        <f>IF('Formulario PPGR3'!$G123="","",'Formulario PPGR1'!#REF!)</f>
        <v/>
      </c>
      <c r="G123" s="190"/>
      <c r="H123" s="531" t="str" cm="1">
        <f t="array" ref="H123">IF(Tabla1[[#This Row],[Código_Actividad]]="","",_xlfn.XLOOKUP(Tabla1[[#This Row],[Código_Actividad]],CodigoActividad,Tabla2[Actividades Programables Presupuestables],"",0))</f>
        <v/>
      </c>
      <c r="I123" s="532" t="str">
        <f>IFERROR(VLOOKUP('Formulario PPGR3'!$G123,'Formulario PPGR2'!$H$110:$V$265,15,FALSE),"")</f>
        <v/>
      </c>
      <c r="J123" s="537"/>
      <c r="K123" s="535" t="str">
        <f>IF(Tabla1[[#This Row],[Insumos]]="","",_xlfn.XLOOKUP(Tabla1[[#This Row],[Insumos]],Tabla10[Insumo],Tabla10[InsumoAbrev],"",0))</f>
        <v/>
      </c>
      <c r="L123" s="536"/>
      <c r="M123" s="533" t="str">
        <f>IF(Tabla1[[#This Row],[Descripción]]="","",_xlfn.XLOOKUP(Tabla1[[#This Row],[Descripción]],Tabla10[Descripción],Tabla10[Unidad de Medida],"",0))</f>
        <v/>
      </c>
      <c r="N123" s="323"/>
      <c r="O123" s="534" t="str">
        <f>IF(Tabla1[[#This Row],[Descripción]]="","",_xlfn.XLOOKUP(Tabla1[[#This Row],[Descripción]],Tabla10[Descripción],Tabla10[Precio Unitario],0))</f>
        <v/>
      </c>
      <c r="P123" s="534" t="str">
        <f>IF(Tabla1[[#This Row],[Cantidad de Insumos]]="","",Tabla1[[#This Row],[Precio Unitario]]*Tabla1[[#This Row],[Cantidad de Insumos]])</f>
        <v/>
      </c>
      <c r="Q123" s="534" t="str">
        <f>IF(Tabla1[[#This Row],[Descripción]]="","",_xlfn.XLOOKUP(Tabla1[[#This Row],[Descripción]],Tabla10[Descripción],Tabla10[CODIGO PRESUPUESTARIO],0))</f>
        <v/>
      </c>
      <c r="R123" s="535"/>
    </row>
    <row r="124" spans="2:18" x14ac:dyDescent="0.25">
      <c r="B124" s="191" t="str">
        <f>IF('Formulario PPGR3'!$G124="","",CONCATENATE('Formulario PPGR3'!$C124,".",'Formulario PPGR3'!$D124,".",'Formulario PPGR3'!$E124,".",'Formulario PPGR3'!$F124))</f>
        <v/>
      </c>
      <c r="C124" s="191" t="str">
        <f>IF('Formulario PPGR3'!$G124="","",'Formulario PPGR1'!#REF!)</f>
        <v/>
      </c>
      <c r="D124" s="191" t="str">
        <f>IF('Formulario PPGR3'!$G124="","",'Formulario PPGR1'!#REF!)</f>
        <v/>
      </c>
      <c r="E124" s="191" t="str">
        <f>IF('Formulario PPGR3'!$G124="","",'Formulario PPGR1'!#REF!)</f>
        <v/>
      </c>
      <c r="F124" s="191" t="str">
        <f>IF('Formulario PPGR3'!$G124="","",'Formulario PPGR1'!#REF!)</f>
        <v/>
      </c>
      <c r="G124" s="190"/>
      <c r="H124" s="531" t="str" cm="1">
        <f t="array" ref="H124">IF(Tabla1[[#This Row],[Código_Actividad]]="","",_xlfn.XLOOKUP(Tabla1[[#This Row],[Código_Actividad]],CodigoActividad,Tabla2[Actividades Programables Presupuestables],"",0))</f>
        <v/>
      </c>
      <c r="I124" s="532" t="str">
        <f>IFERROR(VLOOKUP('Formulario PPGR3'!$G124,'Formulario PPGR2'!$H$110:$V$265,15,FALSE),"")</f>
        <v/>
      </c>
      <c r="J124" s="537"/>
      <c r="K124" s="535" t="str">
        <f>IF(Tabla1[[#This Row],[Insumos]]="","",_xlfn.XLOOKUP(Tabla1[[#This Row],[Insumos]],Tabla10[Insumo],Tabla10[InsumoAbrev],"",0))</f>
        <v/>
      </c>
      <c r="L124" s="536"/>
      <c r="M124" s="533" t="str">
        <f>IF(Tabla1[[#This Row],[Descripción]]="","",_xlfn.XLOOKUP(Tabla1[[#This Row],[Descripción]],Tabla10[Descripción],Tabla10[Unidad de Medida],"",0))</f>
        <v/>
      </c>
      <c r="N124" s="323"/>
      <c r="O124" s="534" t="str">
        <f>IF(Tabla1[[#This Row],[Descripción]]="","",_xlfn.XLOOKUP(Tabla1[[#This Row],[Descripción]],Tabla10[Descripción],Tabla10[Precio Unitario],0))</f>
        <v/>
      </c>
      <c r="P124" s="534" t="str">
        <f>IF(Tabla1[[#This Row],[Cantidad de Insumos]]="","",Tabla1[[#This Row],[Precio Unitario]]*Tabla1[[#This Row],[Cantidad de Insumos]])</f>
        <v/>
      </c>
      <c r="Q124" s="534" t="str">
        <f>IF(Tabla1[[#This Row],[Descripción]]="","",_xlfn.XLOOKUP(Tabla1[[#This Row],[Descripción]],Tabla10[Descripción],Tabla10[CODIGO PRESUPUESTARIO],0))</f>
        <v/>
      </c>
      <c r="R124" s="535"/>
    </row>
    <row r="125" spans="2:18" x14ac:dyDescent="0.25">
      <c r="B125" s="191" t="str">
        <f>IF('Formulario PPGR3'!$G125="","",CONCATENATE('Formulario PPGR3'!$C125,".",'Formulario PPGR3'!$D125,".",'Formulario PPGR3'!$E125,".",'Formulario PPGR3'!$F125))</f>
        <v/>
      </c>
      <c r="C125" s="191" t="str">
        <f>IF('Formulario PPGR3'!$G125="","",'Formulario PPGR1'!#REF!)</f>
        <v/>
      </c>
      <c r="D125" s="191" t="str">
        <f>IF('Formulario PPGR3'!$G125="","",'Formulario PPGR1'!#REF!)</f>
        <v/>
      </c>
      <c r="E125" s="191" t="str">
        <f>IF('Formulario PPGR3'!$G125="","",'Formulario PPGR1'!#REF!)</f>
        <v/>
      </c>
      <c r="F125" s="191" t="str">
        <f>IF('Formulario PPGR3'!$G125="","",'Formulario PPGR1'!#REF!)</f>
        <v/>
      </c>
      <c r="G125" s="190"/>
      <c r="H125" s="531" t="str" cm="1">
        <f t="array" ref="H125">IF(Tabla1[[#This Row],[Código_Actividad]]="","",_xlfn.XLOOKUP(Tabla1[[#This Row],[Código_Actividad]],CodigoActividad,Tabla2[Actividades Programables Presupuestables],"",0))</f>
        <v/>
      </c>
      <c r="I125" s="532" t="str">
        <f>IFERROR(VLOOKUP('Formulario PPGR3'!$G125,'Formulario PPGR2'!$H$110:$V$265,15,FALSE),"")</f>
        <v/>
      </c>
      <c r="J125" s="537"/>
      <c r="K125" s="535" t="str">
        <f>IF(Tabla1[[#This Row],[Insumos]]="","",_xlfn.XLOOKUP(Tabla1[[#This Row],[Insumos]],Tabla10[Insumo],Tabla10[InsumoAbrev],"",0))</f>
        <v/>
      </c>
      <c r="L125" s="536"/>
      <c r="M125" s="533" t="str">
        <f>IF(Tabla1[[#This Row],[Descripción]]="","",_xlfn.XLOOKUP(Tabla1[[#This Row],[Descripción]],Tabla10[Descripción],Tabla10[Unidad de Medida],"",0))</f>
        <v/>
      </c>
      <c r="N125" s="323"/>
      <c r="O125" s="534" t="str">
        <f>IF(Tabla1[[#This Row],[Descripción]]="","",_xlfn.XLOOKUP(Tabla1[[#This Row],[Descripción]],Tabla10[Descripción],Tabla10[Precio Unitario],0))</f>
        <v/>
      </c>
      <c r="P125" s="534" t="str">
        <f>IF(Tabla1[[#This Row],[Cantidad de Insumos]]="","",Tabla1[[#This Row],[Precio Unitario]]*Tabla1[[#This Row],[Cantidad de Insumos]])</f>
        <v/>
      </c>
      <c r="Q125" s="534" t="str">
        <f>IF(Tabla1[[#This Row],[Descripción]]="","",_xlfn.XLOOKUP(Tabla1[[#This Row],[Descripción]],Tabla10[Descripción],Tabla10[CODIGO PRESUPUESTARIO],0))</f>
        <v/>
      </c>
      <c r="R125" s="535"/>
    </row>
    <row r="126" spans="2:18" x14ac:dyDescent="0.25">
      <c r="B126" s="191" t="str">
        <f>IF('Formulario PPGR3'!$G126="","",CONCATENATE('Formulario PPGR3'!$C126,".",'Formulario PPGR3'!$D126,".",'Formulario PPGR3'!$E126,".",'Formulario PPGR3'!$F126))</f>
        <v/>
      </c>
      <c r="C126" s="191" t="str">
        <f>IF('Formulario PPGR3'!$G126="","",'Formulario PPGR1'!#REF!)</f>
        <v/>
      </c>
      <c r="D126" s="191" t="str">
        <f>IF('Formulario PPGR3'!$G126="","",'Formulario PPGR1'!#REF!)</f>
        <v/>
      </c>
      <c r="E126" s="191" t="str">
        <f>IF('Formulario PPGR3'!$G126="","",'Formulario PPGR1'!#REF!)</f>
        <v/>
      </c>
      <c r="F126" s="191" t="str">
        <f>IF('Formulario PPGR3'!$G126="","",'Formulario PPGR1'!#REF!)</f>
        <v/>
      </c>
      <c r="G126" s="190"/>
      <c r="H126" s="531" t="str" cm="1">
        <f t="array" ref="H126">IF(Tabla1[[#This Row],[Código_Actividad]]="","",_xlfn.XLOOKUP(Tabla1[[#This Row],[Código_Actividad]],CodigoActividad,Tabla2[Actividades Programables Presupuestables],"",0))</f>
        <v/>
      </c>
      <c r="I126" s="532" t="str">
        <f>IFERROR(VLOOKUP('Formulario PPGR3'!$G126,'Formulario PPGR2'!$H$110:$V$265,15,FALSE),"")</f>
        <v/>
      </c>
      <c r="J126" s="537"/>
      <c r="K126" s="535" t="str">
        <f>IF(Tabla1[[#This Row],[Insumos]]="","",_xlfn.XLOOKUP(Tabla1[[#This Row],[Insumos]],Tabla10[Insumo],Tabla10[InsumoAbrev],"",0))</f>
        <v/>
      </c>
      <c r="L126" s="536"/>
      <c r="M126" s="533" t="str">
        <f>IF(Tabla1[[#This Row],[Descripción]]="","",_xlfn.XLOOKUP(Tabla1[[#This Row],[Descripción]],Tabla10[Descripción],Tabla10[Unidad de Medida],"",0))</f>
        <v/>
      </c>
      <c r="N126" s="323"/>
      <c r="O126" s="534" t="str">
        <f>IF(Tabla1[[#This Row],[Descripción]]="","",_xlfn.XLOOKUP(Tabla1[[#This Row],[Descripción]],Tabla10[Descripción],Tabla10[Precio Unitario],0))</f>
        <v/>
      </c>
      <c r="P126" s="534" t="str">
        <f>IF(Tabla1[[#This Row],[Cantidad de Insumos]]="","",Tabla1[[#This Row],[Precio Unitario]]*Tabla1[[#This Row],[Cantidad de Insumos]])</f>
        <v/>
      </c>
      <c r="Q126" s="534" t="str">
        <f>IF(Tabla1[[#This Row],[Descripción]]="","",_xlfn.XLOOKUP(Tabla1[[#This Row],[Descripción]],Tabla10[Descripción],Tabla10[CODIGO PRESUPUESTARIO],0))</f>
        <v/>
      </c>
      <c r="R126" s="535"/>
    </row>
    <row r="127" spans="2:18" x14ac:dyDescent="0.25">
      <c r="B127" s="191" t="str">
        <f>IF('Formulario PPGR3'!$G127="","",CONCATENATE('Formulario PPGR3'!$C127,".",'Formulario PPGR3'!$D127,".",'Formulario PPGR3'!$E127,".",'Formulario PPGR3'!$F127))</f>
        <v/>
      </c>
      <c r="C127" s="191" t="str">
        <f>IF('Formulario PPGR3'!$G127="","",'Formulario PPGR1'!#REF!)</f>
        <v/>
      </c>
      <c r="D127" s="191" t="str">
        <f>IF('Formulario PPGR3'!$G127="","",'Formulario PPGR1'!#REF!)</f>
        <v/>
      </c>
      <c r="E127" s="191" t="str">
        <f>IF('Formulario PPGR3'!$G127="","",'Formulario PPGR1'!#REF!)</f>
        <v/>
      </c>
      <c r="F127" s="191" t="str">
        <f>IF('Formulario PPGR3'!$G127="","",'Formulario PPGR1'!#REF!)</f>
        <v/>
      </c>
      <c r="G127" s="190"/>
      <c r="H127" s="531" t="str" cm="1">
        <f t="array" ref="H127">IF(Tabla1[[#This Row],[Código_Actividad]]="","",_xlfn.XLOOKUP(Tabla1[[#This Row],[Código_Actividad]],CodigoActividad,Tabla2[Actividades Programables Presupuestables],"",0))</f>
        <v/>
      </c>
      <c r="I127" s="532" t="str">
        <f>IFERROR(VLOOKUP('Formulario PPGR3'!$G127,'Formulario PPGR2'!$H$110:$V$265,15,FALSE),"")</f>
        <v/>
      </c>
      <c r="J127" s="537"/>
      <c r="K127" s="535" t="str">
        <f>IF(Tabla1[[#This Row],[Insumos]]="","",_xlfn.XLOOKUP(Tabla1[[#This Row],[Insumos]],Tabla10[Insumo],Tabla10[InsumoAbrev],"",0))</f>
        <v/>
      </c>
      <c r="L127" s="536"/>
      <c r="M127" s="533" t="str">
        <f>IF(Tabla1[[#This Row],[Descripción]]="","",_xlfn.XLOOKUP(Tabla1[[#This Row],[Descripción]],Tabla10[Descripción],Tabla10[Unidad de Medida],"",0))</f>
        <v/>
      </c>
      <c r="N127" s="323"/>
      <c r="O127" s="534" t="str">
        <f>IF(Tabla1[[#This Row],[Descripción]]="","",_xlfn.XLOOKUP(Tabla1[[#This Row],[Descripción]],Tabla10[Descripción],Tabla10[Precio Unitario],0))</f>
        <v/>
      </c>
      <c r="P127" s="534" t="str">
        <f>IF(Tabla1[[#This Row],[Cantidad de Insumos]]="","",Tabla1[[#This Row],[Precio Unitario]]*Tabla1[[#This Row],[Cantidad de Insumos]])</f>
        <v/>
      </c>
      <c r="Q127" s="534" t="str">
        <f>IF(Tabla1[[#This Row],[Descripción]]="","",_xlfn.XLOOKUP(Tabla1[[#This Row],[Descripción]],Tabla10[Descripción],Tabla10[CODIGO PRESUPUESTARIO],0))</f>
        <v/>
      </c>
      <c r="R127" s="535"/>
    </row>
    <row r="128" spans="2:18" x14ac:dyDescent="0.25">
      <c r="B128" s="191" t="str">
        <f>IF('Formulario PPGR3'!$G128="","",CONCATENATE('Formulario PPGR3'!$C128,".",'Formulario PPGR3'!$D128,".",'Formulario PPGR3'!$E128,".",'Formulario PPGR3'!$F128))</f>
        <v/>
      </c>
      <c r="C128" s="191" t="str">
        <f>IF('Formulario PPGR3'!$G128="","",'Formulario PPGR1'!#REF!)</f>
        <v/>
      </c>
      <c r="D128" s="191" t="str">
        <f>IF('Formulario PPGR3'!$G128="","",'Formulario PPGR1'!#REF!)</f>
        <v/>
      </c>
      <c r="E128" s="191" t="str">
        <f>IF('Formulario PPGR3'!$G128="","",'Formulario PPGR1'!#REF!)</f>
        <v/>
      </c>
      <c r="F128" s="191" t="str">
        <f>IF('Formulario PPGR3'!$G128="","",'Formulario PPGR1'!#REF!)</f>
        <v/>
      </c>
      <c r="G128" s="190"/>
      <c r="H128" s="531" t="str" cm="1">
        <f t="array" ref="H128">IF(Tabla1[[#This Row],[Código_Actividad]]="","",_xlfn.XLOOKUP(Tabla1[[#This Row],[Código_Actividad]],CodigoActividad,Tabla2[Actividades Programables Presupuestables],"",0))</f>
        <v/>
      </c>
      <c r="I128" s="532" t="str">
        <f>IFERROR(VLOOKUP('Formulario PPGR3'!$G128,'Formulario PPGR2'!$H$110:$V$265,15,FALSE),"")</f>
        <v/>
      </c>
      <c r="J128" s="537"/>
      <c r="K128" s="535" t="str">
        <f>IF(Tabla1[[#This Row],[Insumos]]="","",_xlfn.XLOOKUP(Tabla1[[#This Row],[Insumos]],Tabla10[Insumo],Tabla10[InsumoAbrev],"",0))</f>
        <v/>
      </c>
      <c r="L128" s="536"/>
      <c r="M128" s="533" t="str">
        <f>IF(Tabla1[[#This Row],[Descripción]]="","",_xlfn.XLOOKUP(Tabla1[[#This Row],[Descripción]],Tabla10[Descripción],Tabla10[Unidad de Medida],"",0))</f>
        <v/>
      </c>
      <c r="N128" s="323"/>
      <c r="O128" s="534" t="str">
        <f>IF(Tabla1[[#This Row],[Descripción]]="","",_xlfn.XLOOKUP(Tabla1[[#This Row],[Descripción]],Tabla10[Descripción],Tabla10[Precio Unitario],0))</f>
        <v/>
      </c>
      <c r="P128" s="534" t="str">
        <f>IF(Tabla1[[#This Row],[Cantidad de Insumos]]="","",Tabla1[[#This Row],[Precio Unitario]]*Tabla1[[#This Row],[Cantidad de Insumos]])</f>
        <v/>
      </c>
      <c r="Q128" s="534" t="str">
        <f>IF(Tabla1[[#This Row],[Descripción]]="","",_xlfn.XLOOKUP(Tabla1[[#This Row],[Descripción]],Tabla10[Descripción],Tabla10[CODIGO PRESUPUESTARIO],0))</f>
        <v/>
      </c>
      <c r="R128" s="535"/>
    </row>
    <row r="129" spans="2:18" x14ac:dyDescent="0.25">
      <c r="B129" s="191" t="str">
        <f>IF('Formulario PPGR3'!$G129="","",CONCATENATE('Formulario PPGR3'!$C129,".",'Formulario PPGR3'!$D129,".",'Formulario PPGR3'!$E129,".",'Formulario PPGR3'!$F129))</f>
        <v/>
      </c>
      <c r="C129" s="191" t="str">
        <f>IF('Formulario PPGR3'!$G129="","",'Formulario PPGR1'!#REF!)</f>
        <v/>
      </c>
      <c r="D129" s="191" t="str">
        <f>IF('Formulario PPGR3'!$G129="","",'Formulario PPGR1'!#REF!)</f>
        <v/>
      </c>
      <c r="E129" s="191" t="str">
        <f>IF('Formulario PPGR3'!$G129="","",'Formulario PPGR1'!#REF!)</f>
        <v/>
      </c>
      <c r="F129" s="191" t="str">
        <f>IF('Formulario PPGR3'!$G129="","",'Formulario PPGR1'!#REF!)</f>
        <v/>
      </c>
      <c r="G129" s="190"/>
      <c r="H129" s="531" t="str" cm="1">
        <f t="array" ref="H129">IF(Tabla1[[#This Row],[Código_Actividad]]="","",_xlfn.XLOOKUP(Tabla1[[#This Row],[Código_Actividad]],CodigoActividad,Tabla2[Actividades Programables Presupuestables],"",0))</f>
        <v/>
      </c>
      <c r="I129" s="532" t="str">
        <f>IFERROR(VLOOKUP('Formulario PPGR3'!$G129,'Formulario PPGR2'!$H$110:$V$265,15,FALSE),"")</f>
        <v/>
      </c>
      <c r="J129" s="537"/>
      <c r="K129" s="535" t="str">
        <f>IF(Tabla1[[#This Row],[Insumos]]="","",_xlfn.XLOOKUP(Tabla1[[#This Row],[Insumos]],Tabla10[Insumo],Tabla10[InsumoAbrev],"",0))</f>
        <v/>
      </c>
      <c r="L129" s="536"/>
      <c r="M129" s="533" t="str">
        <f>IF(Tabla1[[#This Row],[Descripción]]="","",_xlfn.XLOOKUP(Tabla1[[#This Row],[Descripción]],Tabla10[Descripción],Tabla10[Unidad de Medida],"",0))</f>
        <v/>
      </c>
      <c r="N129" s="323"/>
      <c r="O129" s="534" t="str">
        <f>IF(Tabla1[[#This Row],[Descripción]]="","",_xlfn.XLOOKUP(Tabla1[[#This Row],[Descripción]],Tabla10[Descripción],Tabla10[Precio Unitario],0))</f>
        <v/>
      </c>
      <c r="P129" s="534" t="str">
        <f>IF(Tabla1[[#This Row],[Cantidad de Insumos]]="","",Tabla1[[#This Row],[Precio Unitario]]*Tabla1[[#This Row],[Cantidad de Insumos]])</f>
        <v/>
      </c>
      <c r="Q129" s="534" t="str">
        <f>IF(Tabla1[[#This Row],[Descripción]]="","",_xlfn.XLOOKUP(Tabla1[[#This Row],[Descripción]],Tabla10[Descripción],Tabla10[CODIGO PRESUPUESTARIO],0))</f>
        <v/>
      </c>
      <c r="R129" s="535"/>
    </row>
    <row r="130" spans="2:18" x14ac:dyDescent="0.25">
      <c r="B130" s="191" t="str">
        <f>IF('Formulario PPGR3'!$G130="","",CONCATENATE('Formulario PPGR3'!$C130,".",'Formulario PPGR3'!$D130,".",'Formulario PPGR3'!$E130,".",'Formulario PPGR3'!$F130))</f>
        <v/>
      </c>
      <c r="C130" s="191" t="str">
        <f>IF('Formulario PPGR3'!$G130="","",'Formulario PPGR1'!#REF!)</f>
        <v/>
      </c>
      <c r="D130" s="191" t="str">
        <f>IF('Formulario PPGR3'!$G130="","",'Formulario PPGR1'!#REF!)</f>
        <v/>
      </c>
      <c r="E130" s="191" t="str">
        <f>IF('Formulario PPGR3'!$G130="","",'Formulario PPGR1'!#REF!)</f>
        <v/>
      </c>
      <c r="F130" s="191" t="str">
        <f>IF('Formulario PPGR3'!$G130="","",'Formulario PPGR1'!#REF!)</f>
        <v/>
      </c>
      <c r="G130" s="190"/>
      <c r="H130" s="531" t="str" cm="1">
        <f t="array" ref="H130">IF(Tabla1[[#This Row],[Código_Actividad]]="","",_xlfn.XLOOKUP(Tabla1[[#This Row],[Código_Actividad]],CodigoActividad,Tabla2[Actividades Programables Presupuestables],"",0))</f>
        <v/>
      </c>
      <c r="I130" s="532" t="str">
        <f>IFERROR(VLOOKUP('Formulario PPGR3'!$G130,'Formulario PPGR2'!$H$110:$V$265,15,FALSE),"")</f>
        <v/>
      </c>
      <c r="J130" s="537"/>
      <c r="K130" s="535" t="str">
        <f>IF(Tabla1[[#This Row],[Insumos]]="","",_xlfn.XLOOKUP(Tabla1[[#This Row],[Insumos]],Tabla10[Insumo],Tabla10[InsumoAbrev],"",0))</f>
        <v/>
      </c>
      <c r="L130" s="536"/>
      <c r="M130" s="533" t="str">
        <f>IF(Tabla1[[#This Row],[Descripción]]="","",_xlfn.XLOOKUP(Tabla1[[#This Row],[Descripción]],Tabla10[Descripción],Tabla10[Unidad de Medida],"",0))</f>
        <v/>
      </c>
      <c r="N130" s="323"/>
      <c r="O130" s="534" t="str">
        <f>IF(Tabla1[[#This Row],[Descripción]]="","",_xlfn.XLOOKUP(Tabla1[[#This Row],[Descripción]],Tabla10[Descripción],Tabla10[Precio Unitario],0))</f>
        <v/>
      </c>
      <c r="P130" s="534" t="str">
        <f>IF(Tabla1[[#This Row],[Cantidad de Insumos]]="","",Tabla1[[#This Row],[Precio Unitario]]*Tabla1[[#This Row],[Cantidad de Insumos]])</f>
        <v/>
      </c>
      <c r="Q130" s="534" t="str">
        <f>IF(Tabla1[[#This Row],[Descripción]]="","",_xlfn.XLOOKUP(Tabla1[[#This Row],[Descripción]],Tabla10[Descripción],Tabla10[CODIGO PRESUPUESTARIO],0))</f>
        <v/>
      </c>
      <c r="R130" s="535"/>
    </row>
    <row r="131" spans="2:18" x14ac:dyDescent="0.25">
      <c r="B131" s="191" t="str">
        <f>IF('Formulario PPGR3'!$G131="","",CONCATENATE('Formulario PPGR3'!$C131,".",'Formulario PPGR3'!$D131,".",'Formulario PPGR3'!$E131,".",'Formulario PPGR3'!$F131))</f>
        <v/>
      </c>
      <c r="C131" s="191" t="str">
        <f>IF('Formulario PPGR3'!$G131="","",'Formulario PPGR1'!#REF!)</f>
        <v/>
      </c>
      <c r="D131" s="191" t="str">
        <f>IF('Formulario PPGR3'!$G131="","",'Formulario PPGR1'!#REF!)</f>
        <v/>
      </c>
      <c r="E131" s="191" t="str">
        <f>IF('Formulario PPGR3'!$G131="","",'Formulario PPGR1'!#REF!)</f>
        <v/>
      </c>
      <c r="F131" s="191" t="str">
        <f>IF('Formulario PPGR3'!$G131="","",'Formulario PPGR1'!#REF!)</f>
        <v/>
      </c>
      <c r="G131" s="190"/>
      <c r="H131" s="531" t="str" cm="1">
        <f t="array" ref="H131">IF(Tabla1[[#This Row],[Código_Actividad]]="","",_xlfn.XLOOKUP(Tabla1[[#This Row],[Código_Actividad]],CodigoActividad,Tabla2[Actividades Programables Presupuestables],"",0))</f>
        <v/>
      </c>
      <c r="I131" s="532" t="str">
        <f>IFERROR(VLOOKUP('Formulario PPGR3'!$G131,'Formulario PPGR2'!$H$110:$V$265,15,FALSE),"")</f>
        <v/>
      </c>
      <c r="J131" s="537"/>
      <c r="K131" s="535" t="str">
        <f>IF(Tabla1[[#This Row],[Insumos]]="","",_xlfn.XLOOKUP(Tabla1[[#This Row],[Insumos]],Tabla10[Insumo],Tabla10[InsumoAbrev],"",0))</f>
        <v/>
      </c>
      <c r="L131" s="536"/>
      <c r="M131" s="533" t="str">
        <f>IF(Tabla1[[#This Row],[Descripción]]="","",_xlfn.XLOOKUP(Tabla1[[#This Row],[Descripción]],Tabla10[Descripción],Tabla10[Unidad de Medida],"",0))</f>
        <v/>
      </c>
      <c r="N131" s="323"/>
      <c r="O131" s="534" t="str">
        <f>IF(Tabla1[[#This Row],[Descripción]]="","",_xlfn.XLOOKUP(Tabla1[[#This Row],[Descripción]],Tabla10[Descripción],Tabla10[Precio Unitario],0))</f>
        <v/>
      </c>
      <c r="P131" s="534" t="str">
        <f>IF(Tabla1[[#This Row],[Cantidad de Insumos]]="","",Tabla1[[#This Row],[Precio Unitario]]*Tabla1[[#This Row],[Cantidad de Insumos]])</f>
        <v/>
      </c>
      <c r="Q131" s="534" t="str">
        <f>IF(Tabla1[[#This Row],[Descripción]]="","",_xlfn.XLOOKUP(Tabla1[[#This Row],[Descripción]],Tabla10[Descripción],Tabla10[CODIGO PRESUPUESTARIO],0))</f>
        <v/>
      </c>
      <c r="R131" s="535"/>
    </row>
    <row r="132" spans="2:18" x14ac:dyDescent="0.25">
      <c r="B132" s="191" t="str">
        <f>IF('Formulario PPGR3'!$G132="","",CONCATENATE('Formulario PPGR3'!$C132,".",'Formulario PPGR3'!$D132,".",'Formulario PPGR3'!$E132,".",'Formulario PPGR3'!$F132))</f>
        <v/>
      </c>
      <c r="C132" s="191" t="str">
        <f>IF('Formulario PPGR3'!$G132="","",'Formulario PPGR1'!#REF!)</f>
        <v/>
      </c>
      <c r="D132" s="191" t="str">
        <f>IF('Formulario PPGR3'!$G132="","",'Formulario PPGR1'!#REF!)</f>
        <v/>
      </c>
      <c r="E132" s="191" t="str">
        <f>IF('Formulario PPGR3'!$G132="","",'Formulario PPGR1'!#REF!)</f>
        <v/>
      </c>
      <c r="F132" s="191" t="str">
        <f>IF('Formulario PPGR3'!$G132="","",'Formulario PPGR1'!#REF!)</f>
        <v/>
      </c>
      <c r="G132" s="190"/>
      <c r="H132" s="531" t="str" cm="1">
        <f t="array" ref="H132">IF(Tabla1[[#This Row],[Código_Actividad]]="","",_xlfn.XLOOKUP(Tabla1[[#This Row],[Código_Actividad]],CodigoActividad,Tabla2[Actividades Programables Presupuestables],"",0))</f>
        <v/>
      </c>
      <c r="I132" s="532" t="str">
        <f>IFERROR(VLOOKUP('Formulario PPGR3'!$G132,'Formulario PPGR2'!$H$110:$V$265,15,FALSE),"")</f>
        <v/>
      </c>
      <c r="J132" s="537"/>
      <c r="K132" s="535" t="str">
        <f>IF(Tabla1[[#This Row],[Insumos]]="","",_xlfn.XLOOKUP(Tabla1[[#This Row],[Insumos]],Tabla10[Insumo],Tabla10[InsumoAbrev],"",0))</f>
        <v/>
      </c>
      <c r="L132" s="536"/>
      <c r="M132" s="533" t="str">
        <f>IF(Tabla1[[#This Row],[Descripción]]="","",_xlfn.XLOOKUP(Tabla1[[#This Row],[Descripción]],Tabla10[Descripción],Tabla10[Unidad de Medida],"",0))</f>
        <v/>
      </c>
      <c r="N132" s="323"/>
      <c r="O132" s="534" t="str">
        <f>IF(Tabla1[[#This Row],[Descripción]]="","",_xlfn.XLOOKUP(Tabla1[[#This Row],[Descripción]],Tabla10[Descripción],Tabla10[Precio Unitario],0))</f>
        <v/>
      </c>
      <c r="P132" s="534" t="str">
        <f>IF(Tabla1[[#This Row],[Cantidad de Insumos]]="","",Tabla1[[#This Row],[Precio Unitario]]*Tabla1[[#This Row],[Cantidad de Insumos]])</f>
        <v/>
      </c>
      <c r="Q132" s="534" t="str">
        <f>IF(Tabla1[[#This Row],[Descripción]]="","",_xlfn.XLOOKUP(Tabla1[[#This Row],[Descripción]],Tabla10[Descripción],Tabla10[CODIGO PRESUPUESTARIO],0))</f>
        <v/>
      </c>
      <c r="R132" s="535"/>
    </row>
    <row r="133" spans="2:18" x14ac:dyDescent="0.25">
      <c r="B133" s="191" t="str">
        <f>IF('Formulario PPGR3'!$G133="","",CONCATENATE('Formulario PPGR3'!$C133,".",'Formulario PPGR3'!$D133,".",'Formulario PPGR3'!$E133,".",'Formulario PPGR3'!$F133))</f>
        <v/>
      </c>
      <c r="C133" s="191" t="str">
        <f>IF('Formulario PPGR3'!$G133="","",'Formulario PPGR1'!#REF!)</f>
        <v/>
      </c>
      <c r="D133" s="191" t="str">
        <f>IF('Formulario PPGR3'!$G133="","",'Formulario PPGR1'!#REF!)</f>
        <v/>
      </c>
      <c r="E133" s="191" t="str">
        <f>IF('Formulario PPGR3'!$G133="","",'Formulario PPGR1'!#REF!)</f>
        <v/>
      </c>
      <c r="F133" s="191" t="str">
        <f>IF('Formulario PPGR3'!$G133="","",'Formulario PPGR1'!#REF!)</f>
        <v/>
      </c>
      <c r="G133" s="190"/>
      <c r="H133" s="531" t="str" cm="1">
        <f t="array" ref="H133">IF(Tabla1[[#This Row],[Código_Actividad]]="","",_xlfn.XLOOKUP(Tabla1[[#This Row],[Código_Actividad]],CodigoActividad,Tabla2[Actividades Programables Presupuestables],"",0))</f>
        <v/>
      </c>
      <c r="I133" s="532" t="str">
        <f>IFERROR(VLOOKUP('Formulario PPGR3'!$G133,'Formulario PPGR2'!$H$110:$V$265,15,FALSE),"")</f>
        <v/>
      </c>
      <c r="J133" s="537"/>
      <c r="K133" s="535" t="str">
        <f>IF(Tabla1[[#This Row],[Insumos]]="","",_xlfn.XLOOKUP(Tabla1[[#This Row],[Insumos]],Tabla10[Insumo],Tabla10[InsumoAbrev],"",0))</f>
        <v/>
      </c>
      <c r="L133" s="536"/>
      <c r="M133" s="533" t="str">
        <f>IF(Tabla1[[#This Row],[Descripción]]="","",_xlfn.XLOOKUP(Tabla1[[#This Row],[Descripción]],Tabla10[Descripción],Tabla10[Unidad de Medida],"",0))</f>
        <v/>
      </c>
      <c r="N133" s="323"/>
      <c r="O133" s="534" t="str">
        <f>IF(Tabla1[[#This Row],[Descripción]]="","",_xlfn.XLOOKUP(Tabla1[[#This Row],[Descripción]],Tabla10[Descripción],Tabla10[Precio Unitario],0))</f>
        <v/>
      </c>
      <c r="P133" s="534" t="str">
        <f>IF(Tabla1[[#This Row],[Cantidad de Insumos]]="","",Tabla1[[#This Row],[Precio Unitario]]*Tabla1[[#This Row],[Cantidad de Insumos]])</f>
        <v/>
      </c>
      <c r="Q133" s="534" t="str">
        <f>IF(Tabla1[[#This Row],[Descripción]]="","",_xlfn.XLOOKUP(Tabla1[[#This Row],[Descripción]],Tabla10[Descripción],Tabla10[CODIGO PRESUPUESTARIO],0))</f>
        <v/>
      </c>
      <c r="R133" s="535"/>
    </row>
    <row r="134" spans="2:18" x14ac:dyDescent="0.25">
      <c r="B134" s="191" t="str">
        <f>IF('Formulario PPGR3'!$G134="","",CONCATENATE('Formulario PPGR3'!$C134,".",'Formulario PPGR3'!$D134,".",'Formulario PPGR3'!$E134,".",'Formulario PPGR3'!$F134))</f>
        <v/>
      </c>
      <c r="C134" s="191" t="str">
        <f>IF('Formulario PPGR3'!$G134="","",'Formulario PPGR1'!#REF!)</f>
        <v/>
      </c>
      <c r="D134" s="191" t="str">
        <f>IF('Formulario PPGR3'!$G134="","",'Formulario PPGR1'!#REF!)</f>
        <v/>
      </c>
      <c r="E134" s="191" t="str">
        <f>IF('Formulario PPGR3'!$G134="","",'Formulario PPGR1'!#REF!)</f>
        <v/>
      </c>
      <c r="F134" s="191" t="str">
        <f>IF('Formulario PPGR3'!$G134="","",'Formulario PPGR1'!#REF!)</f>
        <v/>
      </c>
      <c r="G134" s="190"/>
      <c r="H134" s="531" t="str" cm="1">
        <f t="array" ref="H134">IF(Tabla1[[#This Row],[Código_Actividad]]="","",_xlfn.XLOOKUP(Tabla1[[#This Row],[Código_Actividad]],CodigoActividad,Tabla2[Actividades Programables Presupuestables],"",0))</f>
        <v/>
      </c>
      <c r="I134" s="532" t="str">
        <f>IFERROR(VLOOKUP('Formulario PPGR3'!$G134,'Formulario PPGR2'!$H$110:$V$265,15,FALSE),"")</f>
        <v/>
      </c>
      <c r="J134" s="537"/>
      <c r="K134" s="535" t="str">
        <f>IF(Tabla1[[#This Row],[Insumos]]="","",_xlfn.XLOOKUP(Tabla1[[#This Row],[Insumos]],Tabla10[Insumo],Tabla10[InsumoAbrev],"",0))</f>
        <v/>
      </c>
      <c r="L134" s="536"/>
      <c r="M134" s="533" t="str">
        <f>IF(Tabla1[[#This Row],[Descripción]]="","",_xlfn.XLOOKUP(Tabla1[[#This Row],[Descripción]],Tabla10[Descripción],Tabla10[Unidad de Medida],"",0))</f>
        <v/>
      </c>
      <c r="N134" s="323"/>
      <c r="O134" s="534" t="str">
        <f>IF(Tabla1[[#This Row],[Descripción]]="","",_xlfn.XLOOKUP(Tabla1[[#This Row],[Descripción]],Tabla10[Descripción],Tabla10[Precio Unitario],0))</f>
        <v/>
      </c>
      <c r="P134" s="534" t="str">
        <f>IF(Tabla1[[#This Row],[Cantidad de Insumos]]="","",Tabla1[[#This Row],[Precio Unitario]]*Tabla1[[#This Row],[Cantidad de Insumos]])</f>
        <v/>
      </c>
      <c r="Q134" s="534" t="str">
        <f>IF(Tabla1[[#This Row],[Descripción]]="","",_xlfn.XLOOKUP(Tabla1[[#This Row],[Descripción]],Tabla10[Descripción],Tabla10[CODIGO PRESUPUESTARIO],0))</f>
        <v/>
      </c>
      <c r="R134" s="535"/>
    </row>
    <row r="135" spans="2:18" x14ac:dyDescent="0.25">
      <c r="B135" s="191" t="str">
        <f>IF('Formulario PPGR3'!$G135="","",CONCATENATE('Formulario PPGR3'!$C135,".",'Formulario PPGR3'!$D135,".",'Formulario PPGR3'!$E135,".",'Formulario PPGR3'!$F135))</f>
        <v/>
      </c>
      <c r="C135" s="191" t="str">
        <f>IF('Formulario PPGR3'!$G135="","",'Formulario PPGR1'!#REF!)</f>
        <v/>
      </c>
      <c r="D135" s="191" t="str">
        <f>IF('Formulario PPGR3'!$G135="","",'Formulario PPGR1'!#REF!)</f>
        <v/>
      </c>
      <c r="E135" s="191" t="str">
        <f>IF('Formulario PPGR3'!$G135="","",'Formulario PPGR1'!#REF!)</f>
        <v/>
      </c>
      <c r="F135" s="191" t="str">
        <f>IF('Formulario PPGR3'!$G135="","",'Formulario PPGR1'!#REF!)</f>
        <v/>
      </c>
      <c r="G135" s="190"/>
      <c r="H135" s="531" t="str" cm="1">
        <f t="array" ref="H135">IF(Tabla1[[#This Row],[Código_Actividad]]="","",_xlfn.XLOOKUP(Tabla1[[#This Row],[Código_Actividad]],CodigoActividad,Tabla2[Actividades Programables Presupuestables],"",0))</f>
        <v/>
      </c>
      <c r="I135" s="532" t="str">
        <f>IFERROR(VLOOKUP('Formulario PPGR3'!$G135,'Formulario PPGR2'!$H$110:$V$265,15,FALSE),"")</f>
        <v/>
      </c>
      <c r="J135" s="537"/>
      <c r="K135" s="535" t="str">
        <f>IF(Tabla1[[#This Row],[Insumos]]="","",_xlfn.XLOOKUP(Tabla1[[#This Row],[Insumos]],Tabla10[Insumo],Tabla10[InsumoAbrev],"",0))</f>
        <v/>
      </c>
      <c r="L135" s="536"/>
      <c r="M135" s="533" t="str">
        <f>IF(Tabla1[[#This Row],[Descripción]]="","",_xlfn.XLOOKUP(Tabla1[[#This Row],[Descripción]],Tabla10[Descripción],Tabla10[Unidad de Medida],"",0))</f>
        <v/>
      </c>
      <c r="N135" s="323"/>
      <c r="O135" s="534" t="str">
        <f>IF(Tabla1[[#This Row],[Descripción]]="","",_xlfn.XLOOKUP(Tabla1[[#This Row],[Descripción]],Tabla10[Descripción],Tabla10[Precio Unitario],0))</f>
        <v/>
      </c>
      <c r="P135" s="534" t="str">
        <f>IF(Tabla1[[#This Row],[Cantidad de Insumos]]="","",Tabla1[[#This Row],[Precio Unitario]]*Tabla1[[#This Row],[Cantidad de Insumos]])</f>
        <v/>
      </c>
      <c r="Q135" s="534" t="str">
        <f>IF(Tabla1[[#This Row],[Descripción]]="","",_xlfn.XLOOKUP(Tabla1[[#This Row],[Descripción]],Tabla10[Descripción],Tabla10[CODIGO PRESUPUESTARIO],0))</f>
        <v/>
      </c>
      <c r="R135" s="535"/>
    </row>
    <row r="136" spans="2:18" x14ac:dyDescent="0.25">
      <c r="B136" s="191" t="str">
        <f>IF('Formulario PPGR3'!$G136="","",CONCATENATE('Formulario PPGR3'!$C136,".",'Formulario PPGR3'!$D136,".",'Formulario PPGR3'!$E136,".",'Formulario PPGR3'!$F136))</f>
        <v/>
      </c>
      <c r="C136" s="191" t="str">
        <f>IF('Formulario PPGR3'!$G136="","",'Formulario PPGR1'!#REF!)</f>
        <v/>
      </c>
      <c r="D136" s="191" t="str">
        <f>IF('Formulario PPGR3'!$G136="","",'Formulario PPGR1'!#REF!)</f>
        <v/>
      </c>
      <c r="E136" s="191" t="str">
        <f>IF('Formulario PPGR3'!$G136="","",'Formulario PPGR1'!#REF!)</f>
        <v/>
      </c>
      <c r="F136" s="191" t="str">
        <f>IF('Formulario PPGR3'!$G136="","",'Formulario PPGR1'!#REF!)</f>
        <v/>
      </c>
      <c r="G136" s="190"/>
      <c r="H136" s="531" t="str" cm="1">
        <f t="array" ref="H136">IF(Tabla1[[#This Row],[Código_Actividad]]="","",_xlfn.XLOOKUP(Tabla1[[#This Row],[Código_Actividad]],CodigoActividad,Tabla2[Actividades Programables Presupuestables],"",0))</f>
        <v/>
      </c>
      <c r="I136" s="532" t="str">
        <f>IFERROR(VLOOKUP('Formulario PPGR3'!$G136,'Formulario PPGR2'!$H$110:$V$265,15,FALSE),"")</f>
        <v/>
      </c>
      <c r="J136" s="537"/>
      <c r="K136" s="535" t="str">
        <f>IF(Tabla1[[#This Row],[Insumos]]="","",_xlfn.XLOOKUP(Tabla1[[#This Row],[Insumos]],Tabla10[Insumo],Tabla10[InsumoAbrev],"",0))</f>
        <v/>
      </c>
      <c r="L136" s="536"/>
      <c r="M136" s="533" t="str">
        <f>IF(Tabla1[[#This Row],[Descripción]]="","",_xlfn.XLOOKUP(Tabla1[[#This Row],[Descripción]],Tabla10[Descripción],Tabla10[Unidad de Medida],"",0))</f>
        <v/>
      </c>
      <c r="N136" s="323"/>
      <c r="O136" s="534" t="str">
        <f>IF(Tabla1[[#This Row],[Descripción]]="","",_xlfn.XLOOKUP(Tabla1[[#This Row],[Descripción]],Tabla10[Descripción],Tabla10[Precio Unitario],0))</f>
        <v/>
      </c>
      <c r="P136" s="534" t="str">
        <f>IF(Tabla1[[#This Row],[Cantidad de Insumos]]="","",Tabla1[[#This Row],[Precio Unitario]]*Tabla1[[#This Row],[Cantidad de Insumos]])</f>
        <v/>
      </c>
      <c r="Q136" s="534" t="str">
        <f>IF(Tabla1[[#This Row],[Descripción]]="","",_xlfn.XLOOKUP(Tabla1[[#This Row],[Descripción]],Tabla10[Descripción],Tabla10[CODIGO PRESUPUESTARIO],0))</f>
        <v/>
      </c>
      <c r="R136" s="535"/>
    </row>
    <row r="137" spans="2:18" x14ac:dyDescent="0.25">
      <c r="B137" s="191" t="str">
        <f>IF('Formulario PPGR3'!$G137="","",CONCATENATE('Formulario PPGR3'!$C137,".",'Formulario PPGR3'!$D137,".",'Formulario PPGR3'!$E137,".",'Formulario PPGR3'!$F137))</f>
        <v/>
      </c>
      <c r="C137" s="191" t="str">
        <f>IF('Formulario PPGR3'!$G137="","",'Formulario PPGR1'!#REF!)</f>
        <v/>
      </c>
      <c r="D137" s="191" t="str">
        <f>IF('Formulario PPGR3'!$G137="","",'Formulario PPGR1'!#REF!)</f>
        <v/>
      </c>
      <c r="E137" s="191" t="str">
        <f>IF('Formulario PPGR3'!$G137="","",'Formulario PPGR1'!#REF!)</f>
        <v/>
      </c>
      <c r="F137" s="191" t="str">
        <f>IF('Formulario PPGR3'!$G137="","",'Formulario PPGR1'!#REF!)</f>
        <v/>
      </c>
      <c r="G137" s="190"/>
      <c r="H137" s="531" t="str" cm="1">
        <f t="array" ref="H137">IF(Tabla1[[#This Row],[Código_Actividad]]="","",_xlfn.XLOOKUP(Tabla1[[#This Row],[Código_Actividad]],CodigoActividad,Tabla2[Actividades Programables Presupuestables],"",0))</f>
        <v/>
      </c>
      <c r="I137" s="532" t="str">
        <f>IFERROR(VLOOKUP('Formulario PPGR3'!$G137,'Formulario PPGR2'!$H$110:$V$265,15,FALSE),"")</f>
        <v/>
      </c>
      <c r="J137" s="537"/>
      <c r="K137" s="535" t="str">
        <f>IF(Tabla1[[#This Row],[Insumos]]="","",_xlfn.XLOOKUP(Tabla1[[#This Row],[Insumos]],Tabla10[Insumo],Tabla10[InsumoAbrev],"",0))</f>
        <v/>
      </c>
      <c r="L137" s="536"/>
      <c r="M137" s="533" t="str">
        <f>IF(Tabla1[[#This Row],[Descripción]]="","",_xlfn.XLOOKUP(Tabla1[[#This Row],[Descripción]],Tabla10[Descripción],Tabla10[Unidad de Medida],"",0))</f>
        <v/>
      </c>
      <c r="N137" s="323"/>
      <c r="O137" s="534" t="str">
        <f>IF(Tabla1[[#This Row],[Descripción]]="","",_xlfn.XLOOKUP(Tabla1[[#This Row],[Descripción]],Tabla10[Descripción],Tabla10[Precio Unitario],0))</f>
        <v/>
      </c>
      <c r="P137" s="534" t="str">
        <f>IF(Tabla1[[#This Row],[Cantidad de Insumos]]="","",Tabla1[[#This Row],[Precio Unitario]]*Tabla1[[#This Row],[Cantidad de Insumos]])</f>
        <v/>
      </c>
      <c r="Q137" s="534" t="str">
        <f>IF(Tabla1[[#This Row],[Descripción]]="","",_xlfn.XLOOKUP(Tabla1[[#This Row],[Descripción]],Tabla10[Descripción],Tabla10[CODIGO PRESUPUESTARIO],0))</f>
        <v/>
      </c>
      <c r="R137" s="535"/>
    </row>
    <row r="138" spans="2:18" x14ac:dyDescent="0.25">
      <c r="B138" s="191" t="str">
        <f>IF('Formulario PPGR3'!$G138="","",CONCATENATE('Formulario PPGR3'!$C138,".",'Formulario PPGR3'!$D138,".",'Formulario PPGR3'!$E138,".",'Formulario PPGR3'!$F138))</f>
        <v/>
      </c>
      <c r="C138" s="191" t="str">
        <f>IF('Formulario PPGR3'!$G138="","",'Formulario PPGR1'!#REF!)</f>
        <v/>
      </c>
      <c r="D138" s="191" t="str">
        <f>IF('Formulario PPGR3'!$G138="","",'Formulario PPGR1'!#REF!)</f>
        <v/>
      </c>
      <c r="E138" s="191" t="str">
        <f>IF('Formulario PPGR3'!$G138="","",'Formulario PPGR1'!#REF!)</f>
        <v/>
      </c>
      <c r="F138" s="191" t="str">
        <f>IF('Formulario PPGR3'!$G138="","",'Formulario PPGR1'!#REF!)</f>
        <v/>
      </c>
      <c r="G138" s="190"/>
      <c r="H138" s="531" t="str" cm="1">
        <f t="array" ref="H138">IF(Tabla1[[#This Row],[Código_Actividad]]="","",_xlfn.XLOOKUP(Tabla1[[#This Row],[Código_Actividad]],CodigoActividad,Tabla2[Actividades Programables Presupuestables],"",0))</f>
        <v/>
      </c>
      <c r="I138" s="532" t="str">
        <f>IFERROR(VLOOKUP('Formulario PPGR3'!$G138,'Formulario PPGR2'!$H$110:$V$265,15,FALSE),"")</f>
        <v/>
      </c>
      <c r="J138" s="537"/>
      <c r="K138" s="535" t="str">
        <f>IF(Tabla1[[#This Row],[Insumos]]="","",_xlfn.XLOOKUP(Tabla1[[#This Row],[Insumos]],Tabla10[Insumo],Tabla10[InsumoAbrev],"",0))</f>
        <v/>
      </c>
      <c r="L138" s="536"/>
      <c r="M138" s="533" t="str">
        <f>IF(Tabla1[[#This Row],[Descripción]]="","",_xlfn.XLOOKUP(Tabla1[[#This Row],[Descripción]],Tabla10[Descripción],Tabla10[Unidad de Medida],"",0))</f>
        <v/>
      </c>
      <c r="N138" s="323"/>
      <c r="O138" s="534" t="str">
        <f>IF(Tabla1[[#This Row],[Descripción]]="","",_xlfn.XLOOKUP(Tabla1[[#This Row],[Descripción]],Tabla10[Descripción],Tabla10[Precio Unitario],0))</f>
        <v/>
      </c>
      <c r="P138" s="534" t="str">
        <f>IF(Tabla1[[#This Row],[Cantidad de Insumos]]="","",Tabla1[[#This Row],[Precio Unitario]]*Tabla1[[#This Row],[Cantidad de Insumos]])</f>
        <v/>
      </c>
      <c r="Q138" s="534" t="str">
        <f>IF(Tabla1[[#This Row],[Descripción]]="","",_xlfn.XLOOKUP(Tabla1[[#This Row],[Descripción]],Tabla10[Descripción],Tabla10[CODIGO PRESUPUESTARIO],0))</f>
        <v/>
      </c>
      <c r="R138" s="535"/>
    </row>
    <row r="139" spans="2:18" x14ac:dyDescent="0.25">
      <c r="B139" s="191" t="str">
        <f>IF('Formulario PPGR3'!$G139="","",CONCATENATE('Formulario PPGR3'!$C139,".",'Formulario PPGR3'!$D139,".",'Formulario PPGR3'!$E139,".",'Formulario PPGR3'!$F139))</f>
        <v/>
      </c>
      <c r="C139" s="191" t="str">
        <f>IF('Formulario PPGR3'!$G139="","",'Formulario PPGR1'!#REF!)</f>
        <v/>
      </c>
      <c r="D139" s="191" t="str">
        <f>IF('Formulario PPGR3'!$G139="","",'Formulario PPGR1'!#REF!)</f>
        <v/>
      </c>
      <c r="E139" s="191" t="str">
        <f>IF('Formulario PPGR3'!$G139="","",'Formulario PPGR1'!#REF!)</f>
        <v/>
      </c>
      <c r="F139" s="191" t="str">
        <f>IF('Formulario PPGR3'!$G139="","",'Formulario PPGR1'!#REF!)</f>
        <v/>
      </c>
      <c r="G139" s="190"/>
      <c r="H139" s="531" t="str" cm="1">
        <f t="array" ref="H139">IF(Tabla1[[#This Row],[Código_Actividad]]="","",_xlfn.XLOOKUP(Tabla1[[#This Row],[Código_Actividad]],CodigoActividad,Tabla2[Actividades Programables Presupuestables],"",0))</f>
        <v/>
      </c>
      <c r="I139" s="532" t="str">
        <f>IFERROR(VLOOKUP('Formulario PPGR3'!$G139,'Formulario PPGR2'!$H$110:$V$265,15,FALSE),"")</f>
        <v/>
      </c>
      <c r="J139" s="537"/>
      <c r="K139" s="535" t="str">
        <f>IF(Tabla1[[#This Row],[Insumos]]="","",_xlfn.XLOOKUP(Tabla1[[#This Row],[Insumos]],Tabla10[Insumo],Tabla10[InsumoAbrev],"",0))</f>
        <v/>
      </c>
      <c r="L139" s="536"/>
      <c r="M139" s="533" t="str">
        <f>IF(Tabla1[[#This Row],[Descripción]]="","",_xlfn.XLOOKUP(Tabla1[[#This Row],[Descripción]],Tabla10[Descripción],Tabla10[Unidad de Medida],"",0))</f>
        <v/>
      </c>
      <c r="N139" s="323"/>
      <c r="O139" s="534" t="str">
        <f>IF(Tabla1[[#This Row],[Descripción]]="","",_xlfn.XLOOKUP(Tabla1[[#This Row],[Descripción]],Tabla10[Descripción],Tabla10[Precio Unitario],0))</f>
        <v/>
      </c>
      <c r="P139" s="534" t="str">
        <f>IF(Tabla1[[#This Row],[Cantidad de Insumos]]="","",Tabla1[[#This Row],[Precio Unitario]]*Tabla1[[#This Row],[Cantidad de Insumos]])</f>
        <v/>
      </c>
      <c r="Q139" s="534" t="str">
        <f>IF(Tabla1[[#This Row],[Descripción]]="","",_xlfn.XLOOKUP(Tabla1[[#This Row],[Descripción]],Tabla10[Descripción],Tabla10[CODIGO PRESUPUESTARIO],0))</f>
        <v/>
      </c>
      <c r="R139" s="535"/>
    </row>
    <row r="140" spans="2:18" x14ac:dyDescent="0.25">
      <c r="B140" s="191" t="str">
        <f>IF('Formulario PPGR3'!$G140="","",CONCATENATE('Formulario PPGR3'!$C140,".",'Formulario PPGR3'!$D140,".",'Formulario PPGR3'!$E140,".",'Formulario PPGR3'!$F140))</f>
        <v/>
      </c>
      <c r="C140" s="191" t="str">
        <f>IF('Formulario PPGR3'!$G140="","",'Formulario PPGR1'!#REF!)</f>
        <v/>
      </c>
      <c r="D140" s="191" t="str">
        <f>IF('Formulario PPGR3'!$G140="","",'Formulario PPGR1'!#REF!)</f>
        <v/>
      </c>
      <c r="E140" s="191" t="str">
        <f>IF('Formulario PPGR3'!$G140="","",'Formulario PPGR1'!#REF!)</f>
        <v/>
      </c>
      <c r="F140" s="191" t="str">
        <f>IF('Formulario PPGR3'!$G140="","",'Formulario PPGR1'!#REF!)</f>
        <v/>
      </c>
      <c r="G140" s="190"/>
      <c r="H140" s="531" t="str" cm="1">
        <f t="array" ref="H140">IF(Tabla1[[#This Row],[Código_Actividad]]="","",_xlfn.XLOOKUP(Tabla1[[#This Row],[Código_Actividad]],CodigoActividad,Tabla2[Actividades Programables Presupuestables],"",0))</f>
        <v/>
      </c>
      <c r="I140" s="532" t="str">
        <f>IFERROR(VLOOKUP('Formulario PPGR3'!$G140,'Formulario PPGR2'!$H$110:$V$265,15,FALSE),"")</f>
        <v/>
      </c>
      <c r="J140" s="537"/>
      <c r="K140" s="535" t="str">
        <f>IF(Tabla1[[#This Row],[Insumos]]="","",_xlfn.XLOOKUP(Tabla1[[#This Row],[Insumos]],Tabla10[Insumo],Tabla10[InsumoAbrev],"",0))</f>
        <v/>
      </c>
      <c r="L140" s="536"/>
      <c r="M140" s="533" t="str">
        <f>IF(Tabla1[[#This Row],[Descripción]]="","",_xlfn.XLOOKUP(Tabla1[[#This Row],[Descripción]],Tabla10[Descripción],Tabla10[Unidad de Medida],"",0))</f>
        <v/>
      </c>
      <c r="N140" s="323"/>
      <c r="O140" s="534" t="str">
        <f>IF(Tabla1[[#This Row],[Descripción]]="","",_xlfn.XLOOKUP(Tabla1[[#This Row],[Descripción]],Tabla10[Descripción],Tabla10[Precio Unitario],0))</f>
        <v/>
      </c>
      <c r="P140" s="534" t="str">
        <f>IF(Tabla1[[#This Row],[Cantidad de Insumos]]="","",Tabla1[[#This Row],[Precio Unitario]]*Tabla1[[#This Row],[Cantidad de Insumos]])</f>
        <v/>
      </c>
      <c r="Q140" s="534" t="str">
        <f>IF(Tabla1[[#This Row],[Descripción]]="","",_xlfn.XLOOKUP(Tabla1[[#This Row],[Descripción]],Tabla10[Descripción],Tabla10[CODIGO PRESUPUESTARIO],0))</f>
        <v/>
      </c>
      <c r="R140" s="535"/>
    </row>
    <row r="141" spans="2:18" x14ac:dyDescent="0.25">
      <c r="B141" s="191" t="str">
        <f>IF('Formulario PPGR3'!$G141="","",CONCATENATE('Formulario PPGR3'!$C141,".",'Formulario PPGR3'!$D141,".",'Formulario PPGR3'!$E141,".",'Formulario PPGR3'!$F141))</f>
        <v/>
      </c>
      <c r="C141" s="191" t="str">
        <f>IF('Formulario PPGR3'!$G141="","",'Formulario PPGR1'!#REF!)</f>
        <v/>
      </c>
      <c r="D141" s="191" t="str">
        <f>IF('Formulario PPGR3'!$G141="","",'Formulario PPGR1'!#REF!)</f>
        <v/>
      </c>
      <c r="E141" s="191" t="str">
        <f>IF('Formulario PPGR3'!$G141="","",'Formulario PPGR1'!#REF!)</f>
        <v/>
      </c>
      <c r="F141" s="191" t="str">
        <f>IF('Formulario PPGR3'!$G141="","",'Formulario PPGR1'!#REF!)</f>
        <v/>
      </c>
      <c r="G141" s="190"/>
      <c r="H141" s="531" t="str" cm="1">
        <f t="array" ref="H141">IF(Tabla1[[#This Row],[Código_Actividad]]="","",_xlfn.XLOOKUP(Tabla1[[#This Row],[Código_Actividad]],CodigoActividad,Tabla2[Actividades Programables Presupuestables],"",0))</f>
        <v/>
      </c>
      <c r="I141" s="532" t="str">
        <f>IFERROR(VLOOKUP('Formulario PPGR3'!$G141,'Formulario PPGR2'!$H$110:$V$265,15,FALSE),"")</f>
        <v/>
      </c>
      <c r="J141" s="537"/>
      <c r="K141" s="535" t="str">
        <f>IF(Tabla1[[#This Row],[Insumos]]="","",_xlfn.XLOOKUP(Tabla1[[#This Row],[Insumos]],Tabla10[Insumo],Tabla10[InsumoAbrev],"",0))</f>
        <v/>
      </c>
      <c r="L141" s="536"/>
      <c r="M141" s="533" t="str">
        <f>IF(Tabla1[[#This Row],[Descripción]]="","",_xlfn.XLOOKUP(Tabla1[[#This Row],[Descripción]],Tabla10[Descripción],Tabla10[Unidad de Medida],"",0))</f>
        <v/>
      </c>
      <c r="N141" s="323"/>
      <c r="O141" s="534" t="str">
        <f>IF(Tabla1[[#This Row],[Descripción]]="","",_xlfn.XLOOKUP(Tabla1[[#This Row],[Descripción]],Tabla10[Descripción],Tabla10[Precio Unitario],0))</f>
        <v/>
      </c>
      <c r="P141" s="534" t="str">
        <f>IF(Tabla1[[#This Row],[Cantidad de Insumos]]="","",Tabla1[[#This Row],[Precio Unitario]]*Tabla1[[#This Row],[Cantidad de Insumos]])</f>
        <v/>
      </c>
      <c r="Q141" s="534" t="str">
        <f>IF(Tabla1[[#This Row],[Descripción]]="","",_xlfn.XLOOKUP(Tabla1[[#This Row],[Descripción]],Tabla10[Descripción],Tabla10[CODIGO PRESUPUESTARIO],0))</f>
        <v/>
      </c>
      <c r="R141" s="535"/>
    </row>
    <row r="142" spans="2:18" x14ac:dyDescent="0.25">
      <c r="B142" s="191" t="str">
        <f>IF('Formulario PPGR3'!$G142="","",CONCATENATE('Formulario PPGR3'!$C142,".",'Formulario PPGR3'!$D142,".",'Formulario PPGR3'!$E142,".",'Formulario PPGR3'!$F142))</f>
        <v/>
      </c>
      <c r="C142" s="191" t="str">
        <f>IF('Formulario PPGR3'!$G142="","",'Formulario PPGR1'!#REF!)</f>
        <v/>
      </c>
      <c r="D142" s="191" t="str">
        <f>IF('Formulario PPGR3'!$G142="","",'Formulario PPGR1'!#REF!)</f>
        <v/>
      </c>
      <c r="E142" s="191" t="str">
        <f>IF('Formulario PPGR3'!$G142="","",'Formulario PPGR1'!#REF!)</f>
        <v/>
      </c>
      <c r="F142" s="191" t="str">
        <f>IF('Formulario PPGR3'!$G142="","",'Formulario PPGR1'!#REF!)</f>
        <v/>
      </c>
      <c r="G142" s="190"/>
      <c r="H142" s="531" t="str" cm="1">
        <f t="array" ref="H142">IF(Tabla1[[#This Row],[Código_Actividad]]="","",_xlfn.XLOOKUP(Tabla1[[#This Row],[Código_Actividad]],CodigoActividad,Tabla2[Actividades Programables Presupuestables],"",0))</f>
        <v/>
      </c>
      <c r="I142" s="532" t="str">
        <f>IFERROR(VLOOKUP('Formulario PPGR3'!$G142,'Formulario PPGR2'!$H$110:$V$265,15,FALSE),"")</f>
        <v/>
      </c>
      <c r="J142" s="537"/>
      <c r="K142" s="535" t="str">
        <f>IF(Tabla1[[#This Row],[Insumos]]="","",_xlfn.XLOOKUP(Tabla1[[#This Row],[Insumos]],Tabla10[Insumo],Tabla10[InsumoAbrev],"",0))</f>
        <v/>
      </c>
      <c r="L142" s="536"/>
      <c r="M142" s="533" t="str">
        <f>IF(Tabla1[[#This Row],[Descripción]]="","",_xlfn.XLOOKUP(Tabla1[[#This Row],[Descripción]],Tabla10[Descripción],Tabla10[Unidad de Medida],"",0))</f>
        <v/>
      </c>
      <c r="N142" s="323"/>
      <c r="O142" s="534" t="str">
        <f>IF(Tabla1[[#This Row],[Descripción]]="","",_xlfn.XLOOKUP(Tabla1[[#This Row],[Descripción]],Tabla10[Descripción],Tabla10[Precio Unitario],0))</f>
        <v/>
      </c>
      <c r="P142" s="534" t="str">
        <f>IF(Tabla1[[#This Row],[Cantidad de Insumos]]="","",Tabla1[[#This Row],[Precio Unitario]]*Tabla1[[#This Row],[Cantidad de Insumos]])</f>
        <v/>
      </c>
      <c r="Q142" s="534" t="str">
        <f>IF(Tabla1[[#This Row],[Descripción]]="","",_xlfn.XLOOKUP(Tabla1[[#This Row],[Descripción]],Tabla10[Descripción],Tabla10[CODIGO PRESUPUESTARIO],0))</f>
        <v/>
      </c>
      <c r="R142" s="535"/>
    </row>
    <row r="143" spans="2:18" x14ac:dyDescent="0.25">
      <c r="B143" s="191" t="str">
        <f>IF('Formulario PPGR3'!$G143="","",CONCATENATE('Formulario PPGR3'!$C143,".",'Formulario PPGR3'!$D143,".",'Formulario PPGR3'!$E143,".",'Formulario PPGR3'!$F143))</f>
        <v/>
      </c>
      <c r="C143" s="191" t="str">
        <f>IF('Formulario PPGR3'!$G143="","",'Formulario PPGR1'!#REF!)</f>
        <v/>
      </c>
      <c r="D143" s="191" t="str">
        <f>IF('Formulario PPGR3'!$G143="","",'Formulario PPGR1'!#REF!)</f>
        <v/>
      </c>
      <c r="E143" s="191" t="str">
        <f>IF('Formulario PPGR3'!$G143="","",'Formulario PPGR1'!#REF!)</f>
        <v/>
      </c>
      <c r="F143" s="191" t="str">
        <f>IF('Formulario PPGR3'!$G143="","",'Formulario PPGR1'!#REF!)</f>
        <v/>
      </c>
      <c r="G143" s="190"/>
      <c r="H143" s="531" t="str" cm="1">
        <f t="array" ref="H143">IF(Tabla1[[#This Row],[Código_Actividad]]="","",_xlfn.XLOOKUP(Tabla1[[#This Row],[Código_Actividad]],CodigoActividad,Tabla2[Actividades Programables Presupuestables],"",0))</f>
        <v/>
      </c>
      <c r="I143" s="532" t="str">
        <f>IFERROR(VLOOKUP('Formulario PPGR3'!$G143,'Formulario PPGR2'!$H$110:$V$265,15,FALSE),"")</f>
        <v/>
      </c>
      <c r="J143" s="537"/>
      <c r="K143" s="535" t="str">
        <f>IF(Tabla1[[#This Row],[Insumos]]="","",_xlfn.XLOOKUP(Tabla1[[#This Row],[Insumos]],Tabla10[Insumo],Tabla10[InsumoAbrev],"",0))</f>
        <v/>
      </c>
      <c r="L143" s="536"/>
      <c r="M143" s="533" t="str">
        <f>IF(Tabla1[[#This Row],[Descripción]]="","",_xlfn.XLOOKUP(Tabla1[[#This Row],[Descripción]],Tabla10[Descripción],Tabla10[Unidad de Medida],"",0))</f>
        <v/>
      </c>
      <c r="N143" s="323"/>
      <c r="O143" s="534" t="str">
        <f>IF(Tabla1[[#This Row],[Descripción]]="","",_xlfn.XLOOKUP(Tabla1[[#This Row],[Descripción]],Tabla10[Descripción],Tabla10[Precio Unitario],0))</f>
        <v/>
      </c>
      <c r="P143" s="534" t="str">
        <f>IF(Tabla1[[#This Row],[Cantidad de Insumos]]="","",Tabla1[[#This Row],[Precio Unitario]]*Tabla1[[#This Row],[Cantidad de Insumos]])</f>
        <v/>
      </c>
      <c r="Q143" s="534" t="str">
        <f>IF(Tabla1[[#This Row],[Descripción]]="","",_xlfn.XLOOKUP(Tabla1[[#This Row],[Descripción]],Tabla10[Descripción],Tabla10[CODIGO PRESUPUESTARIO],0))</f>
        <v/>
      </c>
      <c r="R143" s="535"/>
    </row>
    <row r="144" spans="2:18" x14ac:dyDescent="0.25">
      <c r="B144" s="191" t="str">
        <f>IF('Formulario PPGR3'!$G144="","",CONCATENATE('Formulario PPGR3'!$C144,".",'Formulario PPGR3'!$D144,".",'Formulario PPGR3'!$E144,".",'Formulario PPGR3'!$F144))</f>
        <v/>
      </c>
      <c r="C144" s="191" t="str">
        <f>IF('Formulario PPGR3'!$G144="","",'Formulario PPGR1'!#REF!)</f>
        <v/>
      </c>
      <c r="D144" s="191" t="str">
        <f>IF('Formulario PPGR3'!$G144="","",'Formulario PPGR1'!#REF!)</f>
        <v/>
      </c>
      <c r="E144" s="191" t="str">
        <f>IF('Formulario PPGR3'!$G144="","",'Formulario PPGR1'!#REF!)</f>
        <v/>
      </c>
      <c r="F144" s="191" t="str">
        <f>IF('Formulario PPGR3'!$G144="","",'Formulario PPGR1'!#REF!)</f>
        <v/>
      </c>
      <c r="G144" s="190"/>
      <c r="H144" s="531" t="str" cm="1">
        <f t="array" ref="H144">IF(Tabla1[[#This Row],[Código_Actividad]]="","",_xlfn.XLOOKUP(Tabla1[[#This Row],[Código_Actividad]],CodigoActividad,Tabla2[Actividades Programables Presupuestables],"",0))</f>
        <v/>
      </c>
      <c r="I144" s="532" t="str">
        <f>IFERROR(VLOOKUP('Formulario PPGR3'!$G144,'Formulario PPGR2'!$H$110:$V$265,15,FALSE),"")</f>
        <v/>
      </c>
      <c r="J144" s="537"/>
      <c r="K144" s="535" t="str">
        <f>IF(Tabla1[[#This Row],[Insumos]]="","",_xlfn.XLOOKUP(Tabla1[[#This Row],[Insumos]],Tabla10[Insumo],Tabla10[InsumoAbrev],"",0))</f>
        <v/>
      </c>
      <c r="L144" s="536"/>
      <c r="M144" s="533" t="str">
        <f>IF(Tabla1[[#This Row],[Descripción]]="","",_xlfn.XLOOKUP(Tabla1[[#This Row],[Descripción]],Tabla10[Descripción],Tabla10[Unidad de Medida],"",0))</f>
        <v/>
      </c>
      <c r="N144" s="323"/>
      <c r="O144" s="534" t="str">
        <f>IF(Tabla1[[#This Row],[Descripción]]="","",_xlfn.XLOOKUP(Tabla1[[#This Row],[Descripción]],Tabla10[Descripción],Tabla10[Precio Unitario],0))</f>
        <v/>
      </c>
      <c r="P144" s="534" t="str">
        <f>IF(Tabla1[[#This Row],[Cantidad de Insumos]]="","",Tabla1[[#This Row],[Precio Unitario]]*Tabla1[[#This Row],[Cantidad de Insumos]])</f>
        <v/>
      </c>
      <c r="Q144" s="534" t="str">
        <f>IF(Tabla1[[#This Row],[Descripción]]="","",_xlfn.XLOOKUP(Tabla1[[#This Row],[Descripción]],Tabla10[Descripción],Tabla10[CODIGO PRESUPUESTARIO],0))</f>
        <v/>
      </c>
      <c r="R144" s="535"/>
    </row>
    <row r="145" spans="2:18" x14ac:dyDescent="0.25">
      <c r="B145" s="191" t="str">
        <f>IF('Formulario PPGR3'!$G145="","",CONCATENATE('Formulario PPGR3'!$C145,".",'Formulario PPGR3'!$D145,".",'Formulario PPGR3'!$E145,".",'Formulario PPGR3'!$F145))</f>
        <v/>
      </c>
      <c r="C145" s="191" t="str">
        <f>IF('Formulario PPGR3'!$G145="","",'Formulario PPGR1'!#REF!)</f>
        <v/>
      </c>
      <c r="D145" s="191" t="str">
        <f>IF('Formulario PPGR3'!$G145="","",'Formulario PPGR1'!#REF!)</f>
        <v/>
      </c>
      <c r="E145" s="191" t="str">
        <f>IF('Formulario PPGR3'!$G145="","",'Formulario PPGR1'!#REF!)</f>
        <v/>
      </c>
      <c r="F145" s="191" t="str">
        <f>IF('Formulario PPGR3'!$G145="","",'Formulario PPGR1'!#REF!)</f>
        <v/>
      </c>
      <c r="G145" s="190"/>
      <c r="H145" s="531" t="str" cm="1">
        <f t="array" ref="H145">IF(Tabla1[[#This Row],[Código_Actividad]]="","",_xlfn.XLOOKUP(Tabla1[[#This Row],[Código_Actividad]],CodigoActividad,Tabla2[Actividades Programables Presupuestables],"",0))</f>
        <v/>
      </c>
      <c r="I145" s="532" t="str">
        <f>IFERROR(VLOOKUP('Formulario PPGR3'!$G145,'Formulario PPGR2'!$H$110:$V$265,15,FALSE),"")</f>
        <v/>
      </c>
      <c r="J145" s="537"/>
      <c r="K145" s="535" t="str">
        <f>IF(Tabla1[[#This Row],[Insumos]]="","",_xlfn.XLOOKUP(Tabla1[[#This Row],[Insumos]],Tabla10[Insumo],Tabla10[InsumoAbrev],"",0))</f>
        <v/>
      </c>
      <c r="L145" s="536"/>
      <c r="M145" s="533" t="str">
        <f>IF(Tabla1[[#This Row],[Descripción]]="","",_xlfn.XLOOKUP(Tabla1[[#This Row],[Descripción]],Tabla10[Descripción],Tabla10[Unidad de Medida],"",0))</f>
        <v/>
      </c>
      <c r="N145" s="323"/>
      <c r="O145" s="534" t="str">
        <f>IF(Tabla1[[#This Row],[Descripción]]="","",_xlfn.XLOOKUP(Tabla1[[#This Row],[Descripción]],Tabla10[Descripción],Tabla10[Precio Unitario],0))</f>
        <v/>
      </c>
      <c r="P145" s="534" t="str">
        <f>IF(Tabla1[[#This Row],[Cantidad de Insumos]]="","",Tabla1[[#This Row],[Precio Unitario]]*Tabla1[[#This Row],[Cantidad de Insumos]])</f>
        <v/>
      </c>
      <c r="Q145" s="534" t="str">
        <f>IF(Tabla1[[#This Row],[Descripción]]="","",_xlfn.XLOOKUP(Tabla1[[#This Row],[Descripción]],Tabla10[Descripción],Tabla10[CODIGO PRESUPUESTARIO],0))</f>
        <v/>
      </c>
      <c r="R145" s="535"/>
    </row>
    <row r="146" spans="2:18" x14ac:dyDescent="0.25">
      <c r="B146" s="191" t="str">
        <f>IF('Formulario PPGR3'!$G146="","",CONCATENATE('Formulario PPGR3'!$C146,".",'Formulario PPGR3'!$D146,".",'Formulario PPGR3'!$E146,".",'Formulario PPGR3'!$F146))</f>
        <v/>
      </c>
      <c r="C146" s="191" t="str">
        <f>IF('Formulario PPGR3'!$G146="","",'Formulario PPGR1'!#REF!)</f>
        <v/>
      </c>
      <c r="D146" s="191" t="str">
        <f>IF('Formulario PPGR3'!$G146="","",'Formulario PPGR1'!#REF!)</f>
        <v/>
      </c>
      <c r="E146" s="191" t="str">
        <f>IF('Formulario PPGR3'!$G146="","",'Formulario PPGR1'!#REF!)</f>
        <v/>
      </c>
      <c r="F146" s="191" t="str">
        <f>IF('Formulario PPGR3'!$G146="","",'Formulario PPGR1'!#REF!)</f>
        <v/>
      </c>
      <c r="G146" s="190"/>
      <c r="H146" s="531" t="str" cm="1">
        <f t="array" ref="H146">IF(Tabla1[[#This Row],[Código_Actividad]]="","",_xlfn.XLOOKUP(Tabla1[[#This Row],[Código_Actividad]],CodigoActividad,Tabla2[Actividades Programables Presupuestables],"",0))</f>
        <v/>
      </c>
      <c r="I146" s="532" t="str">
        <f>IFERROR(VLOOKUP('Formulario PPGR3'!$G146,'Formulario PPGR2'!$H$110:$V$265,15,FALSE),"")</f>
        <v/>
      </c>
      <c r="J146" s="537"/>
      <c r="K146" s="535" t="str">
        <f>IF(Tabla1[[#This Row],[Insumos]]="","",_xlfn.XLOOKUP(Tabla1[[#This Row],[Insumos]],Tabla10[Insumo],Tabla10[InsumoAbrev],"",0))</f>
        <v/>
      </c>
      <c r="L146" s="536"/>
      <c r="M146" s="533" t="str">
        <f>IF(Tabla1[[#This Row],[Descripción]]="","",_xlfn.XLOOKUP(Tabla1[[#This Row],[Descripción]],Tabla10[Descripción],Tabla10[Unidad de Medida],"",0))</f>
        <v/>
      </c>
      <c r="N146" s="323"/>
      <c r="O146" s="534" t="str">
        <f>IF(Tabla1[[#This Row],[Descripción]]="","",_xlfn.XLOOKUP(Tabla1[[#This Row],[Descripción]],Tabla10[Descripción],Tabla10[Precio Unitario],0))</f>
        <v/>
      </c>
      <c r="P146" s="534" t="str">
        <f>IF(Tabla1[[#This Row],[Cantidad de Insumos]]="","",Tabla1[[#This Row],[Precio Unitario]]*Tabla1[[#This Row],[Cantidad de Insumos]])</f>
        <v/>
      </c>
      <c r="Q146" s="534" t="str">
        <f>IF(Tabla1[[#This Row],[Descripción]]="","",_xlfn.XLOOKUP(Tabla1[[#This Row],[Descripción]],Tabla10[Descripción],Tabla10[CODIGO PRESUPUESTARIO],0))</f>
        <v/>
      </c>
      <c r="R146" s="535"/>
    </row>
    <row r="147" spans="2:18" x14ac:dyDescent="0.25">
      <c r="B147" s="191" t="str">
        <f>IF('Formulario PPGR3'!$G147="","",CONCATENATE('Formulario PPGR3'!$C147,".",'Formulario PPGR3'!$D147,".",'Formulario PPGR3'!$E147,".",'Formulario PPGR3'!$F147))</f>
        <v/>
      </c>
      <c r="C147" s="191" t="str">
        <f>IF('Formulario PPGR3'!$G147="","",'Formulario PPGR1'!#REF!)</f>
        <v/>
      </c>
      <c r="D147" s="191" t="str">
        <f>IF('Formulario PPGR3'!$G147="","",'Formulario PPGR1'!#REF!)</f>
        <v/>
      </c>
      <c r="E147" s="191" t="str">
        <f>IF('Formulario PPGR3'!$G147="","",'Formulario PPGR1'!#REF!)</f>
        <v/>
      </c>
      <c r="F147" s="191" t="str">
        <f>IF('Formulario PPGR3'!$G147="","",'Formulario PPGR1'!#REF!)</f>
        <v/>
      </c>
      <c r="G147" s="190"/>
      <c r="H147" s="531" t="str" cm="1">
        <f t="array" ref="H147">IF(Tabla1[[#This Row],[Código_Actividad]]="","",_xlfn.XLOOKUP(Tabla1[[#This Row],[Código_Actividad]],CodigoActividad,Tabla2[Actividades Programables Presupuestables],"",0))</f>
        <v/>
      </c>
      <c r="I147" s="532" t="str">
        <f>IFERROR(VLOOKUP('Formulario PPGR3'!$G147,'Formulario PPGR2'!$H$110:$V$265,15,FALSE),"")</f>
        <v/>
      </c>
      <c r="J147" s="537"/>
      <c r="K147" s="535" t="str">
        <f>IF(Tabla1[[#This Row],[Insumos]]="","",_xlfn.XLOOKUP(Tabla1[[#This Row],[Insumos]],Tabla10[Insumo],Tabla10[InsumoAbrev],"",0))</f>
        <v/>
      </c>
      <c r="L147" s="536"/>
      <c r="M147" s="533" t="str">
        <f>IF(Tabla1[[#This Row],[Descripción]]="","",_xlfn.XLOOKUP(Tabla1[[#This Row],[Descripción]],Tabla10[Descripción],Tabla10[Unidad de Medida],"",0))</f>
        <v/>
      </c>
      <c r="N147" s="323"/>
      <c r="O147" s="534" t="str">
        <f>IF(Tabla1[[#This Row],[Descripción]]="","",_xlfn.XLOOKUP(Tabla1[[#This Row],[Descripción]],Tabla10[Descripción],Tabla10[Precio Unitario],0))</f>
        <v/>
      </c>
      <c r="P147" s="534" t="str">
        <f>IF(Tabla1[[#This Row],[Cantidad de Insumos]]="","",Tabla1[[#This Row],[Precio Unitario]]*Tabla1[[#This Row],[Cantidad de Insumos]])</f>
        <v/>
      </c>
      <c r="Q147" s="534" t="str">
        <f>IF(Tabla1[[#This Row],[Descripción]]="","",_xlfn.XLOOKUP(Tabla1[[#This Row],[Descripción]],Tabla10[Descripción],Tabla10[CODIGO PRESUPUESTARIO],0))</f>
        <v/>
      </c>
      <c r="R147" s="535"/>
    </row>
    <row r="148" spans="2:18" x14ac:dyDescent="0.25">
      <c r="B148" s="191" t="str">
        <f>IF('Formulario PPGR3'!$G148="","",CONCATENATE('Formulario PPGR3'!$C148,".",'Formulario PPGR3'!$D148,".",'Formulario PPGR3'!$E148,".",'Formulario PPGR3'!$F148))</f>
        <v/>
      </c>
      <c r="C148" s="191" t="str">
        <f>IF('Formulario PPGR3'!$G148="","",'Formulario PPGR1'!#REF!)</f>
        <v/>
      </c>
      <c r="D148" s="191" t="str">
        <f>IF('Formulario PPGR3'!$G148="","",'Formulario PPGR1'!#REF!)</f>
        <v/>
      </c>
      <c r="E148" s="191" t="str">
        <f>IF('Formulario PPGR3'!$G148="","",'Formulario PPGR1'!#REF!)</f>
        <v/>
      </c>
      <c r="F148" s="191" t="str">
        <f>IF('Formulario PPGR3'!$G148="","",'Formulario PPGR1'!#REF!)</f>
        <v/>
      </c>
      <c r="G148" s="190"/>
      <c r="H148" s="531" t="str" cm="1">
        <f t="array" ref="H148">IF(Tabla1[[#This Row],[Código_Actividad]]="","",_xlfn.XLOOKUP(Tabla1[[#This Row],[Código_Actividad]],CodigoActividad,Tabla2[Actividades Programables Presupuestables],"",0))</f>
        <v/>
      </c>
      <c r="I148" s="532" t="str">
        <f>IFERROR(VLOOKUP('Formulario PPGR3'!$G148,'Formulario PPGR2'!$H$110:$V$265,15,FALSE),"")</f>
        <v/>
      </c>
      <c r="J148" s="537"/>
      <c r="K148" s="535" t="str">
        <f>IF(Tabla1[[#This Row],[Insumos]]="","",_xlfn.XLOOKUP(Tabla1[[#This Row],[Insumos]],Tabla10[Insumo],Tabla10[InsumoAbrev],"",0))</f>
        <v/>
      </c>
      <c r="L148" s="536"/>
      <c r="M148" s="533" t="str">
        <f>IF(Tabla1[[#This Row],[Descripción]]="","",_xlfn.XLOOKUP(Tabla1[[#This Row],[Descripción]],Tabla10[Descripción],Tabla10[Unidad de Medida],"",0))</f>
        <v/>
      </c>
      <c r="N148" s="323"/>
      <c r="O148" s="534" t="str">
        <f>IF(Tabla1[[#This Row],[Descripción]]="","",_xlfn.XLOOKUP(Tabla1[[#This Row],[Descripción]],Tabla10[Descripción],Tabla10[Precio Unitario],0))</f>
        <v/>
      </c>
      <c r="P148" s="534" t="str">
        <f>IF(Tabla1[[#This Row],[Cantidad de Insumos]]="","",Tabla1[[#This Row],[Precio Unitario]]*Tabla1[[#This Row],[Cantidad de Insumos]])</f>
        <v/>
      </c>
      <c r="Q148" s="534" t="str">
        <f>IF(Tabla1[[#This Row],[Descripción]]="","",_xlfn.XLOOKUP(Tabla1[[#This Row],[Descripción]],Tabla10[Descripción],Tabla10[CODIGO PRESUPUESTARIO],0))</f>
        <v/>
      </c>
      <c r="R148" s="535"/>
    </row>
    <row r="149" spans="2:18" x14ac:dyDescent="0.25">
      <c r="B149" s="191" t="str">
        <f>IF('Formulario PPGR3'!$G149="","",CONCATENATE('Formulario PPGR3'!$C149,".",'Formulario PPGR3'!$D149,".",'Formulario PPGR3'!$E149,".",'Formulario PPGR3'!$F149))</f>
        <v/>
      </c>
      <c r="C149" s="191" t="str">
        <f>IF('Formulario PPGR3'!$G149="","",'Formulario PPGR1'!#REF!)</f>
        <v/>
      </c>
      <c r="D149" s="191" t="str">
        <f>IF('Formulario PPGR3'!$G149="","",'Formulario PPGR1'!#REF!)</f>
        <v/>
      </c>
      <c r="E149" s="191" t="str">
        <f>IF('Formulario PPGR3'!$G149="","",'Formulario PPGR1'!#REF!)</f>
        <v/>
      </c>
      <c r="F149" s="191" t="str">
        <f>IF('Formulario PPGR3'!$G149="","",'Formulario PPGR1'!#REF!)</f>
        <v/>
      </c>
      <c r="G149" s="190"/>
      <c r="H149" s="531" t="str" cm="1">
        <f t="array" ref="H149">IF(Tabla1[[#This Row],[Código_Actividad]]="","",_xlfn.XLOOKUP(Tabla1[[#This Row],[Código_Actividad]],CodigoActividad,Tabla2[Actividades Programables Presupuestables],"",0))</f>
        <v/>
      </c>
      <c r="I149" s="532" t="str">
        <f>IFERROR(VLOOKUP('Formulario PPGR3'!$G149,'Formulario PPGR2'!$H$110:$V$265,15,FALSE),"")</f>
        <v/>
      </c>
      <c r="J149" s="537"/>
      <c r="K149" s="535" t="str">
        <f>IF(Tabla1[[#This Row],[Insumos]]="","",_xlfn.XLOOKUP(Tabla1[[#This Row],[Insumos]],Tabla10[Insumo],Tabla10[InsumoAbrev],"",0))</f>
        <v/>
      </c>
      <c r="L149" s="536"/>
      <c r="M149" s="533" t="str">
        <f>IF(Tabla1[[#This Row],[Descripción]]="","",_xlfn.XLOOKUP(Tabla1[[#This Row],[Descripción]],Tabla10[Descripción],Tabla10[Unidad de Medida],"",0))</f>
        <v/>
      </c>
      <c r="N149" s="323"/>
      <c r="O149" s="534" t="str">
        <f>IF(Tabla1[[#This Row],[Descripción]]="","",_xlfn.XLOOKUP(Tabla1[[#This Row],[Descripción]],Tabla10[Descripción],Tabla10[Precio Unitario],0))</f>
        <v/>
      </c>
      <c r="P149" s="534" t="str">
        <f>IF(Tabla1[[#This Row],[Cantidad de Insumos]]="","",Tabla1[[#This Row],[Precio Unitario]]*Tabla1[[#This Row],[Cantidad de Insumos]])</f>
        <v/>
      </c>
      <c r="Q149" s="534" t="str">
        <f>IF(Tabla1[[#This Row],[Descripción]]="","",_xlfn.XLOOKUP(Tabla1[[#This Row],[Descripción]],Tabla10[Descripción],Tabla10[CODIGO PRESUPUESTARIO],0))</f>
        <v/>
      </c>
      <c r="R149" s="535"/>
    </row>
    <row r="150" spans="2:18" x14ac:dyDescent="0.25">
      <c r="B150" s="191" t="str">
        <f>IF('Formulario PPGR3'!$G150="","",CONCATENATE('Formulario PPGR3'!$C150,".",'Formulario PPGR3'!$D150,".",'Formulario PPGR3'!$E150,".",'Formulario PPGR3'!$F150))</f>
        <v/>
      </c>
      <c r="C150" s="191" t="str">
        <f>IF('Formulario PPGR3'!$G150="","",'Formulario PPGR1'!#REF!)</f>
        <v/>
      </c>
      <c r="D150" s="191" t="str">
        <f>IF('Formulario PPGR3'!$G150="","",'Formulario PPGR1'!#REF!)</f>
        <v/>
      </c>
      <c r="E150" s="191" t="str">
        <f>IF('Formulario PPGR3'!$G150="","",'Formulario PPGR1'!#REF!)</f>
        <v/>
      </c>
      <c r="F150" s="191" t="str">
        <f>IF('Formulario PPGR3'!$G150="","",'Formulario PPGR1'!#REF!)</f>
        <v/>
      </c>
      <c r="G150" s="190"/>
      <c r="H150" s="531" t="str" cm="1">
        <f t="array" ref="H150">IF(Tabla1[[#This Row],[Código_Actividad]]="","",_xlfn.XLOOKUP(Tabla1[[#This Row],[Código_Actividad]],CodigoActividad,Tabla2[Actividades Programables Presupuestables],"",0))</f>
        <v/>
      </c>
      <c r="I150" s="532" t="str">
        <f>IFERROR(VLOOKUP('Formulario PPGR3'!$G150,'Formulario PPGR2'!$H$110:$V$265,15,FALSE),"")</f>
        <v/>
      </c>
      <c r="J150" s="537"/>
      <c r="K150" s="535" t="str">
        <f>IF(Tabla1[[#This Row],[Insumos]]="","",_xlfn.XLOOKUP(Tabla1[[#This Row],[Insumos]],Tabla10[Insumo],Tabla10[InsumoAbrev],"",0))</f>
        <v/>
      </c>
      <c r="L150" s="536"/>
      <c r="M150" s="533" t="str">
        <f>IF(Tabla1[[#This Row],[Descripción]]="","",_xlfn.XLOOKUP(Tabla1[[#This Row],[Descripción]],Tabla10[Descripción],Tabla10[Unidad de Medida],"",0))</f>
        <v/>
      </c>
      <c r="N150" s="323"/>
      <c r="O150" s="534" t="str">
        <f>IF(Tabla1[[#This Row],[Descripción]]="","",_xlfn.XLOOKUP(Tabla1[[#This Row],[Descripción]],Tabla10[Descripción],Tabla10[Precio Unitario],0))</f>
        <v/>
      </c>
      <c r="P150" s="534" t="str">
        <f>IF(Tabla1[[#This Row],[Cantidad de Insumos]]="","",Tabla1[[#This Row],[Precio Unitario]]*Tabla1[[#This Row],[Cantidad de Insumos]])</f>
        <v/>
      </c>
      <c r="Q150" s="534" t="str">
        <f>IF(Tabla1[[#This Row],[Descripción]]="","",_xlfn.XLOOKUP(Tabla1[[#This Row],[Descripción]],Tabla10[Descripción],Tabla10[CODIGO PRESUPUESTARIO],0))</f>
        <v/>
      </c>
      <c r="R150" s="535"/>
    </row>
    <row r="151" spans="2:18" x14ac:dyDescent="0.25">
      <c r="B151" s="191" t="str">
        <f>IF('Formulario PPGR3'!$G151="","",CONCATENATE('Formulario PPGR3'!$C151,".",'Formulario PPGR3'!$D151,".",'Formulario PPGR3'!$E151,".",'Formulario PPGR3'!$F151))</f>
        <v/>
      </c>
      <c r="C151" s="191" t="str">
        <f>IF('Formulario PPGR3'!$G151="","",'Formulario PPGR1'!#REF!)</f>
        <v/>
      </c>
      <c r="D151" s="191" t="str">
        <f>IF('Formulario PPGR3'!$G151="","",'Formulario PPGR1'!#REF!)</f>
        <v/>
      </c>
      <c r="E151" s="191" t="str">
        <f>IF('Formulario PPGR3'!$G151="","",'Formulario PPGR1'!#REF!)</f>
        <v/>
      </c>
      <c r="F151" s="191" t="str">
        <f>IF('Formulario PPGR3'!$G151="","",'Formulario PPGR1'!#REF!)</f>
        <v/>
      </c>
      <c r="G151" s="190"/>
      <c r="H151" s="531" t="str" cm="1">
        <f t="array" ref="H151">IF(Tabla1[[#This Row],[Código_Actividad]]="","",_xlfn.XLOOKUP(Tabla1[[#This Row],[Código_Actividad]],CodigoActividad,Tabla2[Actividades Programables Presupuestables],"",0))</f>
        <v/>
      </c>
      <c r="I151" s="532" t="str">
        <f>IFERROR(VLOOKUP('Formulario PPGR3'!$G151,'Formulario PPGR2'!$H$110:$V$265,15,FALSE),"")</f>
        <v/>
      </c>
      <c r="J151" s="537"/>
      <c r="K151" s="535" t="str">
        <f>IF(Tabla1[[#This Row],[Insumos]]="","",_xlfn.XLOOKUP(Tabla1[[#This Row],[Insumos]],Tabla10[Insumo],Tabla10[InsumoAbrev],"",0))</f>
        <v/>
      </c>
      <c r="L151" s="536"/>
      <c r="M151" s="533" t="str">
        <f>IF(Tabla1[[#This Row],[Descripción]]="","",_xlfn.XLOOKUP(Tabla1[[#This Row],[Descripción]],Tabla10[Descripción],Tabla10[Unidad de Medida],"",0))</f>
        <v/>
      </c>
      <c r="N151" s="323"/>
      <c r="O151" s="534" t="str">
        <f>IF(Tabla1[[#This Row],[Descripción]]="","",_xlfn.XLOOKUP(Tabla1[[#This Row],[Descripción]],Tabla10[Descripción],Tabla10[Precio Unitario],0))</f>
        <v/>
      </c>
      <c r="P151" s="534" t="str">
        <f>IF(Tabla1[[#This Row],[Cantidad de Insumos]]="","",Tabla1[[#This Row],[Precio Unitario]]*Tabla1[[#This Row],[Cantidad de Insumos]])</f>
        <v/>
      </c>
      <c r="Q151" s="534" t="str">
        <f>IF(Tabla1[[#This Row],[Descripción]]="","",_xlfn.XLOOKUP(Tabla1[[#This Row],[Descripción]],Tabla10[Descripción],Tabla10[CODIGO PRESUPUESTARIO],0))</f>
        <v/>
      </c>
      <c r="R151" s="535"/>
    </row>
    <row r="152" spans="2:18" x14ac:dyDescent="0.25">
      <c r="B152" s="191" t="str">
        <f>IF('Formulario PPGR3'!$G152="","",CONCATENATE('Formulario PPGR3'!$C152,".",'Formulario PPGR3'!$D152,".",'Formulario PPGR3'!$E152,".",'Formulario PPGR3'!$F152))</f>
        <v/>
      </c>
      <c r="C152" s="191" t="str">
        <f>IF('Formulario PPGR3'!$G152="","",'Formulario PPGR1'!#REF!)</f>
        <v/>
      </c>
      <c r="D152" s="191" t="str">
        <f>IF('Formulario PPGR3'!$G152="","",'Formulario PPGR1'!#REF!)</f>
        <v/>
      </c>
      <c r="E152" s="191" t="str">
        <f>IF('Formulario PPGR3'!$G152="","",'Formulario PPGR1'!#REF!)</f>
        <v/>
      </c>
      <c r="F152" s="191" t="str">
        <f>IF('Formulario PPGR3'!$G152="","",'Formulario PPGR1'!#REF!)</f>
        <v/>
      </c>
      <c r="G152" s="190"/>
      <c r="H152" s="531" t="str" cm="1">
        <f t="array" ref="H152">IF(Tabla1[[#This Row],[Código_Actividad]]="","",_xlfn.XLOOKUP(Tabla1[[#This Row],[Código_Actividad]],CodigoActividad,Tabla2[Actividades Programables Presupuestables],"",0))</f>
        <v/>
      </c>
      <c r="I152" s="532" t="str">
        <f>IFERROR(VLOOKUP('Formulario PPGR3'!$G152,'Formulario PPGR2'!$H$110:$V$265,15,FALSE),"")</f>
        <v/>
      </c>
      <c r="J152" s="537"/>
      <c r="K152" s="535" t="str">
        <f>IF(Tabla1[[#This Row],[Insumos]]="","",_xlfn.XLOOKUP(Tabla1[[#This Row],[Insumos]],Tabla10[Insumo],Tabla10[InsumoAbrev],"",0))</f>
        <v/>
      </c>
      <c r="L152" s="536"/>
      <c r="M152" s="533" t="str">
        <f>IF(Tabla1[[#This Row],[Descripción]]="","",_xlfn.XLOOKUP(Tabla1[[#This Row],[Descripción]],Tabla10[Descripción],Tabla10[Unidad de Medida],"",0))</f>
        <v/>
      </c>
      <c r="N152" s="323"/>
      <c r="O152" s="534" t="str">
        <f>IF(Tabla1[[#This Row],[Descripción]]="","",_xlfn.XLOOKUP(Tabla1[[#This Row],[Descripción]],Tabla10[Descripción],Tabla10[Precio Unitario],0))</f>
        <v/>
      </c>
      <c r="P152" s="534" t="str">
        <f>IF(Tabla1[[#This Row],[Cantidad de Insumos]]="","",Tabla1[[#This Row],[Precio Unitario]]*Tabla1[[#This Row],[Cantidad de Insumos]])</f>
        <v/>
      </c>
      <c r="Q152" s="534" t="str">
        <f>IF(Tabla1[[#This Row],[Descripción]]="","",_xlfn.XLOOKUP(Tabla1[[#This Row],[Descripción]],Tabla10[Descripción],Tabla10[CODIGO PRESUPUESTARIO],0))</f>
        <v/>
      </c>
      <c r="R152" s="535"/>
    </row>
    <row r="153" spans="2:18" x14ac:dyDescent="0.25">
      <c r="B153" s="191" t="str">
        <f>IF('Formulario PPGR3'!$G153="","",CONCATENATE('Formulario PPGR3'!$C153,".",'Formulario PPGR3'!$D153,".",'Formulario PPGR3'!$E153,".",'Formulario PPGR3'!$F153))</f>
        <v/>
      </c>
      <c r="C153" s="191" t="str">
        <f>IF('Formulario PPGR3'!$G153="","",'Formulario PPGR1'!#REF!)</f>
        <v/>
      </c>
      <c r="D153" s="191" t="str">
        <f>IF('Formulario PPGR3'!$G153="","",'Formulario PPGR1'!#REF!)</f>
        <v/>
      </c>
      <c r="E153" s="191" t="str">
        <f>IF('Formulario PPGR3'!$G153="","",'Formulario PPGR1'!#REF!)</f>
        <v/>
      </c>
      <c r="F153" s="191" t="str">
        <f>IF('Formulario PPGR3'!$G153="","",'Formulario PPGR1'!#REF!)</f>
        <v/>
      </c>
      <c r="G153" s="190"/>
      <c r="H153" s="531" t="str" cm="1">
        <f t="array" ref="H153">IF(Tabla1[[#This Row],[Código_Actividad]]="","",_xlfn.XLOOKUP(Tabla1[[#This Row],[Código_Actividad]],CodigoActividad,Tabla2[Actividades Programables Presupuestables],"",0))</f>
        <v/>
      </c>
      <c r="I153" s="532" t="str">
        <f>IFERROR(VLOOKUP('Formulario PPGR3'!$G153,'Formulario PPGR2'!$H$110:$V$265,15,FALSE),"")</f>
        <v/>
      </c>
      <c r="J153" s="537"/>
      <c r="K153" s="535" t="str">
        <f>IF(Tabla1[[#This Row],[Insumos]]="","",_xlfn.XLOOKUP(Tabla1[[#This Row],[Insumos]],Tabla10[Insumo],Tabla10[InsumoAbrev],"",0))</f>
        <v/>
      </c>
      <c r="L153" s="536"/>
      <c r="M153" s="533" t="str">
        <f>IF(Tabla1[[#This Row],[Descripción]]="","",_xlfn.XLOOKUP(Tabla1[[#This Row],[Descripción]],Tabla10[Descripción],Tabla10[Unidad de Medida],"",0))</f>
        <v/>
      </c>
      <c r="N153" s="323"/>
      <c r="O153" s="534" t="str">
        <f>IF(Tabla1[[#This Row],[Descripción]]="","",_xlfn.XLOOKUP(Tabla1[[#This Row],[Descripción]],Tabla10[Descripción],Tabla10[Precio Unitario],0))</f>
        <v/>
      </c>
      <c r="P153" s="534" t="str">
        <f>IF(Tabla1[[#This Row],[Cantidad de Insumos]]="","",Tabla1[[#This Row],[Precio Unitario]]*Tabla1[[#This Row],[Cantidad de Insumos]])</f>
        <v/>
      </c>
      <c r="Q153" s="534" t="str">
        <f>IF(Tabla1[[#This Row],[Descripción]]="","",_xlfn.XLOOKUP(Tabla1[[#This Row],[Descripción]],Tabla10[Descripción],Tabla10[CODIGO PRESUPUESTARIO],0))</f>
        <v/>
      </c>
      <c r="R153" s="535"/>
    </row>
    <row r="154" spans="2:18" x14ac:dyDescent="0.25">
      <c r="B154" s="191" t="str">
        <f>IF('Formulario PPGR3'!$G154="","",CONCATENATE('Formulario PPGR3'!$C154,".",'Formulario PPGR3'!$D154,".",'Formulario PPGR3'!$E154,".",'Formulario PPGR3'!$F154))</f>
        <v/>
      </c>
      <c r="C154" s="191" t="str">
        <f>IF('Formulario PPGR3'!$G154="","",'Formulario PPGR1'!#REF!)</f>
        <v/>
      </c>
      <c r="D154" s="191" t="str">
        <f>IF('Formulario PPGR3'!$G154="","",'Formulario PPGR1'!#REF!)</f>
        <v/>
      </c>
      <c r="E154" s="191" t="str">
        <f>IF('Formulario PPGR3'!$G154="","",'Formulario PPGR1'!#REF!)</f>
        <v/>
      </c>
      <c r="F154" s="191" t="str">
        <f>IF('Formulario PPGR3'!$G154="","",'Formulario PPGR1'!#REF!)</f>
        <v/>
      </c>
      <c r="G154" s="190"/>
      <c r="H154" s="531" t="str" cm="1">
        <f t="array" ref="H154">IF(Tabla1[[#This Row],[Código_Actividad]]="","",_xlfn.XLOOKUP(Tabla1[[#This Row],[Código_Actividad]],CodigoActividad,Tabla2[Actividades Programables Presupuestables],"",0))</f>
        <v/>
      </c>
      <c r="I154" s="532" t="str">
        <f>IFERROR(VLOOKUP('Formulario PPGR3'!$G154,'Formulario PPGR2'!$H$110:$V$265,15,FALSE),"")</f>
        <v/>
      </c>
      <c r="J154" s="537"/>
      <c r="K154" s="535" t="str">
        <f>IF(Tabla1[[#This Row],[Insumos]]="","",_xlfn.XLOOKUP(Tabla1[[#This Row],[Insumos]],Tabla10[Insumo],Tabla10[InsumoAbrev],"",0))</f>
        <v/>
      </c>
      <c r="L154" s="536"/>
      <c r="M154" s="533" t="str">
        <f>IF(Tabla1[[#This Row],[Descripción]]="","",_xlfn.XLOOKUP(Tabla1[[#This Row],[Descripción]],Tabla10[Descripción],Tabla10[Unidad de Medida],"",0))</f>
        <v/>
      </c>
      <c r="N154" s="323"/>
      <c r="O154" s="534" t="str">
        <f>IF(Tabla1[[#This Row],[Descripción]]="","",_xlfn.XLOOKUP(Tabla1[[#This Row],[Descripción]],Tabla10[Descripción],Tabla10[Precio Unitario],0))</f>
        <v/>
      </c>
      <c r="P154" s="534" t="str">
        <f>IF(Tabla1[[#This Row],[Cantidad de Insumos]]="","",Tabla1[[#This Row],[Precio Unitario]]*Tabla1[[#This Row],[Cantidad de Insumos]])</f>
        <v/>
      </c>
      <c r="Q154" s="534" t="str">
        <f>IF(Tabla1[[#This Row],[Descripción]]="","",_xlfn.XLOOKUP(Tabla1[[#This Row],[Descripción]],Tabla10[Descripción],Tabla10[CODIGO PRESUPUESTARIO],0))</f>
        <v/>
      </c>
      <c r="R154" s="535"/>
    </row>
    <row r="155" spans="2:18" x14ac:dyDescent="0.25">
      <c r="B155" s="191" t="str">
        <f>IF('Formulario PPGR3'!$G155="","",CONCATENATE('Formulario PPGR3'!$C155,".",'Formulario PPGR3'!$D155,".",'Formulario PPGR3'!$E155,".",'Formulario PPGR3'!$F155))</f>
        <v/>
      </c>
      <c r="C155" s="191" t="str">
        <f>IF('Formulario PPGR3'!$G155="","",'Formulario PPGR1'!#REF!)</f>
        <v/>
      </c>
      <c r="D155" s="191" t="str">
        <f>IF('Formulario PPGR3'!$G155="","",'Formulario PPGR1'!#REF!)</f>
        <v/>
      </c>
      <c r="E155" s="191" t="str">
        <f>IF('Formulario PPGR3'!$G155="","",'Formulario PPGR1'!#REF!)</f>
        <v/>
      </c>
      <c r="F155" s="191" t="str">
        <f>IF('Formulario PPGR3'!$G155="","",'Formulario PPGR1'!#REF!)</f>
        <v/>
      </c>
      <c r="G155" s="190"/>
      <c r="H155" s="531" t="str" cm="1">
        <f t="array" ref="H155">IF(Tabla1[[#This Row],[Código_Actividad]]="","",_xlfn.XLOOKUP(Tabla1[[#This Row],[Código_Actividad]],CodigoActividad,Tabla2[Actividades Programables Presupuestables],"",0))</f>
        <v/>
      </c>
      <c r="I155" s="532" t="str">
        <f>IFERROR(VLOOKUP('Formulario PPGR3'!$G155,'Formulario PPGR2'!$H$110:$V$265,15,FALSE),"")</f>
        <v/>
      </c>
      <c r="J155" s="537"/>
      <c r="K155" s="535" t="str">
        <f>IF(Tabla1[[#This Row],[Insumos]]="","",_xlfn.XLOOKUP(Tabla1[[#This Row],[Insumos]],Tabla10[Insumo],Tabla10[InsumoAbrev],"",0))</f>
        <v/>
      </c>
      <c r="L155" s="536"/>
      <c r="M155" s="533" t="str">
        <f>IF(Tabla1[[#This Row],[Descripción]]="","",_xlfn.XLOOKUP(Tabla1[[#This Row],[Descripción]],Tabla10[Descripción],Tabla10[Unidad de Medida],"",0))</f>
        <v/>
      </c>
      <c r="N155" s="323"/>
      <c r="O155" s="534" t="str">
        <f>IF(Tabla1[[#This Row],[Descripción]]="","",_xlfn.XLOOKUP(Tabla1[[#This Row],[Descripción]],Tabla10[Descripción],Tabla10[Precio Unitario],0))</f>
        <v/>
      </c>
      <c r="P155" s="534" t="str">
        <f>IF(Tabla1[[#This Row],[Cantidad de Insumos]]="","",Tabla1[[#This Row],[Precio Unitario]]*Tabla1[[#This Row],[Cantidad de Insumos]])</f>
        <v/>
      </c>
      <c r="Q155" s="534" t="str">
        <f>IF(Tabla1[[#This Row],[Descripción]]="","",_xlfn.XLOOKUP(Tabla1[[#This Row],[Descripción]],Tabla10[Descripción],Tabla10[CODIGO PRESUPUESTARIO],0))</f>
        <v/>
      </c>
      <c r="R155" s="535"/>
    </row>
    <row r="156" spans="2:18" x14ac:dyDescent="0.25">
      <c r="B156" s="191" t="str">
        <f>IF('Formulario PPGR3'!$G156="","",CONCATENATE('Formulario PPGR3'!$C156,".",'Formulario PPGR3'!$D156,".",'Formulario PPGR3'!$E156,".",'Formulario PPGR3'!$F156))</f>
        <v/>
      </c>
      <c r="C156" s="191" t="str">
        <f>IF('Formulario PPGR3'!$G156="","",'Formulario PPGR1'!#REF!)</f>
        <v/>
      </c>
      <c r="D156" s="191" t="str">
        <f>IF('Formulario PPGR3'!$G156="","",'Formulario PPGR1'!#REF!)</f>
        <v/>
      </c>
      <c r="E156" s="191" t="str">
        <f>IF('Formulario PPGR3'!$G156="","",'Formulario PPGR1'!#REF!)</f>
        <v/>
      </c>
      <c r="F156" s="191" t="str">
        <f>IF('Formulario PPGR3'!$G156="","",'Formulario PPGR1'!#REF!)</f>
        <v/>
      </c>
      <c r="G156" s="190"/>
      <c r="H156" s="531" t="str" cm="1">
        <f t="array" ref="H156">IF(Tabla1[[#This Row],[Código_Actividad]]="","",_xlfn.XLOOKUP(Tabla1[[#This Row],[Código_Actividad]],CodigoActividad,Tabla2[Actividades Programables Presupuestables],"",0))</f>
        <v/>
      </c>
      <c r="I156" s="532" t="str">
        <f>IFERROR(VLOOKUP('Formulario PPGR3'!$G156,'Formulario PPGR2'!$H$110:$V$265,15,FALSE),"")</f>
        <v/>
      </c>
      <c r="J156" s="537"/>
      <c r="K156" s="535" t="str">
        <f>IF(Tabla1[[#This Row],[Insumos]]="","",_xlfn.XLOOKUP(Tabla1[[#This Row],[Insumos]],Tabla10[Insumo],Tabla10[InsumoAbrev],"",0))</f>
        <v/>
      </c>
      <c r="L156" s="536"/>
      <c r="M156" s="533" t="str">
        <f>IF(Tabla1[[#This Row],[Descripción]]="","",_xlfn.XLOOKUP(Tabla1[[#This Row],[Descripción]],Tabla10[Descripción],Tabla10[Unidad de Medida],"",0))</f>
        <v/>
      </c>
      <c r="N156" s="323"/>
      <c r="O156" s="534" t="str">
        <f>IF(Tabla1[[#This Row],[Descripción]]="","",_xlfn.XLOOKUP(Tabla1[[#This Row],[Descripción]],Tabla10[Descripción],Tabla10[Precio Unitario],0))</f>
        <v/>
      </c>
      <c r="P156" s="534" t="str">
        <f>IF(Tabla1[[#This Row],[Cantidad de Insumos]]="","",Tabla1[[#This Row],[Precio Unitario]]*Tabla1[[#This Row],[Cantidad de Insumos]])</f>
        <v/>
      </c>
      <c r="Q156" s="534" t="str">
        <f>IF(Tabla1[[#This Row],[Descripción]]="","",_xlfn.XLOOKUP(Tabla1[[#This Row],[Descripción]],Tabla10[Descripción],Tabla10[CODIGO PRESUPUESTARIO],0))</f>
        <v/>
      </c>
      <c r="R156" s="535"/>
    </row>
    <row r="157" spans="2:18" x14ac:dyDescent="0.25">
      <c r="B157" s="191" t="str">
        <f>IF('Formulario PPGR3'!$G157="","",CONCATENATE('Formulario PPGR3'!$C157,".",'Formulario PPGR3'!$D157,".",'Formulario PPGR3'!$E157,".",'Formulario PPGR3'!$F157))</f>
        <v/>
      </c>
      <c r="C157" s="191" t="str">
        <f>IF('Formulario PPGR3'!$G157="","",'Formulario PPGR1'!#REF!)</f>
        <v/>
      </c>
      <c r="D157" s="191" t="str">
        <f>IF('Formulario PPGR3'!$G157="","",'Formulario PPGR1'!#REF!)</f>
        <v/>
      </c>
      <c r="E157" s="191" t="str">
        <f>IF('Formulario PPGR3'!$G157="","",'Formulario PPGR1'!#REF!)</f>
        <v/>
      </c>
      <c r="F157" s="191" t="str">
        <f>IF('Formulario PPGR3'!$G157="","",'Formulario PPGR1'!#REF!)</f>
        <v/>
      </c>
      <c r="G157" s="190"/>
      <c r="H157" s="531" t="str" cm="1">
        <f t="array" ref="H157">IF(Tabla1[[#This Row],[Código_Actividad]]="","",_xlfn.XLOOKUP(Tabla1[[#This Row],[Código_Actividad]],CodigoActividad,Tabla2[Actividades Programables Presupuestables],"",0))</f>
        <v/>
      </c>
      <c r="I157" s="532" t="str">
        <f>IFERROR(VLOOKUP('Formulario PPGR3'!$G157,'Formulario PPGR2'!$H$110:$V$265,15,FALSE),"")</f>
        <v/>
      </c>
      <c r="J157" s="537"/>
      <c r="K157" s="535" t="str">
        <f>IF(Tabla1[[#This Row],[Insumos]]="","",_xlfn.XLOOKUP(Tabla1[[#This Row],[Insumos]],Tabla10[Insumo],Tabla10[InsumoAbrev],"",0))</f>
        <v/>
      </c>
      <c r="L157" s="536"/>
      <c r="M157" s="533" t="str">
        <f>IF(Tabla1[[#This Row],[Descripción]]="","",_xlfn.XLOOKUP(Tabla1[[#This Row],[Descripción]],Tabla10[Descripción],Tabla10[Unidad de Medida],"",0))</f>
        <v/>
      </c>
      <c r="N157" s="323"/>
      <c r="O157" s="534" t="str">
        <f>IF(Tabla1[[#This Row],[Descripción]]="","",_xlfn.XLOOKUP(Tabla1[[#This Row],[Descripción]],Tabla10[Descripción],Tabla10[Precio Unitario],0))</f>
        <v/>
      </c>
      <c r="P157" s="534" t="str">
        <f>IF(Tabla1[[#This Row],[Cantidad de Insumos]]="","",Tabla1[[#This Row],[Precio Unitario]]*Tabla1[[#This Row],[Cantidad de Insumos]])</f>
        <v/>
      </c>
      <c r="Q157" s="534" t="str">
        <f>IF(Tabla1[[#This Row],[Descripción]]="","",_xlfn.XLOOKUP(Tabla1[[#This Row],[Descripción]],Tabla10[Descripción],Tabla10[CODIGO PRESUPUESTARIO],0))</f>
        <v/>
      </c>
      <c r="R157" s="535"/>
    </row>
    <row r="158" spans="2:18" x14ac:dyDescent="0.25">
      <c r="B158" s="191" t="str">
        <f>IF('Formulario PPGR3'!$G158="","",CONCATENATE('Formulario PPGR3'!$C158,".",'Formulario PPGR3'!$D158,".",'Formulario PPGR3'!$E158,".",'Formulario PPGR3'!$F158))</f>
        <v/>
      </c>
      <c r="C158" s="191" t="str">
        <f>IF('Formulario PPGR3'!$G158="","",'Formulario PPGR1'!#REF!)</f>
        <v/>
      </c>
      <c r="D158" s="191" t="str">
        <f>IF('Formulario PPGR3'!$G158="","",'Formulario PPGR1'!#REF!)</f>
        <v/>
      </c>
      <c r="E158" s="191" t="str">
        <f>IF('Formulario PPGR3'!$G158="","",'Formulario PPGR1'!#REF!)</f>
        <v/>
      </c>
      <c r="F158" s="191" t="str">
        <f>IF('Formulario PPGR3'!$G158="","",'Formulario PPGR1'!#REF!)</f>
        <v/>
      </c>
      <c r="G158" s="190"/>
      <c r="H158" s="531" t="str" cm="1">
        <f t="array" ref="H158">IF(Tabla1[[#This Row],[Código_Actividad]]="","",_xlfn.XLOOKUP(Tabla1[[#This Row],[Código_Actividad]],CodigoActividad,Tabla2[Actividades Programables Presupuestables],"",0))</f>
        <v/>
      </c>
      <c r="I158" s="532" t="str">
        <f>IFERROR(VLOOKUP('Formulario PPGR3'!$G158,'Formulario PPGR2'!$H$110:$V$265,15,FALSE),"")</f>
        <v/>
      </c>
      <c r="J158" s="537"/>
      <c r="K158" s="535" t="str">
        <f>IF(Tabla1[[#This Row],[Insumos]]="","",_xlfn.XLOOKUP(Tabla1[[#This Row],[Insumos]],Tabla10[Insumo],Tabla10[InsumoAbrev],"",0))</f>
        <v/>
      </c>
      <c r="L158" s="536"/>
      <c r="M158" s="533" t="str">
        <f>IF(Tabla1[[#This Row],[Descripción]]="","",_xlfn.XLOOKUP(Tabla1[[#This Row],[Descripción]],Tabla10[Descripción],Tabla10[Unidad de Medida],"",0))</f>
        <v/>
      </c>
      <c r="N158" s="323"/>
      <c r="O158" s="534" t="str">
        <f>IF(Tabla1[[#This Row],[Descripción]]="","",_xlfn.XLOOKUP(Tabla1[[#This Row],[Descripción]],Tabla10[Descripción],Tabla10[Precio Unitario],0))</f>
        <v/>
      </c>
      <c r="P158" s="534" t="str">
        <f>IF(Tabla1[[#This Row],[Cantidad de Insumos]]="","",Tabla1[[#This Row],[Precio Unitario]]*Tabla1[[#This Row],[Cantidad de Insumos]])</f>
        <v/>
      </c>
      <c r="Q158" s="534" t="str">
        <f>IF(Tabla1[[#This Row],[Descripción]]="","",_xlfn.XLOOKUP(Tabla1[[#This Row],[Descripción]],Tabla10[Descripción],Tabla10[CODIGO PRESUPUESTARIO],0))</f>
        <v/>
      </c>
      <c r="R158" s="535"/>
    </row>
    <row r="159" spans="2:18" x14ac:dyDescent="0.25">
      <c r="B159" s="191" t="str">
        <f>IF('Formulario PPGR3'!$G159="","",CONCATENATE('Formulario PPGR3'!$C159,".",'Formulario PPGR3'!$D159,".",'Formulario PPGR3'!$E159,".",'Formulario PPGR3'!$F159))</f>
        <v/>
      </c>
      <c r="C159" s="191" t="str">
        <f>IF('Formulario PPGR3'!$G159="","",'Formulario PPGR1'!#REF!)</f>
        <v/>
      </c>
      <c r="D159" s="191" t="str">
        <f>IF('Formulario PPGR3'!$G159="","",'Formulario PPGR1'!#REF!)</f>
        <v/>
      </c>
      <c r="E159" s="191" t="str">
        <f>IF('Formulario PPGR3'!$G159="","",'Formulario PPGR1'!#REF!)</f>
        <v/>
      </c>
      <c r="F159" s="191" t="str">
        <f>IF('Formulario PPGR3'!$G159="","",'Formulario PPGR1'!#REF!)</f>
        <v/>
      </c>
      <c r="G159" s="190"/>
      <c r="H159" s="531" t="str" cm="1">
        <f t="array" ref="H159">IF(Tabla1[[#This Row],[Código_Actividad]]="","",_xlfn.XLOOKUP(Tabla1[[#This Row],[Código_Actividad]],CodigoActividad,Tabla2[Actividades Programables Presupuestables],"",0))</f>
        <v/>
      </c>
      <c r="I159" s="532" t="str">
        <f>IFERROR(VLOOKUP('Formulario PPGR3'!$G159,'Formulario PPGR2'!$H$110:$V$265,15,FALSE),"")</f>
        <v/>
      </c>
      <c r="J159" s="537"/>
      <c r="K159" s="535" t="str">
        <f>IF(Tabla1[[#This Row],[Insumos]]="","",_xlfn.XLOOKUP(Tabla1[[#This Row],[Insumos]],Tabla10[Insumo],Tabla10[InsumoAbrev],"",0))</f>
        <v/>
      </c>
      <c r="L159" s="536"/>
      <c r="M159" s="533" t="str">
        <f>IF(Tabla1[[#This Row],[Descripción]]="","",_xlfn.XLOOKUP(Tabla1[[#This Row],[Descripción]],Tabla10[Descripción],Tabla10[Unidad de Medida],"",0))</f>
        <v/>
      </c>
      <c r="N159" s="323"/>
      <c r="O159" s="534" t="str">
        <f>IF(Tabla1[[#This Row],[Descripción]]="","",_xlfn.XLOOKUP(Tabla1[[#This Row],[Descripción]],Tabla10[Descripción],Tabla10[Precio Unitario],0))</f>
        <v/>
      </c>
      <c r="P159" s="534" t="str">
        <f>IF(Tabla1[[#This Row],[Cantidad de Insumos]]="","",Tabla1[[#This Row],[Precio Unitario]]*Tabla1[[#This Row],[Cantidad de Insumos]])</f>
        <v/>
      </c>
      <c r="Q159" s="534" t="str">
        <f>IF(Tabla1[[#This Row],[Descripción]]="","",_xlfn.XLOOKUP(Tabla1[[#This Row],[Descripción]],Tabla10[Descripción],Tabla10[CODIGO PRESUPUESTARIO],0))</f>
        <v/>
      </c>
      <c r="R159" s="535"/>
    </row>
    <row r="160" spans="2:18" x14ac:dyDescent="0.25">
      <c r="B160" s="191" t="str">
        <f>IF('Formulario PPGR3'!$G160="","",CONCATENATE('Formulario PPGR3'!$C160,".",'Formulario PPGR3'!$D160,".",'Formulario PPGR3'!$E160,".",'Formulario PPGR3'!$F160))</f>
        <v/>
      </c>
      <c r="C160" s="191" t="str">
        <f>IF('Formulario PPGR3'!$G160="","",'Formulario PPGR1'!#REF!)</f>
        <v/>
      </c>
      <c r="D160" s="191" t="str">
        <f>IF('Formulario PPGR3'!$G160="","",'Formulario PPGR1'!#REF!)</f>
        <v/>
      </c>
      <c r="E160" s="191" t="str">
        <f>IF('Formulario PPGR3'!$G160="","",'Formulario PPGR1'!#REF!)</f>
        <v/>
      </c>
      <c r="F160" s="191" t="str">
        <f>IF('Formulario PPGR3'!$G160="","",'Formulario PPGR1'!#REF!)</f>
        <v/>
      </c>
      <c r="G160" s="190"/>
      <c r="H160" s="531" t="str" cm="1">
        <f t="array" ref="H160">IF(Tabla1[[#This Row],[Código_Actividad]]="","",_xlfn.XLOOKUP(Tabla1[[#This Row],[Código_Actividad]],CodigoActividad,Tabla2[Actividades Programables Presupuestables],"",0))</f>
        <v/>
      </c>
      <c r="I160" s="532" t="str">
        <f>IFERROR(VLOOKUP('Formulario PPGR3'!$G160,'Formulario PPGR2'!$H$110:$V$265,15,FALSE),"")</f>
        <v/>
      </c>
      <c r="J160" s="537"/>
      <c r="K160" s="535" t="str">
        <f>IF(Tabla1[[#This Row],[Insumos]]="","",_xlfn.XLOOKUP(Tabla1[[#This Row],[Insumos]],Tabla10[Insumo],Tabla10[InsumoAbrev],"",0))</f>
        <v/>
      </c>
      <c r="L160" s="536"/>
      <c r="M160" s="533" t="str">
        <f>IF(Tabla1[[#This Row],[Descripción]]="","",_xlfn.XLOOKUP(Tabla1[[#This Row],[Descripción]],Tabla10[Descripción],Tabla10[Unidad de Medida],"",0))</f>
        <v/>
      </c>
      <c r="N160" s="323"/>
      <c r="O160" s="534" t="str">
        <f>IF(Tabla1[[#This Row],[Descripción]]="","",_xlfn.XLOOKUP(Tabla1[[#This Row],[Descripción]],Tabla10[Descripción],Tabla10[Precio Unitario],0))</f>
        <v/>
      </c>
      <c r="P160" s="534" t="str">
        <f>IF(Tabla1[[#This Row],[Cantidad de Insumos]]="","",Tabla1[[#This Row],[Precio Unitario]]*Tabla1[[#This Row],[Cantidad de Insumos]])</f>
        <v/>
      </c>
      <c r="Q160" s="534" t="str">
        <f>IF(Tabla1[[#This Row],[Descripción]]="","",_xlfn.XLOOKUP(Tabla1[[#This Row],[Descripción]],Tabla10[Descripción],Tabla10[CODIGO PRESUPUESTARIO],0))</f>
        <v/>
      </c>
      <c r="R160" s="535"/>
    </row>
    <row r="161" spans="2:18" x14ac:dyDescent="0.25">
      <c r="B161" s="191" t="str">
        <f>IF('Formulario PPGR3'!$G161="","",CONCATENATE('Formulario PPGR3'!$C161,".",'Formulario PPGR3'!$D161,".",'Formulario PPGR3'!$E161,".",'Formulario PPGR3'!$F161))</f>
        <v/>
      </c>
      <c r="C161" s="191" t="str">
        <f>IF('Formulario PPGR3'!$G161="","",'Formulario PPGR1'!#REF!)</f>
        <v/>
      </c>
      <c r="D161" s="191" t="str">
        <f>IF('Formulario PPGR3'!$G161="","",'Formulario PPGR1'!#REF!)</f>
        <v/>
      </c>
      <c r="E161" s="191" t="str">
        <f>IF('Formulario PPGR3'!$G161="","",'Formulario PPGR1'!#REF!)</f>
        <v/>
      </c>
      <c r="F161" s="191" t="str">
        <f>IF('Formulario PPGR3'!$G161="","",'Formulario PPGR1'!#REF!)</f>
        <v/>
      </c>
      <c r="G161" s="190"/>
      <c r="H161" s="531" t="str" cm="1">
        <f t="array" ref="H161">IF(Tabla1[[#This Row],[Código_Actividad]]="","",_xlfn.XLOOKUP(Tabla1[[#This Row],[Código_Actividad]],CodigoActividad,Tabla2[Actividades Programables Presupuestables],"",0))</f>
        <v/>
      </c>
      <c r="I161" s="532" t="str">
        <f>IFERROR(VLOOKUP('Formulario PPGR3'!$G161,'Formulario PPGR2'!$H$110:$V$265,15,FALSE),"")</f>
        <v/>
      </c>
      <c r="J161" s="537"/>
      <c r="K161" s="535" t="str">
        <f>IF(Tabla1[[#This Row],[Insumos]]="","",_xlfn.XLOOKUP(Tabla1[[#This Row],[Insumos]],Tabla10[Insumo],Tabla10[InsumoAbrev],"",0))</f>
        <v/>
      </c>
      <c r="L161" s="536"/>
      <c r="M161" s="533" t="str">
        <f>IF(Tabla1[[#This Row],[Descripción]]="","",_xlfn.XLOOKUP(Tabla1[[#This Row],[Descripción]],Tabla10[Descripción],Tabla10[Unidad de Medida],"",0))</f>
        <v/>
      </c>
      <c r="N161" s="323"/>
      <c r="O161" s="534" t="str">
        <f>IF(Tabla1[[#This Row],[Descripción]]="","",_xlfn.XLOOKUP(Tabla1[[#This Row],[Descripción]],Tabla10[Descripción],Tabla10[Precio Unitario],0))</f>
        <v/>
      </c>
      <c r="P161" s="534" t="str">
        <f>IF(Tabla1[[#This Row],[Cantidad de Insumos]]="","",Tabla1[[#This Row],[Precio Unitario]]*Tabla1[[#This Row],[Cantidad de Insumos]])</f>
        <v/>
      </c>
      <c r="Q161" s="534" t="str">
        <f>IF(Tabla1[[#This Row],[Descripción]]="","",_xlfn.XLOOKUP(Tabla1[[#This Row],[Descripción]],Tabla10[Descripción],Tabla10[CODIGO PRESUPUESTARIO],0))</f>
        <v/>
      </c>
      <c r="R161" s="535"/>
    </row>
    <row r="162" spans="2:18" x14ac:dyDescent="0.25">
      <c r="B162" s="191" t="str">
        <f>IF('Formulario PPGR3'!$G162="","",CONCATENATE('Formulario PPGR3'!$C162,".",'Formulario PPGR3'!$D162,".",'Formulario PPGR3'!$E162,".",'Formulario PPGR3'!$F162))</f>
        <v/>
      </c>
      <c r="C162" s="191" t="str">
        <f>IF('Formulario PPGR3'!$G162="","",'Formulario PPGR1'!#REF!)</f>
        <v/>
      </c>
      <c r="D162" s="191" t="str">
        <f>IF('Formulario PPGR3'!$G162="","",'Formulario PPGR1'!#REF!)</f>
        <v/>
      </c>
      <c r="E162" s="191" t="str">
        <f>IF('Formulario PPGR3'!$G162="","",'Formulario PPGR1'!#REF!)</f>
        <v/>
      </c>
      <c r="F162" s="191" t="str">
        <f>IF('Formulario PPGR3'!$G162="","",'Formulario PPGR1'!#REF!)</f>
        <v/>
      </c>
      <c r="G162" s="190"/>
      <c r="H162" s="531" t="str" cm="1">
        <f t="array" ref="H162">IF(Tabla1[[#This Row],[Código_Actividad]]="","",_xlfn.XLOOKUP(Tabla1[[#This Row],[Código_Actividad]],CodigoActividad,Tabla2[Actividades Programables Presupuestables],"",0))</f>
        <v/>
      </c>
      <c r="I162" s="532" t="str">
        <f>IFERROR(VLOOKUP('Formulario PPGR3'!$G162,'Formulario PPGR2'!$H$110:$V$265,15,FALSE),"")</f>
        <v/>
      </c>
      <c r="J162" s="537"/>
      <c r="K162" s="535" t="str">
        <f>IF(Tabla1[[#This Row],[Insumos]]="","",_xlfn.XLOOKUP(Tabla1[[#This Row],[Insumos]],Tabla10[Insumo],Tabla10[InsumoAbrev],"",0))</f>
        <v/>
      </c>
      <c r="L162" s="536"/>
      <c r="M162" s="533" t="str">
        <f>IF(Tabla1[[#This Row],[Descripción]]="","",_xlfn.XLOOKUP(Tabla1[[#This Row],[Descripción]],Tabla10[Descripción],Tabla10[Unidad de Medida],"",0))</f>
        <v/>
      </c>
      <c r="N162" s="323"/>
      <c r="O162" s="534" t="str">
        <f>IF(Tabla1[[#This Row],[Descripción]]="","",_xlfn.XLOOKUP(Tabla1[[#This Row],[Descripción]],Tabla10[Descripción],Tabla10[Precio Unitario],0))</f>
        <v/>
      </c>
      <c r="P162" s="534" t="str">
        <f>IF(Tabla1[[#This Row],[Cantidad de Insumos]]="","",Tabla1[[#This Row],[Precio Unitario]]*Tabla1[[#This Row],[Cantidad de Insumos]])</f>
        <v/>
      </c>
      <c r="Q162" s="534" t="str">
        <f>IF(Tabla1[[#This Row],[Descripción]]="","",_xlfn.XLOOKUP(Tabla1[[#This Row],[Descripción]],Tabla10[Descripción],Tabla10[CODIGO PRESUPUESTARIO],0))</f>
        <v/>
      </c>
      <c r="R162" s="535"/>
    </row>
    <row r="163" spans="2:18" x14ac:dyDescent="0.25">
      <c r="B163" s="191" t="str">
        <f>IF('Formulario PPGR3'!$G163="","",CONCATENATE('Formulario PPGR3'!$C163,".",'Formulario PPGR3'!$D163,".",'Formulario PPGR3'!$E163,".",'Formulario PPGR3'!$F163))</f>
        <v/>
      </c>
      <c r="C163" s="191" t="str">
        <f>IF('Formulario PPGR3'!$G163="","",'Formulario PPGR1'!#REF!)</f>
        <v/>
      </c>
      <c r="D163" s="191" t="str">
        <f>IF('Formulario PPGR3'!$G163="","",'Formulario PPGR1'!#REF!)</f>
        <v/>
      </c>
      <c r="E163" s="191" t="str">
        <f>IF('Formulario PPGR3'!$G163="","",'Formulario PPGR1'!#REF!)</f>
        <v/>
      </c>
      <c r="F163" s="191" t="str">
        <f>IF('Formulario PPGR3'!$G163="","",'Formulario PPGR1'!#REF!)</f>
        <v/>
      </c>
      <c r="G163" s="190"/>
      <c r="H163" s="531" t="str" cm="1">
        <f t="array" ref="H163">IF(Tabla1[[#This Row],[Código_Actividad]]="","",_xlfn.XLOOKUP(Tabla1[[#This Row],[Código_Actividad]],CodigoActividad,Tabla2[Actividades Programables Presupuestables],"",0))</f>
        <v/>
      </c>
      <c r="I163" s="532" t="str">
        <f>IFERROR(VLOOKUP('Formulario PPGR3'!$G163,'Formulario PPGR2'!$H$110:$V$265,15,FALSE),"")</f>
        <v/>
      </c>
      <c r="J163" s="537"/>
      <c r="K163" s="535" t="str">
        <f>IF(Tabla1[[#This Row],[Insumos]]="","",_xlfn.XLOOKUP(Tabla1[[#This Row],[Insumos]],Tabla10[Insumo],Tabla10[InsumoAbrev],"",0))</f>
        <v/>
      </c>
      <c r="L163" s="536"/>
      <c r="M163" s="533" t="str">
        <f>IF(Tabla1[[#This Row],[Descripción]]="","",_xlfn.XLOOKUP(Tabla1[[#This Row],[Descripción]],Tabla10[Descripción],Tabla10[Unidad de Medida],"",0))</f>
        <v/>
      </c>
      <c r="N163" s="323"/>
      <c r="O163" s="534" t="str">
        <f>IF(Tabla1[[#This Row],[Descripción]]="","",_xlfn.XLOOKUP(Tabla1[[#This Row],[Descripción]],Tabla10[Descripción],Tabla10[Precio Unitario],0))</f>
        <v/>
      </c>
      <c r="P163" s="534" t="str">
        <f>IF(Tabla1[[#This Row],[Cantidad de Insumos]]="","",Tabla1[[#This Row],[Precio Unitario]]*Tabla1[[#This Row],[Cantidad de Insumos]])</f>
        <v/>
      </c>
      <c r="Q163" s="534" t="str">
        <f>IF(Tabla1[[#This Row],[Descripción]]="","",_xlfn.XLOOKUP(Tabla1[[#This Row],[Descripción]],Tabla10[Descripción],Tabla10[CODIGO PRESUPUESTARIO],0))</f>
        <v/>
      </c>
      <c r="R163" s="535"/>
    </row>
    <row r="164" spans="2:18" x14ac:dyDescent="0.25">
      <c r="B164" s="191" t="str">
        <f>IF('Formulario PPGR3'!$G164="","",CONCATENATE('Formulario PPGR3'!$C164,".",'Formulario PPGR3'!$D164,".",'Formulario PPGR3'!$E164,".",'Formulario PPGR3'!$F164))</f>
        <v/>
      </c>
      <c r="C164" s="191" t="str">
        <f>IF('Formulario PPGR3'!$G164="","",'Formulario PPGR1'!#REF!)</f>
        <v/>
      </c>
      <c r="D164" s="191" t="str">
        <f>IF('Formulario PPGR3'!$G164="","",'Formulario PPGR1'!#REF!)</f>
        <v/>
      </c>
      <c r="E164" s="191" t="str">
        <f>IF('Formulario PPGR3'!$G164="","",'Formulario PPGR1'!#REF!)</f>
        <v/>
      </c>
      <c r="F164" s="191" t="str">
        <f>IF('Formulario PPGR3'!$G164="","",'Formulario PPGR1'!#REF!)</f>
        <v/>
      </c>
      <c r="G164" s="190"/>
      <c r="H164" s="531" t="str" cm="1">
        <f t="array" ref="H164">IF(Tabla1[[#This Row],[Código_Actividad]]="","",_xlfn.XLOOKUP(Tabla1[[#This Row],[Código_Actividad]],CodigoActividad,Tabla2[Actividades Programables Presupuestables],"",0))</f>
        <v/>
      </c>
      <c r="I164" s="532" t="str">
        <f>IFERROR(VLOOKUP('Formulario PPGR3'!$G164,'Formulario PPGR2'!$H$110:$V$265,15,FALSE),"")</f>
        <v/>
      </c>
      <c r="J164" s="537"/>
      <c r="K164" s="535" t="str">
        <f>IF(Tabla1[[#This Row],[Insumos]]="","",_xlfn.XLOOKUP(Tabla1[[#This Row],[Insumos]],Tabla10[Insumo],Tabla10[InsumoAbrev],"",0))</f>
        <v/>
      </c>
      <c r="L164" s="536"/>
      <c r="M164" s="533" t="str">
        <f>IF(Tabla1[[#This Row],[Descripción]]="","",_xlfn.XLOOKUP(Tabla1[[#This Row],[Descripción]],Tabla10[Descripción],Tabla10[Unidad de Medida],"",0))</f>
        <v/>
      </c>
      <c r="N164" s="323"/>
      <c r="O164" s="534" t="str">
        <f>IF(Tabla1[[#This Row],[Descripción]]="","",_xlfn.XLOOKUP(Tabla1[[#This Row],[Descripción]],Tabla10[Descripción],Tabla10[Precio Unitario],0))</f>
        <v/>
      </c>
      <c r="P164" s="534" t="str">
        <f>IF(Tabla1[[#This Row],[Cantidad de Insumos]]="","",Tabla1[[#This Row],[Precio Unitario]]*Tabla1[[#This Row],[Cantidad de Insumos]])</f>
        <v/>
      </c>
      <c r="Q164" s="534" t="str">
        <f>IF(Tabla1[[#This Row],[Descripción]]="","",_xlfn.XLOOKUP(Tabla1[[#This Row],[Descripción]],Tabla10[Descripción],Tabla10[CODIGO PRESUPUESTARIO],0))</f>
        <v/>
      </c>
      <c r="R164" s="535"/>
    </row>
    <row r="165" spans="2:18" x14ac:dyDescent="0.25">
      <c r="B165" s="191" t="str">
        <f>IF('Formulario PPGR3'!$G165="","",CONCATENATE('Formulario PPGR3'!$C165,".",'Formulario PPGR3'!$D165,".",'Formulario PPGR3'!$E165,".",'Formulario PPGR3'!$F165))</f>
        <v/>
      </c>
      <c r="C165" s="191" t="str">
        <f>IF('Formulario PPGR3'!$G165="","",'Formulario PPGR1'!#REF!)</f>
        <v/>
      </c>
      <c r="D165" s="191" t="str">
        <f>IF('Formulario PPGR3'!$G165="","",'Formulario PPGR1'!#REF!)</f>
        <v/>
      </c>
      <c r="E165" s="191" t="str">
        <f>IF('Formulario PPGR3'!$G165="","",'Formulario PPGR1'!#REF!)</f>
        <v/>
      </c>
      <c r="F165" s="191" t="str">
        <f>IF('Formulario PPGR3'!$G165="","",'Formulario PPGR1'!#REF!)</f>
        <v/>
      </c>
      <c r="G165" s="190"/>
      <c r="H165" s="531" t="str" cm="1">
        <f t="array" ref="H165">IF(Tabla1[[#This Row],[Código_Actividad]]="","",_xlfn.XLOOKUP(Tabla1[[#This Row],[Código_Actividad]],CodigoActividad,Tabla2[Actividades Programables Presupuestables],"",0))</f>
        <v/>
      </c>
      <c r="I165" s="532" t="str">
        <f>IFERROR(VLOOKUP('Formulario PPGR3'!$G165,'Formulario PPGR2'!$H$110:$V$265,15,FALSE),"")</f>
        <v/>
      </c>
      <c r="J165" s="537"/>
      <c r="K165" s="535" t="str">
        <f>IF(Tabla1[[#This Row],[Insumos]]="","",_xlfn.XLOOKUP(Tabla1[[#This Row],[Insumos]],Tabla10[Insumo],Tabla10[InsumoAbrev],"",0))</f>
        <v/>
      </c>
      <c r="L165" s="536"/>
      <c r="M165" s="533" t="str">
        <f>IF(Tabla1[[#This Row],[Descripción]]="","",_xlfn.XLOOKUP(Tabla1[[#This Row],[Descripción]],Tabla10[Descripción],Tabla10[Unidad de Medida],"",0))</f>
        <v/>
      </c>
      <c r="N165" s="323"/>
      <c r="O165" s="534" t="str">
        <f>IF(Tabla1[[#This Row],[Descripción]]="","",_xlfn.XLOOKUP(Tabla1[[#This Row],[Descripción]],Tabla10[Descripción],Tabla10[Precio Unitario],0))</f>
        <v/>
      </c>
      <c r="P165" s="534" t="str">
        <f>IF(Tabla1[[#This Row],[Cantidad de Insumos]]="","",Tabla1[[#This Row],[Precio Unitario]]*Tabla1[[#This Row],[Cantidad de Insumos]])</f>
        <v/>
      </c>
      <c r="Q165" s="534" t="str">
        <f>IF(Tabla1[[#This Row],[Descripción]]="","",_xlfn.XLOOKUP(Tabla1[[#This Row],[Descripción]],Tabla10[Descripción],Tabla10[CODIGO PRESUPUESTARIO],0))</f>
        <v/>
      </c>
      <c r="R165" s="535"/>
    </row>
    <row r="166" spans="2:18" x14ac:dyDescent="0.25">
      <c r="B166" s="191" t="str">
        <f>IF('Formulario PPGR3'!$G166="","",CONCATENATE('Formulario PPGR3'!$C166,".",'Formulario PPGR3'!$D166,".",'Formulario PPGR3'!$E166,".",'Formulario PPGR3'!$F166))</f>
        <v/>
      </c>
      <c r="C166" s="191" t="str">
        <f>IF('Formulario PPGR3'!$G166="","",'Formulario PPGR1'!#REF!)</f>
        <v/>
      </c>
      <c r="D166" s="191" t="str">
        <f>IF('Formulario PPGR3'!$G166="","",'Formulario PPGR1'!#REF!)</f>
        <v/>
      </c>
      <c r="E166" s="191" t="str">
        <f>IF('Formulario PPGR3'!$G166="","",'Formulario PPGR1'!#REF!)</f>
        <v/>
      </c>
      <c r="F166" s="191" t="str">
        <f>IF('Formulario PPGR3'!$G166="","",'Formulario PPGR1'!#REF!)</f>
        <v/>
      </c>
      <c r="G166" s="190"/>
      <c r="H166" s="531" t="str" cm="1">
        <f t="array" ref="H166">IF(Tabla1[[#This Row],[Código_Actividad]]="","",_xlfn.XLOOKUP(Tabla1[[#This Row],[Código_Actividad]],CodigoActividad,Tabla2[Actividades Programables Presupuestables],"",0))</f>
        <v/>
      </c>
      <c r="I166" s="532" t="str">
        <f>IFERROR(VLOOKUP('Formulario PPGR3'!$G166,'Formulario PPGR2'!$H$110:$V$265,15,FALSE),"")</f>
        <v/>
      </c>
      <c r="J166" s="537"/>
      <c r="K166" s="535" t="str">
        <f>IF(Tabla1[[#This Row],[Insumos]]="","",_xlfn.XLOOKUP(Tabla1[[#This Row],[Insumos]],Tabla10[Insumo],Tabla10[InsumoAbrev],"",0))</f>
        <v/>
      </c>
      <c r="L166" s="536"/>
      <c r="M166" s="533" t="str">
        <f>IF(Tabla1[[#This Row],[Descripción]]="","",_xlfn.XLOOKUP(Tabla1[[#This Row],[Descripción]],Tabla10[Descripción],Tabla10[Unidad de Medida],"",0))</f>
        <v/>
      </c>
      <c r="N166" s="323"/>
      <c r="O166" s="534" t="str">
        <f>IF(Tabla1[[#This Row],[Descripción]]="","",_xlfn.XLOOKUP(Tabla1[[#This Row],[Descripción]],Tabla10[Descripción],Tabla10[Precio Unitario],0))</f>
        <v/>
      </c>
      <c r="P166" s="534" t="str">
        <f>IF(Tabla1[[#This Row],[Cantidad de Insumos]]="","",Tabla1[[#This Row],[Precio Unitario]]*Tabla1[[#This Row],[Cantidad de Insumos]])</f>
        <v/>
      </c>
      <c r="Q166" s="534" t="str">
        <f>IF(Tabla1[[#This Row],[Descripción]]="","",_xlfn.XLOOKUP(Tabla1[[#This Row],[Descripción]],Tabla10[Descripción],Tabla10[CODIGO PRESUPUESTARIO],0))</f>
        <v/>
      </c>
      <c r="R166" s="535"/>
    </row>
    <row r="167" spans="2:18" x14ac:dyDescent="0.25">
      <c r="B167" s="191" t="str">
        <f>IF('Formulario PPGR3'!$G167="","",CONCATENATE('Formulario PPGR3'!$C167,".",'Formulario PPGR3'!$D167,".",'Formulario PPGR3'!$E167,".",'Formulario PPGR3'!$F167))</f>
        <v/>
      </c>
      <c r="C167" s="191" t="str">
        <f>IF('Formulario PPGR3'!$G167="","",'Formulario PPGR1'!#REF!)</f>
        <v/>
      </c>
      <c r="D167" s="191" t="str">
        <f>IF('Formulario PPGR3'!$G167="","",'Formulario PPGR1'!#REF!)</f>
        <v/>
      </c>
      <c r="E167" s="191" t="str">
        <f>IF('Formulario PPGR3'!$G167="","",'Formulario PPGR1'!#REF!)</f>
        <v/>
      </c>
      <c r="F167" s="191" t="str">
        <f>IF('Formulario PPGR3'!$G167="","",'Formulario PPGR1'!#REF!)</f>
        <v/>
      </c>
      <c r="G167" s="190"/>
      <c r="H167" s="531" t="str" cm="1">
        <f t="array" ref="H167">IF(Tabla1[[#This Row],[Código_Actividad]]="","",_xlfn.XLOOKUP(Tabla1[[#This Row],[Código_Actividad]],CodigoActividad,Tabla2[Actividades Programables Presupuestables],"",0))</f>
        <v/>
      </c>
      <c r="I167" s="532" t="str">
        <f>IFERROR(VLOOKUP('Formulario PPGR3'!$G167,'Formulario PPGR2'!$H$110:$V$265,15,FALSE),"")</f>
        <v/>
      </c>
      <c r="J167" s="537"/>
      <c r="K167" s="535" t="str">
        <f>IF(Tabla1[[#This Row],[Insumos]]="","",_xlfn.XLOOKUP(Tabla1[[#This Row],[Insumos]],Tabla10[Insumo],Tabla10[InsumoAbrev],"",0))</f>
        <v/>
      </c>
      <c r="L167" s="536"/>
      <c r="M167" s="533" t="str">
        <f>IF(Tabla1[[#This Row],[Descripción]]="","",_xlfn.XLOOKUP(Tabla1[[#This Row],[Descripción]],Tabla10[Descripción],Tabla10[Unidad de Medida],"",0))</f>
        <v/>
      </c>
      <c r="N167" s="323"/>
      <c r="O167" s="534" t="str">
        <f>IF(Tabla1[[#This Row],[Descripción]]="","",_xlfn.XLOOKUP(Tabla1[[#This Row],[Descripción]],Tabla10[Descripción],Tabla10[Precio Unitario],0))</f>
        <v/>
      </c>
      <c r="P167" s="534" t="str">
        <f>IF(Tabla1[[#This Row],[Cantidad de Insumos]]="","",Tabla1[[#This Row],[Precio Unitario]]*Tabla1[[#This Row],[Cantidad de Insumos]])</f>
        <v/>
      </c>
      <c r="Q167" s="534" t="str">
        <f>IF(Tabla1[[#This Row],[Descripción]]="","",_xlfn.XLOOKUP(Tabla1[[#This Row],[Descripción]],Tabla10[Descripción],Tabla10[CODIGO PRESUPUESTARIO],0))</f>
        <v/>
      </c>
      <c r="R167" s="535"/>
    </row>
    <row r="168" spans="2:18" x14ac:dyDescent="0.25">
      <c r="B168" s="191" t="str">
        <f>IF('Formulario PPGR3'!$G168="","",CONCATENATE('Formulario PPGR3'!$C168,".",'Formulario PPGR3'!$D168,".",'Formulario PPGR3'!$E168,".",'Formulario PPGR3'!$F168))</f>
        <v/>
      </c>
      <c r="C168" s="191" t="str">
        <f>IF('Formulario PPGR3'!$G168="","",'Formulario PPGR1'!#REF!)</f>
        <v/>
      </c>
      <c r="D168" s="191" t="str">
        <f>IF('Formulario PPGR3'!$G168="","",'Formulario PPGR1'!#REF!)</f>
        <v/>
      </c>
      <c r="E168" s="191" t="str">
        <f>IF('Formulario PPGR3'!$G168="","",'Formulario PPGR1'!#REF!)</f>
        <v/>
      </c>
      <c r="F168" s="191" t="str">
        <f>IF('Formulario PPGR3'!$G168="","",'Formulario PPGR1'!#REF!)</f>
        <v/>
      </c>
      <c r="G168" s="190"/>
      <c r="H168" s="531" t="str" cm="1">
        <f t="array" ref="H168">IF(Tabla1[[#This Row],[Código_Actividad]]="","",_xlfn.XLOOKUP(Tabla1[[#This Row],[Código_Actividad]],CodigoActividad,Tabla2[Actividades Programables Presupuestables],"",0))</f>
        <v/>
      </c>
      <c r="I168" s="532" t="str">
        <f>IFERROR(VLOOKUP('Formulario PPGR3'!$G168,'Formulario PPGR2'!$H$110:$V$265,15,FALSE),"")</f>
        <v/>
      </c>
      <c r="J168" s="537"/>
      <c r="K168" s="535" t="str">
        <f>IF(Tabla1[[#This Row],[Insumos]]="","",_xlfn.XLOOKUP(Tabla1[[#This Row],[Insumos]],Tabla10[Insumo],Tabla10[InsumoAbrev],"",0))</f>
        <v/>
      </c>
      <c r="L168" s="536"/>
      <c r="M168" s="533" t="str">
        <f>IF(Tabla1[[#This Row],[Descripción]]="","",_xlfn.XLOOKUP(Tabla1[[#This Row],[Descripción]],Tabla10[Descripción],Tabla10[Unidad de Medida],"",0))</f>
        <v/>
      </c>
      <c r="N168" s="323"/>
      <c r="O168" s="534" t="str">
        <f>IF(Tabla1[[#This Row],[Descripción]]="","",_xlfn.XLOOKUP(Tabla1[[#This Row],[Descripción]],Tabla10[Descripción],Tabla10[Precio Unitario],0))</f>
        <v/>
      </c>
      <c r="P168" s="534" t="str">
        <f>IF(Tabla1[[#This Row],[Cantidad de Insumos]]="","",Tabla1[[#This Row],[Precio Unitario]]*Tabla1[[#This Row],[Cantidad de Insumos]])</f>
        <v/>
      </c>
      <c r="Q168" s="534" t="str">
        <f>IF(Tabla1[[#This Row],[Descripción]]="","",_xlfn.XLOOKUP(Tabla1[[#This Row],[Descripción]],Tabla10[Descripción],Tabla10[CODIGO PRESUPUESTARIO],0))</f>
        <v/>
      </c>
      <c r="R168" s="535"/>
    </row>
    <row r="169" spans="2:18" x14ac:dyDescent="0.25">
      <c r="B169" s="191" t="str">
        <f>IF('Formulario PPGR3'!$G169="","",CONCATENATE('Formulario PPGR3'!$C169,".",'Formulario PPGR3'!$D169,".",'Formulario PPGR3'!$E169,".",'Formulario PPGR3'!$F169))</f>
        <v/>
      </c>
      <c r="C169" s="191" t="str">
        <f>IF('Formulario PPGR3'!$G169="","",'Formulario PPGR1'!#REF!)</f>
        <v/>
      </c>
      <c r="D169" s="191" t="str">
        <f>IF('Formulario PPGR3'!$G169="","",'Formulario PPGR1'!#REF!)</f>
        <v/>
      </c>
      <c r="E169" s="191" t="str">
        <f>IF('Formulario PPGR3'!$G169="","",'Formulario PPGR1'!#REF!)</f>
        <v/>
      </c>
      <c r="F169" s="191" t="str">
        <f>IF('Formulario PPGR3'!$G169="","",'Formulario PPGR1'!#REF!)</f>
        <v/>
      </c>
      <c r="G169" s="190"/>
      <c r="H169" s="531" t="str" cm="1">
        <f t="array" ref="H169">IF(Tabla1[[#This Row],[Código_Actividad]]="","",_xlfn.XLOOKUP(Tabla1[[#This Row],[Código_Actividad]],CodigoActividad,Tabla2[Actividades Programables Presupuestables],"",0))</f>
        <v/>
      </c>
      <c r="I169" s="532" t="str">
        <f>IFERROR(VLOOKUP('Formulario PPGR3'!$G169,'Formulario PPGR2'!$H$110:$V$265,15,FALSE),"")</f>
        <v/>
      </c>
      <c r="J169" s="537"/>
      <c r="K169" s="535" t="str">
        <f>IF(Tabla1[[#This Row],[Insumos]]="","",_xlfn.XLOOKUP(Tabla1[[#This Row],[Insumos]],Tabla10[Insumo],Tabla10[InsumoAbrev],"",0))</f>
        <v/>
      </c>
      <c r="L169" s="536"/>
      <c r="M169" s="533" t="str">
        <f>IF(Tabla1[[#This Row],[Descripción]]="","",_xlfn.XLOOKUP(Tabla1[[#This Row],[Descripción]],Tabla10[Descripción],Tabla10[Unidad de Medida],"",0))</f>
        <v/>
      </c>
      <c r="N169" s="323"/>
      <c r="O169" s="534" t="str">
        <f>IF(Tabla1[[#This Row],[Descripción]]="","",_xlfn.XLOOKUP(Tabla1[[#This Row],[Descripción]],Tabla10[Descripción],Tabla10[Precio Unitario],0))</f>
        <v/>
      </c>
      <c r="P169" s="534" t="str">
        <f>IF(Tabla1[[#This Row],[Cantidad de Insumos]]="","",Tabla1[[#This Row],[Precio Unitario]]*Tabla1[[#This Row],[Cantidad de Insumos]])</f>
        <v/>
      </c>
      <c r="Q169" s="534" t="str">
        <f>IF(Tabla1[[#This Row],[Descripción]]="","",_xlfn.XLOOKUP(Tabla1[[#This Row],[Descripción]],Tabla10[Descripción],Tabla10[CODIGO PRESUPUESTARIO],0))</f>
        <v/>
      </c>
      <c r="R169" s="535"/>
    </row>
    <row r="170" spans="2:18" x14ac:dyDescent="0.25">
      <c r="B170" s="191" t="str">
        <f>IF('Formulario PPGR3'!$G170="","",CONCATENATE('Formulario PPGR3'!$C170,".",'Formulario PPGR3'!$D170,".",'Formulario PPGR3'!$E170,".",'Formulario PPGR3'!$F170))</f>
        <v/>
      </c>
      <c r="C170" s="191" t="str">
        <f>IF('Formulario PPGR3'!$G170="","",'Formulario PPGR1'!#REF!)</f>
        <v/>
      </c>
      <c r="D170" s="191" t="str">
        <f>IF('Formulario PPGR3'!$G170="","",'Formulario PPGR1'!#REF!)</f>
        <v/>
      </c>
      <c r="E170" s="191" t="str">
        <f>IF('Formulario PPGR3'!$G170="","",'Formulario PPGR1'!#REF!)</f>
        <v/>
      </c>
      <c r="F170" s="191" t="str">
        <f>IF('Formulario PPGR3'!$G170="","",'Formulario PPGR1'!#REF!)</f>
        <v/>
      </c>
      <c r="G170" s="190"/>
      <c r="H170" s="531" t="str" cm="1">
        <f t="array" ref="H170">IF(Tabla1[[#This Row],[Código_Actividad]]="","",_xlfn.XLOOKUP(Tabla1[[#This Row],[Código_Actividad]],CodigoActividad,Tabla2[Actividades Programables Presupuestables],"",0))</f>
        <v/>
      </c>
      <c r="I170" s="532" t="str">
        <f>IFERROR(VLOOKUP('Formulario PPGR3'!$G170,'Formulario PPGR2'!$H$110:$V$265,15,FALSE),"")</f>
        <v/>
      </c>
      <c r="J170" s="537"/>
      <c r="K170" s="535" t="str">
        <f>IF(Tabla1[[#This Row],[Insumos]]="","",_xlfn.XLOOKUP(Tabla1[[#This Row],[Insumos]],Tabla10[Insumo],Tabla10[InsumoAbrev],"",0))</f>
        <v/>
      </c>
      <c r="L170" s="536"/>
      <c r="M170" s="533" t="str">
        <f>IF(Tabla1[[#This Row],[Descripción]]="","",_xlfn.XLOOKUP(Tabla1[[#This Row],[Descripción]],Tabla10[Descripción],Tabla10[Unidad de Medida],"",0))</f>
        <v/>
      </c>
      <c r="N170" s="323"/>
      <c r="O170" s="534" t="str">
        <f>IF(Tabla1[[#This Row],[Descripción]]="","",_xlfn.XLOOKUP(Tabla1[[#This Row],[Descripción]],Tabla10[Descripción],Tabla10[Precio Unitario],0))</f>
        <v/>
      </c>
      <c r="P170" s="534" t="str">
        <f>IF(Tabla1[[#This Row],[Cantidad de Insumos]]="","",Tabla1[[#This Row],[Precio Unitario]]*Tabla1[[#This Row],[Cantidad de Insumos]])</f>
        <v/>
      </c>
      <c r="Q170" s="534" t="str">
        <f>IF(Tabla1[[#This Row],[Descripción]]="","",_xlfn.XLOOKUP(Tabla1[[#This Row],[Descripción]],Tabla10[Descripción],Tabla10[CODIGO PRESUPUESTARIO],0))</f>
        <v/>
      </c>
      <c r="R170" s="535"/>
    </row>
    <row r="171" spans="2:18" x14ac:dyDescent="0.25">
      <c r="B171" s="191" t="str">
        <f>IF('Formulario PPGR3'!$G171="","",CONCATENATE('Formulario PPGR3'!$C171,".",'Formulario PPGR3'!$D171,".",'Formulario PPGR3'!$E171,".",'Formulario PPGR3'!$F171))</f>
        <v/>
      </c>
      <c r="C171" s="191" t="str">
        <f>IF('Formulario PPGR3'!$G171="","",'Formulario PPGR1'!#REF!)</f>
        <v/>
      </c>
      <c r="D171" s="191" t="str">
        <f>IF('Formulario PPGR3'!$G171="","",'Formulario PPGR1'!#REF!)</f>
        <v/>
      </c>
      <c r="E171" s="191" t="str">
        <f>IF('Formulario PPGR3'!$G171="","",'Formulario PPGR1'!#REF!)</f>
        <v/>
      </c>
      <c r="F171" s="191" t="str">
        <f>IF('Formulario PPGR3'!$G171="","",'Formulario PPGR1'!#REF!)</f>
        <v/>
      </c>
      <c r="G171" s="190"/>
      <c r="H171" s="531" t="str" cm="1">
        <f t="array" ref="H171">IF(Tabla1[[#This Row],[Código_Actividad]]="","",_xlfn.XLOOKUP(Tabla1[[#This Row],[Código_Actividad]],CodigoActividad,Tabla2[Actividades Programables Presupuestables],"",0))</f>
        <v/>
      </c>
      <c r="I171" s="532" t="str">
        <f>IFERROR(VLOOKUP('Formulario PPGR3'!$G171,'Formulario PPGR2'!$H$110:$V$265,15,FALSE),"")</f>
        <v/>
      </c>
      <c r="J171" s="537"/>
      <c r="K171" s="535" t="str">
        <f>IF(Tabla1[[#This Row],[Insumos]]="","",_xlfn.XLOOKUP(Tabla1[[#This Row],[Insumos]],Tabla10[Insumo],Tabla10[InsumoAbrev],"",0))</f>
        <v/>
      </c>
      <c r="L171" s="536"/>
      <c r="M171" s="533" t="str">
        <f>IF(Tabla1[[#This Row],[Descripción]]="","",_xlfn.XLOOKUP(Tabla1[[#This Row],[Descripción]],Tabla10[Descripción],Tabla10[Unidad de Medida],"",0))</f>
        <v/>
      </c>
      <c r="N171" s="323"/>
      <c r="O171" s="534" t="str">
        <f>IF(Tabla1[[#This Row],[Descripción]]="","",_xlfn.XLOOKUP(Tabla1[[#This Row],[Descripción]],Tabla10[Descripción],Tabla10[Precio Unitario],0))</f>
        <v/>
      </c>
      <c r="P171" s="534" t="str">
        <f>IF(Tabla1[[#This Row],[Cantidad de Insumos]]="","",Tabla1[[#This Row],[Precio Unitario]]*Tabla1[[#This Row],[Cantidad de Insumos]])</f>
        <v/>
      </c>
      <c r="Q171" s="534" t="str">
        <f>IF(Tabla1[[#This Row],[Descripción]]="","",_xlfn.XLOOKUP(Tabla1[[#This Row],[Descripción]],Tabla10[Descripción],Tabla10[CODIGO PRESUPUESTARIO],0))</f>
        <v/>
      </c>
      <c r="R171" s="535"/>
    </row>
    <row r="172" spans="2:18" x14ac:dyDescent="0.25">
      <c r="B172" s="191" t="str">
        <f>IF('Formulario PPGR3'!$G172="","",CONCATENATE('Formulario PPGR3'!$C172,".",'Formulario PPGR3'!$D172,".",'Formulario PPGR3'!$E172,".",'Formulario PPGR3'!$F172))</f>
        <v/>
      </c>
      <c r="C172" s="191" t="str">
        <f>IF('Formulario PPGR3'!$G172="","",'Formulario PPGR1'!#REF!)</f>
        <v/>
      </c>
      <c r="D172" s="191" t="str">
        <f>IF('Formulario PPGR3'!$G172="","",'Formulario PPGR1'!#REF!)</f>
        <v/>
      </c>
      <c r="E172" s="191" t="str">
        <f>IF('Formulario PPGR3'!$G172="","",'Formulario PPGR1'!#REF!)</f>
        <v/>
      </c>
      <c r="F172" s="191" t="str">
        <f>IF('Formulario PPGR3'!$G172="","",'Formulario PPGR1'!#REF!)</f>
        <v/>
      </c>
      <c r="G172" s="190"/>
      <c r="H172" s="531" t="str" cm="1">
        <f t="array" ref="H172">IF(Tabla1[[#This Row],[Código_Actividad]]="","",_xlfn.XLOOKUP(Tabla1[[#This Row],[Código_Actividad]],CodigoActividad,Tabla2[Actividades Programables Presupuestables],"",0))</f>
        <v/>
      </c>
      <c r="I172" s="532" t="str">
        <f>IFERROR(VLOOKUP('Formulario PPGR3'!$G172,'Formulario PPGR2'!$H$110:$V$265,15,FALSE),"")</f>
        <v/>
      </c>
      <c r="J172" s="537"/>
      <c r="K172" s="535" t="str">
        <f>IF(Tabla1[[#This Row],[Insumos]]="","",_xlfn.XLOOKUP(Tabla1[[#This Row],[Insumos]],Tabla10[Insumo],Tabla10[InsumoAbrev],"",0))</f>
        <v/>
      </c>
      <c r="L172" s="536"/>
      <c r="M172" s="533" t="str">
        <f>IF(Tabla1[[#This Row],[Descripción]]="","",_xlfn.XLOOKUP(Tabla1[[#This Row],[Descripción]],Tabla10[Descripción],Tabla10[Unidad de Medida],"",0))</f>
        <v/>
      </c>
      <c r="N172" s="323"/>
      <c r="O172" s="534" t="str">
        <f>IF(Tabla1[[#This Row],[Descripción]]="","",_xlfn.XLOOKUP(Tabla1[[#This Row],[Descripción]],Tabla10[Descripción],Tabla10[Precio Unitario],0))</f>
        <v/>
      </c>
      <c r="P172" s="534" t="str">
        <f>IF(Tabla1[[#This Row],[Cantidad de Insumos]]="","",Tabla1[[#This Row],[Precio Unitario]]*Tabla1[[#This Row],[Cantidad de Insumos]])</f>
        <v/>
      </c>
      <c r="Q172" s="534" t="str">
        <f>IF(Tabla1[[#This Row],[Descripción]]="","",_xlfn.XLOOKUP(Tabla1[[#This Row],[Descripción]],Tabla10[Descripción],Tabla10[CODIGO PRESUPUESTARIO],0))</f>
        <v/>
      </c>
      <c r="R172" s="535"/>
    </row>
    <row r="173" spans="2:18" x14ac:dyDescent="0.25">
      <c r="B173" s="191" t="str">
        <f>IF('Formulario PPGR3'!$G173="","",CONCATENATE('Formulario PPGR3'!$C173,".",'Formulario PPGR3'!$D173,".",'Formulario PPGR3'!$E173,".",'Formulario PPGR3'!$F173))</f>
        <v/>
      </c>
      <c r="C173" s="191" t="str">
        <f>IF('Formulario PPGR3'!$G173="","",'Formulario PPGR1'!#REF!)</f>
        <v/>
      </c>
      <c r="D173" s="191" t="str">
        <f>IF('Formulario PPGR3'!$G173="","",'Formulario PPGR1'!#REF!)</f>
        <v/>
      </c>
      <c r="E173" s="191" t="str">
        <f>IF('Formulario PPGR3'!$G173="","",'Formulario PPGR1'!#REF!)</f>
        <v/>
      </c>
      <c r="F173" s="191" t="str">
        <f>IF('Formulario PPGR3'!$G173="","",'Formulario PPGR1'!#REF!)</f>
        <v/>
      </c>
      <c r="G173" s="190"/>
      <c r="H173" s="531" t="str" cm="1">
        <f t="array" ref="H173">IF(Tabla1[[#This Row],[Código_Actividad]]="","",_xlfn.XLOOKUP(Tabla1[[#This Row],[Código_Actividad]],CodigoActividad,Tabla2[Actividades Programables Presupuestables],"",0))</f>
        <v/>
      </c>
      <c r="I173" s="532" t="str">
        <f>IFERROR(VLOOKUP('Formulario PPGR3'!$G173,'Formulario PPGR2'!$H$110:$V$265,15,FALSE),"")</f>
        <v/>
      </c>
      <c r="J173" s="537"/>
      <c r="K173" s="535" t="str">
        <f>IF(Tabla1[[#This Row],[Insumos]]="","",_xlfn.XLOOKUP(Tabla1[[#This Row],[Insumos]],Tabla10[Insumo],Tabla10[InsumoAbrev],"",0))</f>
        <v/>
      </c>
      <c r="L173" s="536"/>
      <c r="M173" s="533" t="str">
        <f>IF(Tabla1[[#This Row],[Descripción]]="","",_xlfn.XLOOKUP(Tabla1[[#This Row],[Descripción]],Tabla10[Descripción],Tabla10[Unidad de Medida],"",0))</f>
        <v/>
      </c>
      <c r="N173" s="323"/>
      <c r="O173" s="534" t="str">
        <f>IF(Tabla1[[#This Row],[Descripción]]="","",_xlfn.XLOOKUP(Tabla1[[#This Row],[Descripción]],Tabla10[Descripción],Tabla10[Precio Unitario],0))</f>
        <v/>
      </c>
      <c r="P173" s="534" t="str">
        <f>IF(Tabla1[[#This Row],[Cantidad de Insumos]]="","",Tabla1[[#This Row],[Precio Unitario]]*Tabla1[[#This Row],[Cantidad de Insumos]])</f>
        <v/>
      </c>
      <c r="Q173" s="534" t="str">
        <f>IF(Tabla1[[#This Row],[Descripción]]="","",_xlfn.XLOOKUP(Tabla1[[#This Row],[Descripción]],Tabla10[Descripción],Tabla10[CODIGO PRESUPUESTARIO],0))</f>
        <v/>
      </c>
      <c r="R173" s="535"/>
    </row>
    <row r="174" spans="2:18" x14ac:dyDescent="0.25">
      <c r="B174" s="191" t="str">
        <f>IF('Formulario PPGR3'!$G174="","",CONCATENATE('Formulario PPGR3'!$C174,".",'Formulario PPGR3'!$D174,".",'Formulario PPGR3'!$E174,".",'Formulario PPGR3'!$F174))</f>
        <v/>
      </c>
      <c r="C174" s="191" t="str">
        <f>IF('Formulario PPGR3'!$G174="","",'Formulario PPGR1'!#REF!)</f>
        <v/>
      </c>
      <c r="D174" s="191" t="str">
        <f>IF('Formulario PPGR3'!$G174="","",'Formulario PPGR1'!#REF!)</f>
        <v/>
      </c>
      <c r="E174" s="191" t="str">
        <f>IF('Formulario PPGR3'!$G174="","",'Formulario PPGR1'!#REF!)</f>
        <v/>
      </c>
      <c r="F174" s="191" t="str">
        <f>IF('Formulario PPGR3'!$G174="","",'Formulario PPGR1'!#REF!)</f>
        <v/>
      </c>
      <c r="G174" s="190"/>
      <c r="H174" s="531" t="str" cm="1">
        <f t="array" ref="H174">IF(Tabla1[[#This Row],[Código_Actividad]]="","",_xlfn.XLOOKUP(Tabla1[[#This Row],[Código_Actividad]],CodigoActividad,Tabla2[Actividades Programables Presupuestables],"",0))</f>
        <v/>
      </c>
      <c r="I174" s="532" t="str">
        <f>IFERROR(VLOOKUP('Formulario PPGR3'!$G174,'Formulario PPGR2'!$H$110:$V$265,15,FALSE),"")</f>
        <v/>
      </c>
      <c r="J174" s="537"/>
      <c r="K174" s="535" t="str">
        <f>IF(Tabla1[[#This Row],[Insumos]]="","",_xlfn.XLOOKUP(Tabla1[[#This Row],[Insumos]],Tabla10[Insumo],Tabla10[InsumoAbrev],"",0))</f>
        <v/>
      </c>
      <c r="L174" s="536"/>
      <c r="M174" s="533" t="str">
        <f>IF(Tabla1[[#This Row],[Descripción]]="","",_xlfn.XLOOKUP(Tabla1[[#This Row],[Descripción]],Tabla10[Descripción],Tabla10[Unidad de Medida],"",0))</f>
        <v/>
      </c>
      <c r="N174" s="323"/>
      <c r="O174" s="534" t="str">
        <f>IF(Tabla1[[#This Row],[Descripción]]="","",_xlfn.XLOOKUP(Tabla1[[#This Row],[Descripción]],Tabla10[Descripción],Tabla10[Precio Unitario],0))</f>
        <v/>
      </c>
      <c r="P174" s="534" t="str">
        <f>IF(Tabla1[[#This Row],[Cantidad de Insumos]]="","",Tabla1[[#This Row],[Precio Unitario]]*Tabla1[[#This Row],[Cantidad de Insumos]])</f>
        <v/>
      </c>
      <c r="Q174" s="534" t="str">
        <f>IF(Tabla1[[#This Row],[Descripción]]="","",_xlfn.XLOOKUP(Tabla1[[#This Row],[Descripción]],Tabla10[Descripción],Tabla10[CODIGO PRESUPUESTARIO],0))</f>
        <v/>
      </c>
      <c r="R174" s="535"/>
    </row>
    <row r="175" spans="2:18" x14ac:dyDescent="0.25">
      <c r="B175" s="191" t="str">
        <f>IF('Formulario PPGR3'!$G175="","",CONCATENATE('Formulario PPGR3'!$C175,".",'Formulario PPGR3'!$D175,".",'Formulario PPGR3'!$E175,".",'Formulario PPGR3'!$F175))</f>
        <v/>
      </c>
      <c r="C175" s="191" t="str">
        <f>IF('Formulario PPGR3'!$G175="","",'Formulario PPGR1'!#REF!)</f>
        <v/>
      </c>
      <c r="D175" s="191" t="str">
        <f>IF('Formulario PPGR3'!$G175="","",'Formulario PPGR1'!#REF!)</f>
        <v/>
      </c>
      <c r="E175" s="191" t="str">
        <f>IF('Formulario PPGR3'!$G175="","",'Formulario PPGR1'!#REF!)</f>
        <v/>
      </c>
      <c r="F175" s="191" t="str">
        <f>IF('Formulario PPGR3'!$G175="","",'Formulario PPGR1'!#REF!)</f>
        <v/>
      </c>
      <c r="G175" s="190"/>
      <c r="H175" s="531" t="str" cm="1">
        <f t="array" ref="H175">IF(Tabla1[[#This Row],[Código_Actividad]]="","",_xlfn.XLOOKUP(Tabla1[[#This Row],[Código_Actividad]],CodigoActividad,Tabla2[Actividades Programables Presupuestables],"",0))</f>
        <v/>
      </c>
      <c r="I175" s="532" t="str">
        <f>IFERROR(VLOOKUP('Formulario PPGR3'!$G175,'Formulario PPGR2'!$H$110:$V$265,15,FALSE),"")</f>
        <v/>
      </c>
      <c r="J175" s="537"/>
      <c r="K175" s="535" t="str">
        <f>IF(Tabla1[[#This Row],[Insumos]]="","",_xlfn.XLOOKUP(Tabla1[[#This Row],[Insumos]],Tabla10[Insumo],Tabla10[InsumoAbrev],"",0))</f>
        <v/>
      </c>
      <c r="L175" s="536"/>
      <c r="M175" s="533" t="str">
        <f>IF(Tabla1[[#This Row],[Descripción]]="","",_xlfn.XLOOKUP(Tabla1[[#This Row],[Descripción]],Tabla10[Descripción],Tabla10[Unidad de Medida],"",0))</f>
        <v/>
      </c>
      <c r="N175" s="323"/>
      <c r="O175" s="534" t="str">
        <f>IF(Tabla1[[#This Row],[Descripción]]="","",_xlfn.XLOOKUP(Tabla1[[#This Row],[Descripción]],Tabla10[Descripción],Tabla10[Precio Unitario],0))</f>
        <v/>
      </c>
      <c r="P175" s="534" t="str">
        <f>IF(Tabla1[[#This Row],[Cantidad de Insumos]]="","",Tabla1[[#This Row],[Precio Unitario]]*Tabla1[[#This Row],[Cantidad de Insumos]])</f>
        <v/>
      </c>
      <c r="Q175" s="534" t="str">
        <f>IF(Tabla1[[#This Row],[Descripción]]="","",_xlfn.XLOOKUP(Tabla1[[#This Row],[Descripción]],Tabla10[Descripción],Tabla10[CODIGO PRESUPUESTARIO],0))</f>
        <v/>
      </c>
      <c r="R175" s="535"/>
    </row>
    <row r="176" spans="2:18" x14ac:dyDescent="0.25">
      <c r="B176" s="191" t="str">
        <f>IF('Formulario PPGR3'!$G176="","",CONCATENATE('Formulario PPGR3'!$C176,".",'Formulario PPGR3'!$D176,".",'Formulario PPGR3'!$E176,".",'Formulario PPGR3'!$F176))</f>
        <v/>
      </c>
      <c r="C176" s="191" t="str">
        <f>IF('Formulario PPGR3'!$G176="","",'Formulario PPGR1'!#REF!)</f>
        <v/>
      </c>
      <c r="D176" s="191" t="str">
        <f>IF('Formulario PPGR3'!$G176="","",'Formulario PPGR1'!#REF!)</f>
        <v/>
      </c>
      <c r="E176" s="191" t="str">
        <f>IF('Formulario PPGR3'!$G176="","",'Formulario PPGR1'!#REF!)</f>
        <v/>
      </c>
      <c r="F176" s="191" t="str">
        <f>IF('Formulario PPGR3'!$G176="","",'Formulario PPGR1'!#REF!)</f>
        <v/>
      </c>
      <c r="G176" s="190"/>
      <c r="H176" s="531" t="str" cm="1">
        <f t="array" ref="H176">IF(Tabla1[[#This Row],[Código_Actividad]]="","",_xlfn.XLOOKUP(Tabla1[[#This Row],[Código_Actividad]],CodigoActividad,Tabla2[Actividades Programables Presupuestables],"",0))</f>
        <v/>
      </c>
      <c r="I176" s="532" t="str">
        <f>IFERROR(VLOOKUP('Formulario PPGR3'!$G176,'Formulario PPGR2'!$H$110:$V$265,15,FALSE),"")</f>
        <v/>
      </c>
      <c r="J176" s="537"/>
      <c r="K176" s="535" t="str">
        <f>IF(Tabla1[[#This Row],[Insumos]]="","",_xlfn.XLOOKUP(Tabla1[[#This Row],[Insumos]],Tabla10[Insumo],Tabla10[InsumoAbrev],"",0))</f>
        <v/>
      </c>
      <c r="L176" s="536"/>
      <c r="M176" s="533" t="str">
        <f>IF(Tabla1[[#This Row],[Descripción]]="","",_xlfn.XLOOKUP(Tabla1[[#This Row],[Descripción]],Tabla10[Descripción],Tabla10[Unidad de Medida],"",0))</f>
        <v/>
      </c>
      <c r="N176" s="323"/>
      <c r="O176" s="534" t="str">
        <f>IF(Tabla1[[#This Row],[Descripción]]="","",_xlfn.XLOOKUP(Tabla1[[#This Row],[Descripción]],Tabla10[Descripción],Tabla10[Precio Unitario],0))</f>
        <v/>
      </c>
      <c r="P176" s="534" t="str">
        <f>IF(Tabla1[[#This Row],[Cantidad de Insumos]]="","",Tabla1[[#This Row],[Precio Unitario]]*Tabla1[[#This Row],[Cantidad de Insumos]])</f>
        <v/>
      </c>
      <c r="Q176" s="534" t="str">
        <f>IF(Tabla1[[#This Row],[Descripción]]="","",_xlfn.XLOOKUP(Tabla1[[#This Row],[Descripción]],Tabla10[Descripción],Tabla10[CODIGO PRESUPUESTARIO],0))</f>
        <v/>
      </c>
      <c r="R176" s="535"/>
    </row>
    <row r="177" spans="2:18" x14ac:dyDescent="0.25">
      <c r="B177" s="191" t="str">
        <f>IF('Formulario PPGR3'!$G177="","",CONCATENATE('Formulario PPGR3'!$C177,".",'Formulario PPGR3'!$D177,".",'Formulario PPGR3'!$E177,".",'Formulario PPGR3'!$F177))</f>
        <v/>
      </c>
      <c r="C177" s="191" t="str">
        <f>IF('Formulario PPGR3'!$G177="","",'Formulario PPGR1'!#REF!)</f>
        <v/>
      </c>
      <c r="D177" s="191" t="str">
        <f>IF('Formulario PPGR3'!$G177="","",'Formulario PPGR1'!#REF!)</f>
        <v/>
      </c>
      <c r="E177" s="191" t="str">
        <f>IF('Formulario PPGR3'!$G177="","",'Formulario PPGR1'!#REF!)</f>
        <v/>
      </c>
      <c r="F177" s="191" t="str">
        <f>IF('Formulario PPGR3'!$G177="","",'Formulario PPGR1'!#REF!)</f>
        <v/>
      </c>
      <c r="G177" s="190"/>
      <c r="H177" s="531" t="str" cm="1">
        <f t="array" ref="H177">IF(Tabla1[[#This Row],[Código_Actividad]]="","",_xlfn.XLOOKUP(Tabla1[[#This Row],[Código_Actividad]],CodigoActividad,Tabla2[Actividades Programables Presupuestables],"",0))</f>
        <v/>
      </c>
      <c r="I177" s="532" t="str">
        <f>IFERROR(VLOOKUP('Formulario PPGR3'!$G177,'Formulario PPGR2'!$H$110:$V$265,15,FALSE),"")</f>
        <v/>
      </c>
      <c r="J177" s="537"/>
      <c r="K177" s="535" t="str">
        <f>IF(Tabla1[[#This Row],[Insumos]]="","",_xlfn.XLOOKUP(Tabla1[[#This Row],[Insumos]],Tabla10[Insumo],Tabla10[InsumoAbrev],"",0))</f>
        <v/>
      </c>
      <c r="L177" s="536"/>
      <c r="M177" s="533" t="str">
        <f>IF(Tabla1[[#This Row],[Descripción]]="","",_xlfn.XLOOKUP(Tabla1[[#This Row],[Descripción]],Tabla10[Descripción],Tabla10[Unidad de Medida],"",0))</f>
        <v/>
      </c>
      <c r="N177" s="323"/>
      <c r="O177" s="534" t="str">
        <f>IF(Tabla1[[#This Row],[Descripción]]="","",_xlfn.XLOOKUP(Tabla1[[#This Row],[Descripción]],Tabla10[Descripción],Tabla10[Precio Unitario],0))</f>
        <v/>
      </c>
      <c r="P177" s="534" t="str">
        <f>IF(Tabla1[[#This Row],[Cantidad de Insumos]]="","",Tabla1[[#This Row],[Precio Unitario]]*Tabla1[[#This Row],[Cantidad de Insumos]])</f>
        <v/>
      </c>
      <c r="Q177" s="534" t="str">
        <f>IF(Tabla1[[#This Row],[Descripción]]="","",_xlfn.XLOOKUP(Tabla1[[#This Row],[Descripción]],Tabla10[Descripción],Tabla10[CODIGO PRESUPUESTARIO],0))</f>
        <v/>
      </c>
      <c r="R177" s="535"/>
    </row>
    <row r="178" spans="2:18" x14ac:dyDescent="0.25">
      <c r="B178" s="191" t="str">
        <f>IF('Formulario PPGR3'!$G178="","",CONCATENATE('Formulario PPGR3'!$C178,".",'Formulario PPGR3'!$D178,".",'Formulario PPGR3'!$E178,".",'Formulario PPGR3'!$F178))</f>
        <v/>
      </c>
      <c r="C178" s="191" t="str">
        <f>IF('Formulario PPGR3'!$G178="","",'Formulario PPGR1'!#REF!)</f>
        <v/>
      </c>
      <c r="D178" s="191" t="str">
        <f>IF('Formulario PPGR3'!$G178="","",'Formulario PPGR1'!#REF!)</f>
        <v/>
      </c>
      <c r="E178" s="191" t="str">
        <f>IF('Formulario PPGR3'!$G178="","",'Formulario PPGR1'!#REF!)</f>
        <v/>
      </c>
      <c r="F178" s="191" t="str">
        <f>IF('Formulario PPGR3'!$G178="","",'Formulario PPGR1'!#REF!)</f>
        <v/>
      </c>
      <c r="G178" s="190"/>
      <c r="H178" s="531" t="str" cm="1">
        <f t="array" ref="H178">IF(Tabla1[[#This Row],[Código_Actividad]]="","",_xlfn.XLOOKUP(Tabla1[[#This Row],[Código_Actividad]],CodigoActividad,Tabla2[Actividades Programables Presupuestables],"",0))</f>
        <v/>
      </c>
      <c r="I178" s="532" t="str">
        <f>IFERROR(VLOOKUP('Formulario PPGR3'!$G178,'Formulario PPGR2'!$H$110:$V$265,15,FALSE),"")</f>
        <v/>
      </c>
      <c r="J178" s="537"/>
      <c r="K178" s="535" t="str">
        <f>IF(Tabla1[[#This Row],[Insumos]]="","",_xlfn.XLOOKUP(Tabla1[[#This Row],[Insumos]],Tabla10[Insumo],Tabla10[InsumoAbrev],"",0))</f>
        <v/>
      </c>
      <c r="L178" s="536"/>
      <c r="M178" s="533" t="str">
        <f>IF(Tabla1[[#This Row],[Descripción]]="","",_xlfn.XLOOKUP(Tabla1[[#This Row],[Descripción]],Tabla10[Descripción],Tabla10[Unidad de Medida],"",0))</f>
        <v/>
      </c>
      <c r="N178" s="323"/>
      <c r="O178" s="534" t="str">
        <f>IF(Tabla1[[#This Row],[Descripción]]="","",_xlfn.XLOOKUP(Tabla1[[#This Row],[Descripción]],Tabla10[Descripción],Tabla10[Precio Unitario],0))</f>
        <v/>
      </c>
      <c r="P178" s="534" t="str">
        <f>IF(Tabla1[[#This Row],[Cantidad de Insumos]]="","",Tabla1[[#This Row],[Precio Unitario]]*Tabla1[[#This Row],[Cantidad de Insumos]])</f>
        <v/>
      </c>
      <c r="Q178" s="534" t="str">
        <f>IF(Tabla1[[#This Row],[Descripción]]="","",_xlfn.XLOOKUP(Tabla1[[#This Row],[Descripción]],Tabla10[Descripción],Tabla10[CODIGO PRESUPUESTARIO],0))</f>
        <v/>
      </c>
      <c r="R178" s="535"/>
    </row>
    <row r="179" spans="2:18" x14ac:dyDescent="0.25">
      <c r="B179" s="191" t="str">
        <f>IF('Formulario PPGR3'!$G179="","",CONCATENATE('Formulario PPGR3'!$C179,".",'Formulario PPGR3'!$D179,".",'Formulario PPGR3'!$E179,".",'Formulario PPGR3'!$F179))</f>
        <v/>
      </c>
      <c r="C179" s="191" t="str">
        <f>IF('Formulario PPGR3'!$G179="","",'Formulario PPGR1'!#REF!)</f>
        <v/>
      </c>
      <c r="D179" s="191" t="str">
        <f>IF('Formulario PPGR3'!$G179="","",'Formulario PPGR1'!#REF!)</f>
        <v/>
      </c>
      <c r="E179" s="191" t="str">
        <f>IF('Formulario PPGR3'!$G179="","",'Formulario PPGR1'!#REF!)</f>
        <v/>
      </c>
      <c r="F179" s="191" t="str">
        <f>IF('Formulario PPGR3'!$G179="","",'Formulario PPGR1'!#REF!)</f>
        <v/>
      </c>
      <c r="G179" s="190"/>
      <c r="H179" s="531" t="str" cm="1">
        <f t="array" ref="H179">IF(Tabla1[[#This Row],[Código_Actividad]]="","",_xlfn.XLOOKUP(Tabla1[[#This Row],[Código_Actividad]],CodigoActividad,Tabla2[Actividades Programables Presupuestables],"",0))</f>
        <v/>
      </c>
      <c r="I179" s="532" t="str">
        <f>IFERROR(VLOOKUP('Formulario PPGR3'!$G179,'Formulario PPGR2'!$H$110:$V$265,15,FALSE),"")</f>
        <v/>
      </c>
      <c r="J179" s="537"/>
      <c r="K179" s="535" t="str">
        <f>IF(Tabla1[[#This Row],[Insumos]]="","",_xlfn.XLOOKUP(Tabla1[[#This Row],[Insumos]],Tabla10[Insumo],Tabla10[InsumoAbrev],"",0))</f>
        <v/>
      </c>
      <c r="L179" s="536"/>
      <c r="M179" s="533" t="str">
        <f>IF(Tabla1[[#This Row],[Descripción]]="","",_xlfn.XLOOKUP(Tabla1[[#This Row],[Descripción]],Tabla10[Descripción],Tabla10[Unidad de Medida],"",0))</f>
        <v/>
      </c>
      <c r="N179" s="323"/>
      <c r="O179" s="534" t="str">
        <f>IF(Tabla1[[#This Row],[Descripción]]="","",_xlfn.XLOOKUP(Tabla1[[#This Row],[Descripción]],Tabla10[Descripción],Tabla10[Precio Unitario],0))</f>
        <v/>
      </c>
      <c r="P179" s="534" t="str">
        <f>IF(Tabla1[[#This Row],[Cantidad de Insumos]]="","",Tabla1[[#This Row],[Precio Unitario]]*Tabla1[[#This Row],[Cantidad de Insumos]])</f>
        <v/>
      </c>
      <c r="Q179" s="534" t="str">
        <f>IF(Tabla1[[#This Row],[Descripción]]="","",_xlfn.XLOOKUP(Tabla1[[#This Row],[Descripción]],Tabla10[Descripción],Tabla10[CODIGO PRESUPUESTARIO],0))</f>
        <v/>
      </c>
      <c r="R179" s="535"/>
    </row>
    <row r="180" spans="2:18" x14ac:dyDescent="0.25">
      <c r="B180" s="191" t="str">
        <f>IF('Formulario PPGR3'!$G180="","",CONCATENATE('Formulario PPGR3'!$C180,".",'Formulario PPGR3'!$D180,".",'Formulario PPGR3'!$E180,".",'Formulario PPGR3'!$F180))</f>
        <v/>
      </c>
      <c r="C180" s="191" t="str">
        <f>IF('Formulario PPGR3'!$G180="","",'Formulario PPGR1'!#REF!)</f>
        <v/>
      </c>
      <c r="D180" s="191" t="str">
        <f>IF('Formulario PPGR3'!$G180="","",'Formulario PPGR1'!#REF!)</f>
        <v/>
      </c>
      <c r="E180" s="191" t="str">
        <f>IF('Formulario PPGR3'!$G180="","",'Formulario PPGR1'!#REF!)</f>
        <v/>
      </c>
      <c r="F180" s="191" t="str">
        <f>IF('Formulario PPGR3'!$G180="","",'Formulario PPGR1'!#REF!)</f>
        <v/>
      </c>
      <c r="G180" s="190"/>
      <c r="H180" s="531" t="str" cm="1">
        <f t="array" ref="H180">IF(Tabla1[[#This Row],[Código_Actividad]]="","",_xlfn.XLOOKUP(Tabla1[[#This Row],[Código_Actividad]],CodigoActividad,Tabla2[Actividades Programables Presupuestables],"",0))</f>
        <v/>
      </c>
      <c r="I180" s="532" t="str">
        <f>IFERROR(VLOOKUP('Formulario PPGR3'!$G180,'Formulario PPGR2'!$H$110:$V$265,15,FALSE),"")</f>
        <v/>
      </c>
      <c r="J180" s="537"/>
      <c r="K180" s="535" t="str">
        <f>IF(Tabla1[[#This Row],[Insumos]]="","",_xlfn.XLOOKUP(Tabla1[[#This Row],[Insumos]],Tabla10[Insumo],Tabla10[InsumoAbrev],"",0))</f>
        <v/>
      </c>
      <c r="L180" s="536"/>
      <c r="M180" s="533" t="str">
        <f>IF(Tabla1[[#This Row],[Descripción]]="","",_xlfn.XLOOKUP(Tabla1[[#This Row],[Descripción]],Tabla10[Descripción],Tabla10[Unidad de Medida],"",0))</f>
        <v/>
      </c>
      <c r="N180" s="323"/>
      <c r="O180" s="534" t="str">
        <f>IF(Tabla1[[#This Row],[Descripción]]="","",_xlfn.XLOOKUP(Tabla1[[#This Row],[Descripción]],Tabla10[Descripción],Tabla10[Precio Unitario],0))</f>
        <v/>
      </c>
      <c r="P180" s="534" t="str">
        <f>IF(Tabla1[[#This Row],[Cantidad de Insumos]]="","",Tabla1[[#This Row],[Precio Unitario]]*Tabla1[[#This Row],[Cantidad de Insumos]])</f>
        <v/>
      </c>
      <c r="Q180" s="534" t="str">
        <f>IF(Tabla1[[#This Row],[Descripción]]="","",_xlfn.XLOOKUP(Tabla1[[#This Row],[Descripción]],Tabla10[Descripción],Tabla10[CODIGO PRESUPUESTARIO],0))</f>
        <v/>
      </c>
      <c r="R180" s="535"/>
    </row>
    <row r="181" spans="2:18" x14ac:dyDescent="0.25">
      <c r="B181" s="191" t="str">
        <f>IF('Formulario PPGR3'!$G181="","",CONCATENATE('Formulario PPGR3'!$C181,".",'Formulario PPGR3'!$D181,".",'Formulario PPGR3'!$E181,".",'Formulario PPGR3'!$F181))</f>
        <v/>
      </c>
      <c r="C181" s="191" t="str">
        <f>IF('Formulario PPGR3'!$G181="","",'Formulario PPGR1'!#REF!)</f>
        <v/>
      </c>
      <c r="D181" s="191" t="str">
        <f>IF('Formulario PPGR3'!$G181="","",'Formulario PPGR1'!#REF!)</f>
        <v/>
      </c>
      <c r="E181" s="191" t="str">
        <f>IF('Formulario PPGR3'!$G181="","",'Formulario PPGR1'!#REF!)</f>
        <v/>
      </c>
      <c r="F181" s="191" t="str">
        <f>IF('Formulario PPGR3'!$G181="","",'Formulario PPGR1'!#REF!)</f>
        <v/>
      </c>
      <c r="G181" s="190"/>
      <c r="H181" s="531" t="str" cm="1">
        <f t="array" ref="H181">IF(Tabla1[[#This Row],[Código_Actividad]]="","",_xlfn.XLOOKUP(Tabla1[[#This Row],[Código_Actividad]],CodigoActividad,Tabla2[Actividades Programables Presupuestables],"",0))</f>
        <v/>
      </c>
      <c r="I181" s="532" t="str">
        <f>IFERROR(VLOOKUP('Formulario PPGR3'!$G181,'Formulario PPGR2'!$H$110:$V$265,15,FALSE),"")</f>
        <v/>
      </c>
      <c r="J181" s="537"/>
      <c r="K181" s="535" t="str">
        <f>IF(Tabla1[[#This Row],[Insumos]]="","",_xlfn.XLOOKUP(Tabla1[[#This Row],[Insumos]],Tabla10[Insumo],Tabla10[InsumoAbrev],"",0))</f>
        <v/>
      </c>
      <c r="L181" s="536"/>
      <c r="M181" s="533" t="str">
        <f>IF(Tabla1[[#This Row],[Descripción]]="","",_xlfn.XLOOKUP(Tabla1[[#This Row],[Descripción]],Tabla10[Descripción],Tabla10[Unidad de Medida],"",0))</f>
        <v/>
      </c>
      <c r="N181" s="323"/>
      <c r="O181" s="534" t="str">
        <f>IF(Tabla1[[#This Row],[Descripción]]="","",_xlfn.XLOOKUP(Tabla1[[#This Row],[Descripción]],Tabla10[Descripción],Tabla10[Precio Unitario],0))</f>
        <v/>
      </c>
      <c r="P181" s="534" t="str">
        <f>IF(Tabla1[[#This Row],[Cantidad de Insumos]]="","",Tabla1[[#This Row],[Precio Unitario]]*Tabla1[[#This Row],[Cantidad de Insumos]])</f>
        <v/>
      </c>
      <c r="Q181" s="534" t="str">
        <f>IF(Tabla1[[#This Row],[Descripción]]="","",_xlfn.XLOOKUP(Tabla1[[#This Row],[Descripción]],Tabla10[Descripción],Tabla10[CODIGO PRESUPUESTARIO],0))</f>
        <v/>
      </c>
      <c r="R181" s="535"/>
    </row>
    <row r="182" spans="2:18" x14ac:dyDescent="0.25">
      <c r="B182" s="191" t="str">
        <f>IF('Formulario PPGR3'!$G182="","",CONCATENATE('Formulario PPGR3'!$C182,".",'Formulario PPGR3'!$D182,".",'Formulario PPGR3'!$E182,".",'Formulario PPGR3'!$F182))</f>
        <v/>
      </c>
      <c r="C182" s="191" t="str">
        <f>IF('Formulario PPGR3'!$G182="","",'Formulario PPGR1'!#REF!)</f>
        <v/>
      </c>
      <c r="D182" s="191" t="str">
        <f>IF('Formulario PPGR3'!$G182="","",'Formulario PPGR1'!#REF!)</f>
        <v/>
      </c>
      <c r="E182" s="191" t="str">
        <f>IF('Formulario PPGR3'!$G182="","",'Formulario PPGR1'!#REF!)</f>
        <v/>
      </c>
      <c r="F182" s="191" t="str">
        <f>IF('Formulario PPGR3'!$G182="","",'Formulario PPGR1'!#REF!)</f>
        <v/>
      </c>
      <c r="G182" s="190"/>
      <c r="H182" s="531" t="str" cm="1">
        <f t="array" ref="H182">IF(Tabla1[[#This Row],[Código_Actividad]]="","",_xlfn.XLOOKUP(Tabla1[[#This Row],[Código_Actividad]],CodigoActividad,Tabla2[Actividades Programables Presupuestables],"",0))</f>
        <v/>
      </c>
      <c r="I182" s="532" t="str">
        <f>IFERROR(VLOOKUP('Formulario PPGR3'!$G182,'Formulario PPGR2'!$H$110:$V$265,15,FALSE),"")</f>
        <v/>
      </c>
      <c r="J182" s="537"/>
      <c r="K182" s="535" t="str">
        <f>IF(Tabla1[[#This Row],[Insumos]]="","",_xlfn.XLOOKUP(Tabla1[[#This Row],[Insumos]],Tabla10[Insumo],Tabla10[InsumoAbrev],"",0))</f>
        <v/>
      </c>
      <c r="L182" s="536"/>
      <c r="M182" s="533" t="str">
        <f>IF(Tabla1[[#This Row],[Descripción]]="","",_xlfn.XLOOKUP(Tabla1[[#This Row],[Descripción]],Tabla10[Descripción],Tabla10[Unidad de Medida],"",0))</f>
        <v/>
      </c>
      <c r="N182" s="323"/>
      <c r="O182" s="534" t="str">
        <f>IF(Tabla1[[#This Row],[Descripción]]="","",_xlfn.XLOOKUP(Tabla1[[#This Row],[Descripción]],Tabla10[Descripción],Tabla10[Precio Unitario],0))</f>
        <v/>
      </c>
      <c r="P182" s="534" t="str">
        <f>IF(Tabla1[[#This Row],[Cantidad de Insumos]]="","",Tabla1[[#This Row],[Precio Unitario]]*Tabla1[[#This Row],[Cantidad de Insumos]])</f>
        <v/>
      </c>
      <c r="Q182" s="534" t="str">
        <f>IF(Tabla1[[#This Row],[Descripción]]="","",_xlfn.XLOOKUP(Tabla1[[#This Row],[Descripción]],Tabla10[Descripción],Tabla10[CODIGO PRESUPUESTARIO],0))</f>
        <v/>
      </c>
      <c r="R182" s="535"/>
    </row>
    <row r="183" spans="2:18" x14ac:dyDescent="0.25">
      <c r="B183" s="191" t="str">
        <f>IF('Formulario PPGR3'!$G183="","",CONCATENATE('Formulario PPGR3'!$C183,".",'Formulario PPGR3'!$D183,".",'Formulario PPGR3'!$E183,".",'Formulario PPGR3'!$F183))</f>
        <v/>
      </c>
      <c r="C183" s="191" t="str">
        <f>IF('Formulario PPGR3'!$G183="","",'Formulario PPGR1'!#REF!)</f>
        <v/>
      </c>
      <c r="D183" s="191" t="str">
        <f>IF('Formulario PPGR3'!$G183="","",'Formulario PPGR1'!#REF!)</f>
        <v/>
      </c>
      <c r="E183" s="191" t="str">
        <f>IF('Formulario PPGR3'!$G183="","",'Formulario PPGR1'!#REF!)</f>
        <v/>
      </c>
      <c r="F183" s="191" t="str">
        <f>IF('Formulario PPGR3'!$G183="","",'Formulario PPGR1'!#REF!)</f>
        <v/>
      </c>
      <c r="G183" s="190"/>
      <c r="H183" s="531" t="str" cm="1">
        <f t="array" ref="H183">IF(Tabla1[[#This Row],[Código_Actividad]]="","",_xlfn.XLOOKUP(Tabla1[[#This Row],[Código_Actividad]],CodigoActividad,Tabla2[Actividades Programables Presupuestables],"",0))</f>
        <v/>
      </c>
      <c r="I183" s="532" t="str">
        <f>IFERROR(VLOOKUP('Formulario PPGR3'!$G183,'Formulario PPGR2'!$H$110:$V$265,15,FALSE),"")</f>
        <v/>
      </c>
      <c r="J183" s="537"/>
      <c r="K183" s="535" t="str">
        <f>IF(Tabla1[[#This Row],[Insumos]]="","",_xlfn.XLOOKUP(Tabla1[[#This Row],[Insumos]],Tabla10[Insumo],Tabla10[InsumoAbrev],"",0))</f>
        <v/>
      </c>
      <c r="L183" s="536"/>
      <c r="M183" s="533" t="str">
        <f>IF(Tabla1[[#This Row],[Descripción]]="","",_xlfn.XLOOKUP(Tabla1[[#This Row],[Descripción]],Tabla10[Descripción],Tabla10[Unidad de Medida],"",0))</f>
        <v/>
      </c>
      <c r="N183" s="323"/>
      <c r="O183" s="534" t="str">
        <f>IF(Tabla1[[#This Row],[Descripción]]="","",_xlfn.XLOOKUP(Tabla1[[#This Row],[Descripción]],Tabla10[Descripción],Tabla10[Precio Unitario],0))</f>
        <v/>
      </c>
      <c r="P183" s="534" t="str">
        <f>IF(Tabla1[[#This Row],[Cantidad de Insumos]]="","",Tabla1[[#This Row],[Precio Unitario]]*Tabla1[[#This Row],[Cantidad de Insumos]])</f>
        <v/>
      </c>
      <c r="Q183" s="534" t="str">
        <f>IF(Tabla1[[#This Row],[Descripción]]="","",_xlfn.XLOOKUP(Tabla1[[#This Row],[Descripción]],Tabla10[Descripción],Tabla10[CODIGO PRESUPUESTARIO],0))</f>
        <v/>
      </c>
      <c r="R183" s="535"/>
    </row>
    <row r="184" spans="2:18" x14ac:dyDescent="0.25">
      <c r="B184" s="191" t="str">
        <f>IF('Formulario PPGR3'!$G184="","",CONCATENATE('Formulario PPGR3'!$C184,".",'Formulario PPGR3'!$D184,".",'Formulario PPGR3'!$E184,".",'Formulario PPGR3'!$F184))</f>
        <v/>
      </c>
      <c r="C184" s="191" t="str">
        <f>IF('Formulario PPGR3'!$G184="","",'Formulario PPGR1'!#REF!)</f>
        <v/>
      </c>
      <c r="D184" s="191" t="str">
        <f>IF('Formulario PPGR3'!$G184="","",'Formulario PPGR1'!#REF!)</f>
        <v/>
      </c>
      <c r="E184" s="191" t="str">
        <f>IF('Formulario PPGR3'!$G184="","",'Formulario PPGR1'!#REF!)</f>
        <v/>
      </c>
      <c r="F184" s="191" t="str">
        <f>IF('Formulario PPGR3'!$G184="","",'Formulario PPGR1'!#REF!)</f>
        <v/>
      </c>
      <c r="G184" s="190"/>
      <c r="H184" s="531" t="str" cm="1">
        <f t="array" ref="H184">IF(Tabla1[[#This Row],[Código_Actividad]]="","",_xlfn.XLOOKUP(Tabla1[[#This Row],[Código_Actividad]],CodigoActividad,Tabla2[Actividades Programables Presupuestables],"",0))</f>
        <v/>
      </c>
      <c r="I184" s="532" t="str">
        <f>IFERROR(VLOOKUP('Formulario PPGR3'!$G184,'Formulario PPGR2'!$H$110:$V$265,15,FALSE),"")</f>
        <v/>
      </c>
      <c r="J184" s="537"/>
      <c r="K184" s="535" t="str">
        <f>IF(Tabla1[[#This Row],[Insumos]]="","",_xlfn.XLOOKUP(Tabla1[[#This Row],[Insumos]],Tabla10[Insumo],Tabla10[InsumoAbrev],"",0))</f>
        <v/>
      </c>
      <c r="L184" s="536"/>
      <c r="M184" s="533" t="str">
        <f>IF(Tabla1[[#This Row],[Descripción]]="","",_xlfn.XLOOKUP(Tabla1[[#This Row],[Descripción]],Tabla10[Descripción],Tabla10[Unidad de Medida],"",0))</f>
        <v/>
      </c>
      <c r="N184" s="323"/>
      <c r="O184" s="534" t="str">
        <f>IF(Tabla1[[#This Row],[Descripción]]="","",_xlfn.XLOOKUP(Tabla1[[#This Row],[Descripción]],Tabla10[Descripción],Tabla10[Precio Unitario],0))</f>
        <v/>
      </c>
      <c r="P184" s="534" t="str">
        <f>IF(Tabla1[[#This Row],[Cantidad de Insumos]]="","",Tabla1[[#This Row],[Precio Unitario]]*Tabla1[[#This Row],[Cantidad de Insumos]])</f>
        <v/>
      </c>
      <c r="Q184" s="534" t="str">
        <f>IF(Tabla1[[#This Row],[Descripción]]="","",_xlfn.XLOOKUP(Tabla1[[#This Row],[Descripción]],Tabla10[Descripción],Tabla10[CODIGO PRESUPUESTARIO],0))</f>
        <v/>
      </c>
      <c r="R184" s="535"/>
    </row>
    <row r="185" spans="2:18" x14ac:dyDescent="0.25">
      <c r="B185" s="191" t="str">
        <f>IF('Formulario PPGR3'!$G185="","",CONCATENATE('Formulario PPGR3'!$C185,".",'Formulario PPGR3'!$D185,".",'Formulario PPGR3'!$E185,".",'Formulario PPGR3'!$F185))</f>
        <v/>
      </c>
      <c r="C185" s="191" t="str">
        <f>IF('Formulario PPGR3'!$G185="","",'Formulario PPGR1'!#REF!)</f>
        <v/>
      </c>
      <c r="D185" s="191" t="str">
        <f>IF('Formulario PPGR3'!$G185="","",'Formulario PPGR1'!#REF!)</f>
        <v/>
      </c>
      <c r="E185" s="191" t="str">
        <f>IF('Formulario PPGR3'!$G185="","",'Formulario PPGR1'!#REF!)</f>
        <v/>
      </c>
      <c r="F185" s="191" t="str">
        <f>IF('Formulario PPGR3'!$G185="","",'Formulario PPGR1'!#REF!)</f>
        <v/>
      </c>
      <c r="G185" s="190"/>
      <c r="H185" s="531" t="str" cm="1">
        <f t="array" ref="H185">IF(Tabla1[[#This Row],[Código_Actividad]]="","",_xlfn.XLOOKUP(Tabla1[[#This Row],[Código_Actividad]],CodigoActividad,Tabla2[Actividades Programables Presupuestables],"",0))</f>
        <v/>
      </c>
      <c r="I185" s="532" t="str">
        <f>IFERROR(VLOOKUP('Formulario PPGR3'!$G185,'Formulario PPGR2'!$H$110:$V$265,15,FALSE),"")</f>
        <v/>
      </c>
      <c r="J185" s="537"/>
      <c r="K185" s="535" t="str">
        <f>IF(Tabla1[[#This Row],[Insumos]]="","",_xlfn.XLOOKUP(Tabla1[[#This Row],[Insumos]],Tabla10[Insumo],Tabla10[InsumoAbrev],"",0))</f>
        <v/>
      </c>
      <c r="L185" s="536"/>
      <c r="M185" s="533" t="str">
        <f>IF(Tabla1[[#This Row],[Descripción]]="","",_xlfn.XLOOKUP(Tabla1[[#This Row],[Descripción]],Tabla10[Descripción],Tabla10[Unidad de Medida],"",0))</f>
        <v/>
      </c>
      <c r="N185" s="323"/>
      <c r="O185" s="534" t="str">
        <f>IF(Tabla1[[#This Row],[Descripción]]="","",_xlfn.XLOOKUP(Tabla1[[#This Row],[Descripción]],Tabla10[Descripción],Tabla10[Precio Unitario],0))</f>
        <v/>
      </c>
      <c r="P185" s="534" t="str">
        <f>IF(Tabla1[[#This Row],[Cantidad de Insumos]]="","",Tabla1[[#This Row],[Precio Unitario]]*Tabla1[[#This Row],[Cantidad de Insumos]])</f>
        <v/>
      </c>
      <c r="Q185" s="534" t="str">
        <f>IF(Tabla1[[#This Row],[Descripción]]="","",_xlfn.XLOOKUP(Tabla1[[#This Row],[Descripción]],Tabla10[Descripción],Tabla10[CODIGO PRESUPUESTARIO],0))</f>
        <v/>
      </c>
      <c r="R185" s="535"/>
    </row>
    <row r="186" spans="2:18" x14ac:dyDescent="0.25">
      <c r="B186" s="191" t="str">
        <f>IF('Formulario PPGR3'!$G186="","",CONCATENATE('Formulario PPGR3'!$C186,".",'Formulario PPGR3'!$D186,".",'Formulario PPGR3'!$E186,".",'Formulario PPGR3'!$F186))</f>
        <v/>
      </c>
      <c r="C186" s="191" t="str">
        <f>IF('Formulario PPGR3'!$G186="","",'Formulario PPGR1'!#REF!)</f>
        <v/>
      </c>
      <c r="D186" s="191" t="str">
        <f>IF('Formulario PPGR3'!$G186="","",'Formulario PPGR1'!#REF!)</f>
        <v/>
      </c>
      <c r="E186" s="191" t="str">
        <f>IF('Formulario PPGR3'!$G186="","",'Formulario PPGR1'!#REF!)</f>
        <v/>
      </c>
      <c r="F186" s="191" t="str">
        <f>IF('Formulario PPGR3'!$G186="","",'Formulario PPGR1'!#REF!)</f>
        <v/>
      </c>
      <c r="G186" s="190"/>
      <c r="H186" s="531" t="str" cm="1">
        <f t="array" ref="H186">IF(Tabla1[[#This Row],[Código_Actividad]]="","",_xlfn.XLOOKUP(Tabla1[[#This Row],[Código_Actividad]],CodigoActividad,Tabla2[Actividades Programables Presupuestables],"",0))</f>
        <v/>
      </c>
      <c r="I186" s="532" t="str">
        <f>IFERROR(VLOOKUP('Formulario PPGR3'!$G186,'Formulario PPGR2'!$H$110:$V$265,15,FALSE),"")</f>
        <v/>
      </c>
      <c r="J186" s="537"/>
      <c r="K186" s="535" t="str">
        <f>IF(Tabla1[[#This Row],[Insumos]]="","",_xlfn.XLOOKUP(Tabla1[[#This Row],[Insumos]],Tabla10[Insumo],Tabla10[InsumoAbrev],"",0))</f>
        <v/>
      </c>
      <c r="L186" s="536"/>
      <c r="M186" s="533" t="str">
        <f>IF(Tabla1[[#This Row],[Descripción]]="","",_xlfn.XLOOKUP(Tabla1[[#This Row],[Descripción]],Tabla10[Descripción],Tabla10[Unidad de Medida],"",0))</f>
        <v/>
      </c>
      <c r="N186" s="323"/>
      <c r="O186" s="534" t="str">
        <f>IF(Tabla1[[#This Row],[Descripción]]="","",_xlfn.XLOOKUP(Tabla1[[#This Row],[Descripción]],Tabla10[Descripción],Tabla10[Precio Unitario],0))</f>
        <v/>
      </c>
      <c r="P186" s="534" t="str">
        <f>IF(Tabla1[[#This Row],[Cantidad de Insumos]]="","",Tabla1[[#This Row],[Precio Unitario]]*Tabla1[[#This Row],[Cantidad de Insumos]])</f>
        <v/>
      </c>
      <c r="Q186" s="534" t="str">
        <f>IF(Tabla1[[#This Row],[Descripción]]="","",_xlfn.XLOOKUP(Tabla1[[#This Row],[Descripción]],Tabla10[Descripción],Tabla10[CODIGO PRESUPUESTARIO],0))</f>
        <v/>
      </c>
      <c r="R186" s="535"/>
    </row>
    <row r="187" spans="2:18" x14ac:dyDescent="0.25">
      <c r="B187" s="191" t="str">
        <f>IF('Formulario PPGR3'!$G187="","",CONCATENATE('Formulario PPGR3'!$C187,".",'Formulario PPGR3'!$D187,".",'Formulario PPGR3'!$E187,".",'Formulario PPGR3'!$F187))</f>
        <v/>
      </c>
      <c r="C187" s="191" t="str">
        <f>IF('Formulario PPGR3'!$G187="","",'Formulario PPGR1'!#REF!)</f>
        <v/>
      </c>
      <c r="D187" s="191" t="str">
        <f>IF('Formulario PPGR3'!$G187="","",'Formulario PPGR1'!#REF!)</f>
        <v/>
      </c>
      <c r="E187" s="191" t="str">
        <f>IF('Formulario PPGR3'!$G187="","",'Formulario PPGR1'!#REF!)</f>
        <v/>
      </c>
      <c r="F187" s="191" t="str">
        <f>IF('Formulario PPGR3'!$G187="","",'Formulario PPGR1'!#REF!)</f>
        <v/>
      </c>
      <c r="G187" s="190"/>
      <c r="H187" s="531" t="str" cm="1">
        <f t="array" ref="H187">IF(Tabla1[[#This Row],[Código_Actividad]]="","",_xlfn.XLOOKUP(Tabla1[[#This Row],[Código_Actividad]],CodigoActividad,Tabla2[Actividades Programables Presupuestables],"",0))</f>
        <v/>
      </c>
      <c r="I187" s="532" t="str">
        <f>IFERROR(VLOOKUP('Formulario PPGR3'!$G187,'Formulario PPGR2'!$H$110:$V$265,15,FALSE),"")</f>
        <v/>
      </c>
      <c r="J187" s="537"/>
      <c r="K187" s="535" t="str">
        <f>IF(Tabla1[[#This Row],[Insumos]]="","",_xlfn.XLOOKUP(Tabla1[[#This Row],[Insumos]],Tabla10[Insumo],Tabla10[InsumoAbrev],"",0))</f>
        <v/>
      </c>
      <c r="L187" s="536"/>
      <c r="M187" s="533" t="str">
        <f>IF(Tabla1[[#This Row],[Descripción]]="","",_xlfn.XLOOKUP(Tabla1[[#This Row],[Descripción]],Tabla10[Descripción],Tabla10[Unidad de Medida],"",0))</f>
        <v/>
      </c>
      <c r="N187" s="323"/>
      <c r="O187" s="534" t="str">
        <f>IF(Tabla1[[#This Row],[Descripción]]="","",_xlfn.XLOOKUP(Tabla1[[#This Row],[Descripción]],Tabla10[Descripción],Tabla10[Precio Unitario],0))</f>
        <v/>
      </c>
      <c r="P187" s="534" t="str">
        <f>IF(Tabla1[[#This Row],[Cantidad de Insumos]]="","",Tabla1[[#This Row],[Precio Unitario]]*Tabla1[[#This Row],[Cantidad de Insumos]])</f>
        <v/>
      </c>
      <c r="Q187" s="534" t="str">
        <f>IF(Tabla1[[#This Row],[Descripción]]="","",_xlfn.XLOOKUP(Tabla1[[#This Row],[Descripción]],Tabla10[Descripción],Tabla10[CODIGO PRESUPUESTARIO],0))</f>
        <v/>
      </c>
      <c r="R187" s="535"/>
    </row>
    <row r="188" spans="2:18" x14ac:dyDescent="0.25">
      <c r="B188" s="191" t="str">
        <f>IF('Formulario PPGR3'!$G188="","",CONCATENATE('Formulario PPGR3'!$C188,".",'Formulario PPGR3'!$D188,".",'Formulario PPGR3'!$E188,".",'Formulario PPGR3'!$F188))</f>
        <v/>
      </c>
      <c r="C188" s="191" t="str">
        <f>IF('Formulario PPGR3'!$G188="","",'Formulario PPGR1'!#REF!)</f>
        <v/>
      </c>
      <c r="D188" s="191" t="str">
        <f>IF('Formulario PPGR3'!$G188="","",'Formulario PPGR1'!#REF!)</f>
        <v/>
      </c>
      <c r="E188" s="191" t="str">
        <f>IF('Formulario PPGR3'!$G188="","",'Formulario PPGR1'!#REF!)</f>
        <v/>
      </c>
      <c r="F188" s="191" t="str">
        <f>IF('Formulario PPGR3'!$G188="","",'Formulario PPGR1'!#REF!)</f>
        <v/>
      </c>
      <c r="G188" s="190"/>
      <c r="H188" s="531" t="str" cm="1">
        <f t="array" ref="H188">IF(Tabla1[[#This Row],[Código_Actividad]]="","",_xlfn.XLOOKUP(Tabla1[[#This Row],[Código_Actividad]],CodigoActividad,Tabla2[Actividades Programables Presupuestables],"",0))</f>
        <v/>
      </c>
      <c r="I188" s="532" t="str">
        <f>IFERROR(VLOOKUP('Formulario PPGR3'!$G188,'Formulario PPGR2'!$H$110:$V$265,15,FALSE),"")</f>
        <v/>
      </c>
      <c r="J188" s="537"/>
      <c r="K188" s="535" t="str">
        <f>IF(Tabla1[[#This Row],[Insumos]]="","",_xlfn.XLOOKUP(Tabla1[[#This Row],[Insumos]],Tabla10[Insumo],Tabla10[InsumoAbrev],"",0))</f>
        <v/>
      </c>
      <c r="L188" s="536"/>
      <c r="M188" s="533" t="str">
        <f>IF(Tabla1[[#This Row],[Descripción]]="","",_xlfn.XLOOKUP(Tabla1[[#This Row],[Descripción]],Tabla10[Descripción],Tabla10[Unidad de Medida],"",0))</f>
        <v/>
      </c>
      <c r="N188" s="323"/>
      <c r="O188" s="534" t="str">
        <f>IF(Tabla1[[#This Row],[Descripción]]="","",_xlfn.XLOOKUP(Tabla1[[#This Row],[Descripción]],Tabla10[Descripción],Tabla10[Precio Unitario],0))</f>
        <v/>
      </c>
      <c r="P188" s="534" t="str">
        <f>IF(Tabla1[[#This Row],[Cantidad de Insumos]]="","",Tabla1[[#This Row],[Precio Unitario]]*Tabla1[[#This Row],[Cantidad de Insumos]])</f>
        <v/>
      </c>
      <c r="Q188" s="534" t="str">
        <f>IF(Tabla1[[#This Row],[Descripción]]="","",_xlfn.XLOOKUP(Tabla1[[#This Row],[Descripción]],Tabla10[Descripción],Tabla10[CODIGO PRESUPUESTARIO],0))</f>
        <v/>
      </c>
      <c r="R188" s="535"/>
    </row>
    <row r="189" spans="2:18" x14ac:dyDescent="0.25">
      <c r="B189" s="191" t="str">
        <f>IF('Formulario PPGR3'!$G189="","",CONCATENATE('Formulario PPGR3'!$C189,".",'Formulario PPGR3'!$D189,".",'Formulario PPGR3'!$E189,".",'Formulario PPGR3'!$F189))</f>
        <v/>
      </c>
      <c r="C189" s="191" t="str">
        <f>IF('Formulario PPGR3'!$G189="","",'Formulario PPGR1'!#REF!)</f>
        <v/>
      </c>
      <c r="D189" s="191" t="str">
        <f>IF('Formulario PPGR3'!$G189="","",'Formulario PPGR1'!#REF!)</f>
        <v/>
      </c>
      <c r="E189" s="191" t="str">
        <f>IF('Formulario PPGR3'!$G189="","",'Formulario PPGR1'!#REF!)</f>
        <v/>
      </c>
      <c r="F189" s="191" t="str">
        <f>IF('Formulario PPGR3'!$G189="","",'Formulario PPGR1'!#REF!)</f>
        <v/>
      </c>
      <c r="G189" s="190"/>
      <c r="H189" s="531" t="str" cm="1">
        <f t="array" ref="H189">IF(Tabla1[[#This Row],[Código_Actividad]]="","",_xlfn.XLOOKUP(Tabla1[[#This Row],[Código_Actividad]],CodigoActividad,Tabla2[Actividades Programables Presupuestables],"",0))</f>
        <v/>
      </c>
      <c r="I189" s="532" t="str">
        <f>IFERROR(VLOOKUP('Formulario PPGR3'!$G189,'Formulario PPGR2'!$H$110:$V$265,15,FALSE),"")</f>
        <v/>
      </c>
      <c r="J189" s="537"/>
      <c r="K189" s="535" t="str">
        <f>IF(Tabla1[[#This Row],[Insumos]]="","",_xlfn.XLOOKUP(Tabla1[[#This Row],[Insumos]],Tabla10[Insumo],Tabla10[InsumoAbrev],"",0))</f>
        <v/>
      </c>
      <c r="L189" s="536"/>
      <c r="M189" s="533" t="str">
        <f>IF(Tabla1[[#This Row],[Descripción]]="","",_xlfn.XLOOKUP(Tabla1[[#This Row],[Descripción]],Tabla10[Descripción],Tabla10[Unidad de Medida],"",0))</f>
        <v/>
      </c>
      <c r="N189" s="323"/>
      <c r="O189" s="534" t="str">
        <f>IF(Tabla1[[#This Row],[Descripción]]="","",_xlfn.XLOOKUP(Tabla1[[#This Row],[Descripción]],Tabla10[Descripción],Tabla10[Precio Unitario],0))</f>
        <v/>
      </c>
      <c r="P189" s="534" t="str">
        <f>IF(Tabla1[[#This Row],[Cantidad de Insumos]]="","",Tabla1[[#This Row],[Precio Unitario]]*Tabla1[[#This Row],[Cantidad de Insumos]])</f>
        <v/>
      </c>
      <c r="Q189" s="534" t="str">
        <f>IF(Tabla1[[#This Row],[Descripción]]="","",_xlfn.XLOOKUP(Tabla1[[#This Row],[Descripción]],Tabla10[Descripción],Tabla10[CODIGO PRESUPUESTARIO],0))</f>
        <v/>
      </c>
      <c r="R189" s="535"/>
    </row>
    <row r="190" spans="2:18" x14ac:dyDescent="0.25">
      <c r="B190" s="191" t="str">
        <f>IF('Formulario PPGR3'!$G190="","",CONCATENATE('Formulario PPGR3'!$C190,".",'Formulario PPGR3'!$D190,".",'Formulario PPGR3'!$E190,".",'Formulario PPGR3'!$F190))</f>
        <v/>
      </c>
      <c r="C190" s="191" t="str">
        <f>IF('Formulario PPGR3'!$G190="","",'Formulario PPGR1'!#REF!)</f>
        <v/>
      </c>
      <c r="D190" s="191" t="str">
        <f>IF('Formulario PPGR3'!$G190="","",'Formulario PPGR1'!#REF!)</f>
        <v/>
      </c>
      <c r="E190" s="191" t="str">
        <f>IF('Formulario PPGR3'!$G190="","",'Formulario PPGR1'!#REF!)</f>
        <v/>
      </c>
      <c r="F190" s="191" t="str">
        <f>IF('Formulario PPGR3'!$G190="","",'Formulario PPGR1'!#REF!)</f>
        <v/>
      </c>
      <c r="G190" s="190"/>
      <c r="H190" s="531" t="str" cm="1">
        <f t="array" ref="H190">IF(Tabla1[[#This Row],[Código_Actividad]]="","",_xlfn.XLOOKUP(Tabla1[[#This Row],[Código_Actividad]],CodigoActividad,Tabla2[Actividades Programables Presupuestables],"",0))</f>
        <v/>
      </c>
      <c r="I190" s="532" t="str">
        <f>IFERROR(VLOOKUP('Formulario PPGR3'!$G190,'Formulario PPGR2'!$H$110:$V$265,15,FALSE),"")</f>
        <v/>
      </c>
      <c r="J190" s="537"/>
      <c r="K190" s="535" t="str">
        <f>IF(Tabla1[[#This Row],[Insumos]]="","",_xlfn.XLOOKUP(Tabla1[[#This Row],[Insumos]],Tabla10[Insumo],Tabla10[InsumoAbrev],"",0))</f>
        <v/>
      </c>
      <c r="L190" s="536"/>
      <c r="M190" s="533" t="str">
        <f>IF(Tabla1[[#This Row],[Descripción]]="","",_xlfn.XLOOKUP(Tabla1[[#This Row],[Descripción]],Tabla10[Descripción],Tabla10[Unidad de Medida],"",0))</f>
        <v/>
      </c>
      <c r="N190" s="323"/>
      <c r="O190" s="534" t="str">
        <f>IF(Tabla1[[#This Row],[Descripción]]="","",_xlfn.XLOOKUP(Tabla1[[#This Row],[Descripción]],Tabla10[Descripción],Tabla10[Precio Unitario],0))</f>
        <v/>
      </c>
      <c r="P190" s="534" t="str">
        <f>IF(Tabla1[[#This Row],[Cantidad de Insumos]]="","",Tabla1[[#This Row],[Precio Unitario]]*Tabla1[[#This Row],[Cantidad de Insumos]])</f>
        <v/>
      </c>
      <c r="Q190" s="534" t="str">
        <f>IF(Tabla1[[#This Row],[Descripción]]="","",_xlfn.XLOOKUP(Tabla1[[#This Row],[Descripción]],Tabla10[Descripción],Tabla10[CODIGO PRESUPUESTARIO],0))</f>
        <v/>
      </c>
      <c r="R190" s="535"/>
    </row>
    <row r="191" spans="2:18" x14ac:dyDescent="0.25">
      <c r="B191" s="191" t="str">
        <f>IF('Formulario PPGR3'!$G191="","",CONCATENATE('Formulario PPGR3'!$C191,".",'Formulario PPGR3'!$D191,".",'Formulario PPGR3'!$E191,".",'Formulario PPGR3'!$F191))</f>
        <v/>
      </c>
      <c r="C191" s="191" t="str">
        <f>IF('Formulario PPGR3'!$G191="","",'Formulario PPGR1'!#REF!)</f>
        <v/>
      </c>
      <c r="D191" s="191" t="str">
        <f>IF('Formulario PPGR3'!$G191="","",'Formulario PPGR1'!#REF!)</f>
        <v/>
      </c>
      <c r="E191" s="191" t="str">
        <f>IF('Formulario PPGR3'!$G191="","",'Formulario PPGR1'!#REF!)</f>
        <v/>
      </c>
      <c r="F191" s="191" t="str">
        <f>IF('Formulario PPGR3'!$G191="","",'Formulario PPGR1'!#REF!)</f>
        <v/>
      </c>
      <c r="G191" s="190"/>
      <c r="H191" s="531" t="str" cm="1">
        <f t="array" ref="H191">IF(Tabla1[[#This Row],[Código_Actividad]]="","",_xlfn.XLOOKUP(Tabla1[[#This Row],[Código_Actividad]],CodigoActividad,Tabla2[Actividades Programables Presupuestables],"",0))</f>
        <v/>
      </c>
      <c r="I191" s="532" t="str">
        <f>IFERROR(VLOOKUP('Formulario PPGR3'!$G191,'Formulario PPGR2'!$H$110:$V$265,15,FALSE),"")</f>
        <v/>
      </c>
      <c r="J191" s="537"/>
      <c r="K191" s="535" t="str">
        <f>IF(Tabla1[[#This Row],[Insumos]]="","",_xlfn.XLOOKUP(Tabla1[[#This Row],[Insumos]],Tabla10[Insumo],Tabla10[InsumoAbrev],"",0))</f>
        <v/>
      </c>
      <c r="L191" s="536"/>
      <c r="M191" s="533" t="str">
        <f>IF(Tabla1[[#This Row],[Descripción]]="","",_xlfn.XLOOKUP(Tabla1[[#This Row],[Descripción]],Tabla10[Descripción],Tabla10[Unidad de Medida],"",0))</f>
        <v/>
      </c>
      <c r="N191" s="323"/>
      <c r="O191" s="534" t="str">
        <f>IF(Tabla1[[#This Row],[Descripción]]="","",_xlfn.XLOOKUP(Tabla1[[#This Row],[Descripción]],Tabla10[Descripción],Tabla10[Precio Unitario],0))</f>
        <v/>
      </c>
      <c r="P191" s="534" t="str">
        <f>IF(Tabla1[[#This Row],[Cantidad de Insumos]]="","",Tabla1[[#This Row],[Precio Unitario]]*Tabla1[[#This Row],[Cantidad de Insumos]])</f>
        <v/>
      </c>
      <c r="Q191" s="534" t="str">
        <f>IF(Tabla1[[#This Row],[Descripción]]="","",_xlfn.XLOOKUP(Tabla1[[#This Row],[Descripción]],Tabla10[Descripción],Tabla10[CODIGO PRESUPUESTARIO],0))</f>
        <v/>
      </c>
      <c r="R191" s="535"/>
    </row>
    <row r="192" spans="2:18" x14ac:dyDescent="0.25">
      <c r="B192" s="191" t="str">
        <f>IF('Formulario PPGR3'!$G192="","",CONCATENATE('Formulario PPGR3'!$C192,".",'Formulario PPGR3'!$D192,".",'Formulario PPGR3'!$E192,".",'Formulario PPGR3'!$F192))</f>
        <v/>
      </c>
      <c r="C192" s="191" t="str">
        <f>IF('Formulario PPGR3'!$G192="","",'Formulario PPGR1'!#REF!)</f>
        <v/>
      </c>
      <c r="D192" s="191" t="str">
        <f>IF('Formulario PPGR3'!$G192="","",'Formulario PPGR1'!#REF!)</f>
        <v/>
      </c>
      <c r="E192" s="191" t="str">
        <f>IF('Formulario PPGR3'!$G192="","",'Formulario PPGR1'!#REF!)</f>
        <v/>
      </c>
      <c r="F192" s="191" t="str">
        <f>IF('Formulario PPGR3'!$G192="","",'Formulario PPGR1'!#REF!)</f>
        <v/>
      </c>
      <c r="G192" s="190"/>
      <c r="H192" s="531" t="str" cm="1">
        <f t="array" ref="H192">IF(Tabla1[[#This Row],[Código_Actividad]]="","",_xlfn.XLOOKUP(Tabla1[[#This Row],[Código_Actividad]],CodigoActividad,Tabla2[Actividades Programables Presupuestables],"",0))</f>
        <v/>
      </c>
      <c r="I192" s="532" t="str">
        <f>IFERROR(VLOOKUP('Formulario PPGR3'!$G192,'Formulario PPGR2'!$H$110:$V$265,15,FALSE),"")</f>
        <v/>
      </c>
      <c r="J192" s="537"/>
      <c r="K192" s="535" t="str">
        <f>IF(Tabla1[[#This Row],[Insumos]]="","",_xlfn.XLOOKUP(Tabla1[[#This Row],[Insumos]],Tabla10[Insumo],Tabla10[InsumoAbrev],"",0))</f>
        <v/>
      </c>
      <c r="L192" s="536"/>
      <c r="M192" s="533" t="str">
        <f>IF(Tabla1[[#This Row],[Descripción]]="","",_xlfn.XLOOKUP(Tabla1[[#This Row],[Descripción]],Tabla10[Descripción],Tabla10[Unidad de Medida],"",0))</f>
        <v/>
      </c>
      <c r="N192" s="323"/>
      <c r="O192" s="534" t="str">
        <f>IF(Tabla1[[#This Row],[Descripción]]="","",_xlfn.XLOOKUP(Tabla1[[#This Row],[Descripción]],Tabla10[Descripción],Tabla10[Precio Unitario],0))</f>
        <v/>
      </c>
      <c r="P192" s="534" t="str">
        <f>IF(Tabla1[[#This Row],[Cantidad de Insumos]]="","",Tabla1[[#This Row],[Precio Unitario]]*Tabla1[[#This Row],[Cantidad de Insumos]])</f>
        <v/>
      </c>
      <c r="Q192" s="534" t="str">
        <f>IF(Tabla1[[#This Row],[Descripción]]="","",_xlfn.XLOOKUP(Tabla1[[#This Row],[Descripción]],Tabla10[Descripción],Tabla10[CODIGO PRESUPUESTARIO],0))</f>
        <v/>
      </c>
      <c r="R192" s="535"/>
    </row>
    <row r="193" spans="2:18" x14ac:dyDescent="0.25">
      <c r="B193" s="191" t="str">
        <f>IF('Formulario PPGR3'!$G193="","",CONCATENATE('Formulario PPGR3'!$C193,".",'Formulario PPGR3'!$D193,".",'Formulario PPGR3'!$E193,".",'Formulario PPGR3'!$F193))</f>
        <v/>
      </c>
      <c r="C193" s="191" t="str">
        <f>IF('Formulario PPGR3'!$G193="","",'Formulario PPGR1'!#REF!)</f>
        <v/>
      </c>
      <c r="D193" s="191" t="str">
        <f>IF('Formulario PPGR3'!$G193="","",'Formulario PPGR1'!#REF!)</f>
        <v/>
      </c>
      <c r="E193" s="191" t="str">
        <f>IF('Formulario PPGR3'!$G193="","",'Formulario PPGR1'!#REF!)</f>
        <v/>
      </c>
      <c r="F193" s="191" t="str">
        <f>IF('Formulario PPGR3'!$G193="","",'Formulario PPGR1'!#REF!)</f>
        <v/>
      </c>
      <c r="G193" s="190"/>
      <c r="H193" s="531" t="str" cm="1">
        <f t="array" ref="H193">IF(Tabla1[[#This Row],[Código_Actividad]]="","",_xlfn.XLOOKUP(Tabla1[[#This Row],[Código_Actividad]],CodigoActividad,Tabla2[Actividades Programables Presupuestables],"",0))</f>
        <v/>
      </c>
      <c r="I193" s="532" t="str">
        <f>IFERROR(VLOOKUP('Formulario PPGR3'!$G193,'Formulario PPGR2'!$H$110:$V$265,15,FALSE),"")</f>
        <v/>
      </c>
      <c r="J193" s="537"/>
      <c r="K193" s="535" t="str">
        <f>IF(Tabla1[[#This Row],[Insumos]]="","",_xlfn.XLOOKUP(Tabla1[[#This Row],[Insumos]],Tabla10[Insumo],Tabla10[InsumoAbrev],"",0))</f>
        <v/>
      </c>
      <c r="L193" s="536"/>
      <c r="M193" s="533" t="str">
        <f>IF(Tabla1[[#This Row],[Descripción]]="","",_xlfn.XLOOKUP(Tabla1[[#This Row],[Descripción]],Tabla10[Descripción],Tabla10[Unidad de Medida],"",0))</f>
        <v/>
      </c>
      <c r="N193" s="323"/>
      <c r="O193" s="534" t="str">
        <f>IF(Tabla1[[#This Row],[Descripción]]="","",_xlfn.XLOOKUP(Tabla1[[#This Row],[Descripción]],Tabla10[Descripción],Tabla10[Precio Unitario],0))</f>
        <v/>
      </c>
      <c r="P193" s="534" t="str">
        <f>IF(Tabla1[[#This Row],[Cantidad de Insumos]]="","",Tabla1[[#This Row],[Precio Unitario]]*Tabla1[[#This Row],[Cantidad de Insumos]])</f>
        <v/>
      </c>
      <c r="Q193" s="534" t="str">
        <f>IF(Tabla1[[#This Row],[Descripción]]="","",_xlfn.XLOOKUP(Tabla1[[#This Row],[Descripción]],Tabla10[Descripción],Tabla10[CODIGO PRESUPUESTARIO],0))</f>
        <v/>
      </c>
      <c r="R193" s="535"/>
    </row>
    <row r="194" spans="2:18" x14ac:dyDescent="0.25">
      <c r="B194" s="191" t="str">
        <f>IF('Formulario PPGR3'!$G194="","",CONCATENATE('Formulario PPGR3'!$C194,".",'Formulario PPGR3'!$D194,".",'Formulario PPGR3'!$E194,".",'Formulario PPGR3'!$F194))</f>
        <v/>
      </c>
      <c r="C194" s="191" t="str">
        <f>IF('Formulario PPGR3'!$G194="","",'Formulario PPGR1'!#REF!)</f>
        <v/>
      </c>
      <c r="D194" s="191" t="str">
        <f>IF('Formulario PPGR3'!$G194="","",'Formulario PPGR1'!#REF!)</f>
        <v/>
      </c>
      <c r="E194" s="191" t="str">
        <f>IF('Formulario PPGR3'!$G194="","",'Formulario PPGR1'!#REF!)</f>
        <v/>
      </c>
      <c r="F194" s="191" t="str">
        <f>IF('Formulario PPGR3'!$G194="","",'Formulario PPGR1'!#REF!)</f>
        <v/>
      </c>
      <c r="G194" s="190"/>
      <c r="H194" s="531" t="str" cm="1">
        <f t="array" ref="H194">IF(Tabla1[[#This Row],[Código_Actividad]]="","",_xlfn.XLOOKUP(Tabla1[[#This Row],[Código_Actividad]],CodigoActividad,Tabla2[Actividades Programables Presupuestables],"",0))</f>
        <v/>
      </c>
      <c r="I194" s="532" t="str">
        <f>IFERROR(VLOOKUP('Formulario PPGR3'!$G194,'Formulario PPGR2'!$H$110:$V$265,15,FALSE),"")</f>
        <v/>
      </c>
      <c r="J194" s="537"/>
      <c r="K194" s="535" t="str">
        <f>IF(Tabla1[[#This Row],[Insumos]]="","",_xlfn.XLOOKUP(Tabla1[[#This Row],[Insumos]],Tabla10[Insumo],Tabla10[InsumoAbrev],"",0))</f>
        <v/>
      </c>
      <c r="L194" s="536"/>
      <c r="M194" s="533" t="str">
        <f>IF(Tabla1[[#This Row],[Descripción]]="","",_xlfn.XLOOKUP(Tabla1[[#This Row],[Descripción]],Tabla10[Descripción],Tabla10[Unidad de Medida],"",0))</f>
        <v/>
      </c>
      <c r="N194" s="323"/>
      <c r="O194" s="534" t="str">
        <f>IF(Tabla1[[#This Row],[Descripción]]="","",_xlfn.XLOOKUP(Tabla1[[#This Row],[Descripción]],Tabla10[Descripción],Tabla10[Precio Unitario],0))</f>
        <v/>
      </c>
      <c r="P194" s="534" t="str">
        <f>IF(Tabla1[[#This Row],[Cantidad de Insumos]]="","",Tabla1[[#This Row],[Precio Unitario]]*Tabla1[[#This Row],[Cantidad de Insumos]])</f>
        <v/>
      </c>
      <c r="Q194" s="534" t="str">
        <f>IF(Tabla1[[#This Row],[Descripción]]="","",_xlfn.XLOOKUP(Tabla1[[#This Row],[Descripción]],Tabla10[Descripción],Tabla10[CODIGO PRESUPUESTARIO],0))</f>
        <v/>
      </c>
      <c r="R194" s="535"/>
    </row>
    <row r="195" spans="2:18" x14ac:dyDescent="0.25">
      <c r="B195" s="191" t="str">
        <f>IF('Formulario PPGR3'!$G195="","",CONCATENATE('Formulario PPGR3'!$C195,".",'Formulario PPGR3'!$D195,".",'Formulario PPGR3'!$E195,".",'Formulario PPGR3'!$F195))</f>
        <v/>
      </c>
      <c r="C195" s="191" t="str">
        <f>IF('Formulario PPGR3'!$G195="","",'Formulario PPGR1'!#REF!)</f>
        <v/>
      </c>
      <c r="D195" s="191" t="str">
        <f>IF('Formulario PPGR3'!$G195="","",'Formulario PPGR1'!#REF!)</f>
        <v/>
      </c>
      <c r="E195" s="191" t="str">
        <f>IF('Formulario PPGR3'!$G195="","",'Formulario PPGR1'!#REF!)</f>
        <v/>
      </c>
      <c r="F195" s="191" t="str">
        <f>IF('Formulario PPGR3'!$G195="","",'Formulario PPGR1'!#REF!)</f>
        <v/>
      </c>
      <c r="G195" s="190"/>
      <c r="H195" s="531" t="str" cm="1">
        <f t="array" ref="H195">IF(Tabla1[[#This Row],[Código_Actividad]]="","",_xlfn.XLOOKUP(Tabla1[[#This Row],[Código_Actividad]],CodigoActividad,Tabla2[Actividades Programables Presupuestables],"",0))</f>
        <v/>
      </c>
      <c r="I195" s="532" t="str">
        <f>IFERROR(VLOOKUP('Formulario PPGR3'!$G195,'Formulario PPGR2'!$H$110:$V$265,15,FALSE),"")</f>
        <v/>
      </c>
      <c r="J195" s="537"/>
      <c r="K195" s="535" t="str">
        <f>IF(Tabla1[[#This Row],[Insumos]]="","",_xlfn.XLOOKUP(Tabla1[[#This Row],[Insumos]],Tabla10[Insumo],Tabla10[InsumoAbrev],"",0))</f>
        <v/>
      </c>
      <c r="L195" s="536"/>
      <c r="M195" s="533" t="str">
        <f>IF(Tabla1[[#This Row],[Descripción]]="","",_xlfn.XLOOKUP(Tabla1[[#This Row],[Descripción]],Tabla10[Descripción],Tabla10[Unidad de Medida],"",0))</f>
        <v/>
      </c>
      <c r="N195" s="323"/>
      <c r="O195" s="534" t="str">
        <f>IF(Tabla1[[#This Row],[Descripción]]="","",_xlfn.XLOOKUP(Tabla1[[#This Row],[Descripción]],Tabla10[Descripción],Tabla10[Precio Unitario],0))</f>
        <v/>
      </c>
      <c r="P195" s="534" t="str">
        <f>IF(Tabla1[[#This Row],[Cantidad de Insumos]]="","",Tabla1[[#This Row],[Precio Unitario]]*Tabla1[[#This Row],[Cantidad de Insumos]])</f>
        <v/>
      </c>
      <c r="Q195" s="534" t="str">
        <f>IF(Tabla1[[#This Row],[Descripción]]="","",_xlfn.XLOOKUP(Tabla1[[#This Row],[Descripción]],Tabla10[Descripción],Tabla10[CODIGO PRESUPUESTARIO],0))</f>
        <v/>
      </c>
      <c r="R195" s="535"/>
    </row>
    <row r="196" spans="2:18" x14ac:dyDescent="0.25">
      <c r="B196" s="191" t="str">
        <f>IF('Formulario PPGR3'!$G196="","",CONCATENATE('Formulario PPGR3'!$C196,".",'Formulario PPGR3'!$D196,".",'Formulario PPGR3'!$E196,".",'Formulario PPGR3'!$F196))</f>
        <v/>
      </c>
      <c r="C196" s="191" t="str">
        <f>IF('Formulario PPGR3'!$G196="","",'Formulario PPGR1'!#REF!)</f>
        <v/>
      </c>
      <c r="D196" s="191" t="str">
        <f>IF('Formulario PPGR3'!$G196="","",'Formulario PPGR1'!#REF!)</f>
        <v/>
      </c>
      <c r="E196" s="191" t="str">
        <f>IF('Formulario PPGR3'!$G196="","",'Formulario PPGR1'!#REF!)</f>
        <v/>
      </c>
      <c r="F196" s="191" t="str">
        <f>IF('Formulario PPGR3'!$G196="","",'Formulario PPGR1'!#REF!)</f>
        <v/>
      </c>
      <c r="G196" s="190"/>
      <c r="H196" s="531" t="str" cm="1">
        <f t="array" ref="H196">IF(Tabla1[[#This Row],[Código_Actividad]]="","",_xlfn.XLOOKUP(Tabla1[[#This Row],[Código_Actividad]],CodigoActividad,Tabla2[Actividades Programables Presupuestables],"",0))</f>
        <v/>
      </c>
      <c r="I196" s="532" t="str">
        <f>IFERROR(VLOOKUP('Formulario PPGR3'!$G196,'Formulario PPGR2'!$H$110:$V$265,15,FALSE),"")</f>
        <v/>
      </c>
      <c r="J196" s="537"/>
      <c r="K196" s="535" t="str">
        <f>IF(Tabla1[[#This Row],[Insumos]]="","",_xlfn.XLOOKUP(Tabla1[[#This Row],[Insumos]],Tabla10[Insumo],Tabla10[InsumoAbrev],"",0))</f>
        <v/>
      </c>
      <c r="L196" s="536"/>
      <c r="M196" s="533" t="str">
        <f>IF(Tabla1[[#This Row],[Descripción]]="","",_xlfn.XLOOKUP(Tabla1[[#This Row],[Descripción]],Tabla10[Descripción],Tabla10[Unidad de Medida],"",0))</f>
        <v/>
      </c>
      <c r="N196" s="323"/>
      <c r="O196" s="534" t="str">
        <f>IF(Tabla1[[#This Row],[Descripción]]="","",_xlfn.XLOOKUP(Tabla1[[#This Row],[Descripción]],Tabla10[Descripción],Tabla10[Precio Unitario],0))</f>
        <v/>
      </c>
      <c r="P196" s="534" t="str">
        <f>IF(Tabla1[[#This Row],[Cantidad de Insumos]]="","",Tabla1[[#This Row],[Precio Unitario]]*Tabla1[[#This Row],[Cantidad de Insumos]])</f>
        <v/>
      </c>
      <c r="Q196" s="534" t="str">
        <f>IF(Tabla1[[#This Row],[Descripción]]="","",_xlfn.XLOOKUP(Tabla1[[#This Row],[Descripción]],Tabla10[Descripción],Tabla10[CODIGO PRESUPUESTARIO],0))</f>
        <v/>
      </c>
      <c r="R196" s="535"/>
    </row>
    <row r="197" spans="2:18" x14ac:dyDescent="0.25">
      <c r="B197" s="191" t="str">
        <f>IF('Formulario PPGR3'!$G197="","",CONCATENATE('Formulario PPGR3'!$C197,".",'Formulario PPGR3'!$D197,".",'Formulario PPGR3'!$E197,".",'Formulario PPGR3'!$F197))</f>
        <v/>
      </c>
      <c r="C197" s="191" t="str">
        <f>IF('Formulario PPGR3'!$G197="","",'Formulario PPGR1'!#REF!)</f>
        <v/>
      </c>
      <c r="D197" s="191" t="str">
        <f>IF('Formulario PPGR3'!$G197="","",'Formulario PPGR1'!#REF!)</f>
        <v/>
      </c>
      <c r="E197" s="191" t="str">
        <f>IF('Formulario PPGR3'!$G197="","",'Formulario PPGR1'!#REF!)</f>
        <v/>
      </c>
      <c r="F197" s="191" t="str">
        <f>IF('Formulario PPGR3'!$G197="","",'Formulario PPGR1'!#REF!)</f>
        <v/>
      </c>
      <c r="G197" s="190"/>
      <c r="H197" s="531" t="str" cm="1">
        <f t="array" ref="H197">IF(Tabla1[[#This Row],[Código_Actividad]]="","",_xlfn.XLOOKUP(Tabla1[[#This Row],[Código_Actividad]],CodigoActividad,Tabla2[Actividades Programables Presupuestables],"",0))</f>
        <v/>
      </c>
      <c r="I197" s="532" t="str">
        <f>IFERROR(VLOOKUP('Formulario PPGR3'!$G197,'Formulario PPGR2'!$H$110:$V$265,15,FALSE),"")</f>
        <v/>
      </c>
      <c r="J197" s="537"/>
      <c r="K197" s="535" t="str">
        <f>IF(Tabla1[[#This Row],[Insumos]]="","",_xlfn.XLOOKUP(Tabla1[[#This Row],[Insumos]],Tabla10[Insumo],Tabla10[InsumoAbrev],"",0))</f>
        <v/>
      </c>
      <c r="L197" s="536"/>
      <c r="M197" s="533" t="str">
        <f>IF(Tabla1[[#This Row],[Descripción]]="","",_xlfn.XLOOKUP(Tabla1[[#This Row],[Descripción]],Tabla10[Descripción],Tabla10[Unidad de Medida],"",0))</f>
        <v/>
      </c>
      <c r="N197" s="323"/>
      <c r="O197" s="534" t="str">
        <f>IF(Tabla1[[#This Row],[Descripción]]="","",_xlfn.XLOOKUP(Tabla1[[#This Row],[Descripción]],Tabla10[Descripción],Tabla10[Precio Unitario],0))</f>
        <v/>
      </c>
      <c r="P197" s="534" t="str">
        <f>IF(Tabla1[[#This Row],[Cantidad de Insumos]]="","",Tabla1[[#This Row],[Precio Unitario]]*Tabla1[[#This Row],[Cantidad de Insumos]])</f>
        <v/>
      </c>
      <c r="Q197" s="534" t="str">
        <f>IF(Tabla1[[#This Row],[Descripción]]="","",_xlfn.XLOOKUP(Tabla1[[#This Row],[Descripción]],Tabla10[Descripción],Tabla10[CODIGO PRESUPUESTARIO],0))</f>
        <v/>
      </c>
      <c r="R197" s="535"/>
    </row>
    <row r="198" spans="2:18" x14ac:dyDescent="0.25">
      <c r="B198" s="191" t="str">
        <f>IF('Formulario PPGR3'!$G198="","",CONCATENATE('Formulario PPGR3'!$C198,".",'Formulario PPGR3'!$D198,".",'Formulario PPGR3'!$E198,".",'Formulario PPGR3'!$F198))</f>
        <v/>
      </c>
      <c r="C198" s="191" t="str">
        <f>IF('Formulario PPGR3'!$G198="","",'Formulario PPGR1'!#REF!)</f>
        <v/>
      </c>
      <c r="D198" s="191" t="str">
        <f>IF('Formulario PPGR3'!$G198="","",'Formulario PPGR1'!#REF!)</f>
        <v/>
      </c>
      <c r="E198" s="191" t="str">
        <f>IF('Formulario PPGR3'!$G198="","",'Formulario PPGR1'!#REF!)</f>
        <v/>
      </c>
      <c r="F198" s="191" t="str">
        <f>IF('Formulario PPGR3'!$G198="","",'Formulario PPGR1'!#REF!)</f>
        <v/>
      </c>
      <c r="G198" s="190"/>
      <c r="H198" s="531" t="str" cm="1">
        <f t="array" ref="H198">IF(Tabla1[[#This Row],[Código_Actividad]]="","",_xlfn.XLOOKUP(Tabla1[[#This Row],[Código_Actividad]],CodigoActividad,Tabla2[Actividades Programables Presupuestables],"",0))</f>
        <v/>
      </c>
      <c r="I198" s="532" t="str">
        <f>IFERROR(VLOOKUP('Formulario PPGR3'!$G198,'Formulario PPGR2'!$H$110:$V$265,15,FALSE),"")</f>
        <v/>
      </c>
      <c r="J198" s="537"/>
      <c r="K198" s="535" t="str">
        <f>IF(Tabla1[[#This Row],[Insumos]]="","",_xlfn.XLOOKUP(Tabla1[[#This Row],[Insumos]],Tabla10[Insumo],Tabla10[InsumoAbrev],"",0))</f>
        <v/>
      </c>
      <c r="L198" s="536"/>
      <c r="M198" s="533" t="str">
        <f>IF(Tabla1[[#This Row],[Descripción]]="","",_xlfn.XLOOKUP(Tabla1[[#This Row],[Descripción]],Tabla10[Descripción],Tabla10[Unidad de Medida],"",0))</f>
        <v/>
      </c>
      <c r="N198" s="323"/>
      <c r="O198" s="534" t="str">
        <f>IF(Tabla1[[#This Row],[Descripción]]="","",_xlfn.XLOOKUP(Tabla1[[#This Row],[Descripción]],Tabla10[Descripción],Tabla10[Precio Unitario],0))</f>
        <v/>
      </c>
      <c r="P198" s="534" t="str">
        <f>IF(Tabla1[[#This Row],[Cantidad de Insumos]]="","",Tabla1[[#This Row],[Precio Unitario]]*Tabla1[[#This Row],[Cantidad de Insumos]])</f>
        <v/>
      </c>
      <c r="Q198" s="534" t="str">
        <f>IF(Tabla1[[#This Row],[Descripción]]="","",_xlfn.XLOOKUP(Tabla1[[#This Row],[Descripción]],Tabla10[Descripción],Tabla10[CODIGO PRESUPUESTARIO],0))</f>
        <v/>
      </c>
      <c r="R198" s="535"/>
    </row>
    <row r="199" spans="2:18" x14ac:dyDescent="0.25">
      <c r="B199" s="191" t="str">
        <f>IF('Formulario PPGR3'!$G199="","",CONCATENATE('Formulario PPGR3'!$C199,".",'Formulario PPGR3'!$D199,".",'Formulario PPGR3'!$E199,".",'Formulario PPGR3'!$F199))</f>
        <v/>
      </c>
      <c r="C199" s="191" t="str">
        <f>IF('Formulario PPGR3'!$G199="","",'Formulario PPGR1'!#REF!)</f>
        <v/>
      </c>
      <c r="D199" s="191" t="str">
        <f>IF('Formulario PPGR3'!$G199="","",'Formulario PPGR1'!#REF!)</f>
        <v/>
      </c>
      <c r="E199" s="191" t="str">
        <f>IF('Formulario PPGR3'!$G199="","",'Formulario PPGR1'!#REF!)</f>
        <v/>
      </c>
      <c r="F199" s="191" t="str">
        <f>IF('Formulario PPGR3'!$G199="","",'Formulario PPGR1'!#REF!)</f>
        <v/>
      </c>
      <c r="G199" s="190"/>
      <c r="H199" s="531" t="str" cm="1">
        <f t="array" ref="H199">IF(Tabla1[[#This Row],[Código_Actividad]]="","",_xlfn.XLOOKUP(Tabla1[[#This Row],[Código_Actividad]],CodigoActividad,Tabla2[Actividades Programables Presupuestables],"",0))</f>
        <v/>
      </c>
      <c r="I199" s="532" t="str">
        <f>IFERROR(VLOOKUP('Formulario PPGR3'!$G199,'Formulario PPGR2'!$H$110:$V$265,15,FALSE),"")</f>
        <v/>
      </c>
      <c r="J199" s="537"/>
      <c r="K199" s="535" t="str">
        <f>IF(Tabla1[[#This Row],[Insumos]]="","",_xlfn.XLOOKUP(Tabla1[[#This Row],[Insumos]],Tabla10[Insumo],Tabla10[InsumoAbrev],"",0))</f>
        <v/>
      </c>
      <c r="L199" s="536"/>
      <c r="M199" s="533" t="str">
        <f>IF(Tabla1[[#This Row],[Descripción]]="","",_xlfn.XLOOKUP(Tabla1[[#This Row],[Descripción]],Tabla10[Descripción],Tabla10[Unidad de Medida],"",0))</f>
        <v/>
      </c>
      <c r="N199" s="323"/>
      <c r="O199" s="534" t="str">
        <f>IF(Tabla1[[#This Row],[Descripción]]="","",_xlfn.XLOOKUP(Tabla1[[#This Row],[Descripción]],Tabla10[Descripción],Tabla10[Precio Unitario],0))</f>
        <v/>
      </c>
      <c r="P199" s="534" t="str">
        <f>IF(Tabla1[[#This Row],[Cantidad de Insumos]]="","",Tabla1[[#This Row],[Precio Unitario]]*Tabla1[[#This Row],[Cantidad de Insumos]])</f>
        <v/>
      </c>
      <c r="Q199" s="534" t="str">
        <f>IF(Tabla1[[#This Row],[Descripción]]="","",_xlfn.XLOOKUP(Tabla1[[#This Row],[Descripción]],Tabla10[Descripción],Tabla10[CODIGO PRESUPUESTARIO],0))</f>
        <v/>
      </c>
      <c r="R199" s="535"/>
    </row>
    <row r="200" spans="2:18" x14ac:dyDescent="0.25">
      <c r="B200" s="191" t="str">
        <f>IF('Formulario PPGR3'!$G200="","",CONCATENATE('Formulario PPGR3'!$C200,".",'Formulario PPGR3'!$D200,".",'Formulario PPGR3'!$E200,".",'Formulario PPGR3'!$F200))</f>
        <v/>
      </c>
      <c r="C200" s="191" t="str">
        <f>IF('Formulario PPGR3'!$G200="","",'Formulario PPGR1'!#REF!)</f>
        <v/>
      </c>
      <c r="D200" s="191" t="str">
        <f>IF('Formulario PPGR3'!$G200="","",'Formulario PPGR1'!#REF!)</f>
        <v/>
      </c>
      <c r="E200" s="191" t="str">
        <f>IF('Formulario PPGR3'!$G200="","",'Formulario PPGR1'!#REF!)</f>
        <v/>
      </c>
      <c r="F200" s="191" t="str">
        <f>IF('Formulario PPGR3'!$G200="","",'Formulario PPGR1'!#REF!)</f>
        <v/>
      </c>
      <c r="G200" s="190"/>
      <c r="H200" s="531" t="str" cm="1">
        <f t="array" ref="H200">IF(Tabla1[[#This Row],[Código_Actividad]]="","",_xlfn.XLOOKUP(Tabla1[[#This Row],[Código_Actividad]],CodigoActividad,Tabla2[Actividades Programables Presupuestables],"",0))</f>
        <v/>
      </c>
      <c r="I200" s="532" t="str">
        <f>IFERROR(VLOOKUP('Formulario PPGR3'!$G200,'Formulario PPGR2'!$H$110:$V$265,15,FALSE),"")</f>
        <v/>
      </c>
      <c r="J200" s="537"/>
      <c r="K200" s="535" t="str">
        <f>IF(Tabla1[[#This Row],[Insumos]]="","",_xlfn.XLOOKUP(Tabla1[[#This Row],[Insumos]],Tabla10[Insumo],Tabla10[InsumoAbrev],"",0))</f>
        <v/>
      </c>
      <c r="L200" s="536"/>
      <c r="M200" s="533" t="str">
        <f>IF(Tabla1[[#This Row],[Descripción]]="","",_xlfn.XLOOKUP(Tabla1[[#This Row],[Descripción]],Tabla10[Descripción],Tabla10[Unidad de Medida],"",0))</f>
        <v/>
      </c>
      <c r="N200" s="323"/>
      <c r="O200" s="534" t="str">
        <f>IF(Tabla1[[#This Row],[Descripción]]="","",_xlfn.XLOOKUP(Tabla1[[#This Row],[Descripción]],Tabla10[Descripción],Tabla10[Precio Unitario],0))</f>
        <v/>
      </c>
      <c r="P200" s="534" t="str">
        <f>IF(Tabla1[[#This Row],[Cantidad de Insumos]]="","",Tabla1[[#This Row],[Precio Unitario]]*Tabla1[[#This Row],[Cantidad de Insumos]])</f>
        <v/>
      </c>
      <c r="Q200" s="534" t="str">
        <f>IF(Tabla1[[#This Row],[Descripción]]="","",_xlfn.XLOOKUP(Tabla1[[#This Row],[Descripción]],Tabla10[Descripción],Tabla10[CODIGO PRESUPUESTARIO],0))</f>
        <v/>
      </c>
      <c r="R200" s="535"/>
    </row>
    <row r="201" spans="2:18" x14ac:dyDescent="0.25">
      <c r="B201" s="191" t="str">
        <f>IF('Formulario PPGR3'!$G201="","",CONCATENATE('Formulario PPGR3'!$C201,".",'Formulario PPGR3'!$D201,".",'Formulario PPGR3'!$E201,".",'Formulario PPGR3'!$F201))</f>
        <v/>
      </c>
      <c r="C201" s="191" t="str">
        <f>IF('Formulario PPGR3'!$G201="","",'Formulario PPGR1'!#REF!)</f>
        <v/>
      </c>
      <c r="D201" s="191" t="str">
        <f>IF('Formulario PPGR3'!$G201="","",'Formulario PPGR1'!#REF!)</f>
        <v/>
      </c>
      <c r="E201" s="191" t="str">
        <f>IF('Formulario PPGR3'!$G201="","",'Formulario PPGR1'!#REF!)</f>
        <v/>
      </c>
      <c r="F201" s="191" t="str">
        <f>IF('Formulario PPGR3'!$G201="","",'Formulario PPGR1'!#REF!)</f>
        <v/>
      </c>
      <c r="G201" s="190"/>
      <c r="H201" s="531" t="str" cm="1">
        <f t="array" ref="H201">IF(Tabla1[[#This Row],[Código_Actividad]]="","",_xlfn.XLOOKUP(Tabla1[[#This Row],[Código_Actividad]],CodigoActividad,Tabla2[Actividades Programables Presupuestables],"",0))</f>
        <v/>
      </c>
      <c r="I201" s="532" t="str">
        <f>IFERROR(VLOOKUP('Formulario PPGR3'!$G201,'Formulario PPGR2'!$H$110:$V$265,15,FALSE),"")</f>
        <v/>
      </c>
      <c r="J201" s="537"/>
      <c r="K201" s="535" t="str">
        <f>IF(Tabla1[[#This Row],[Insumos]]="","",_xlfn.XLOOKUP(Tabla1[[#This Row],[Insumos]],Tabla10[Insumo],Tabla10[InsumoAbrev],"",0))</f>
        <v/>
      </c>
      <c r="L201" s="536"/>
      <c r="M201" s="533" t="str">
        <f>IF(Tabla1[[#This Row],[Descripción]]="","",_xlfn.XLOOKUP(Tabla1[[#This Row],[Descripción]],Tabla10[Descripción],Tabla10[Unidad de Medida],"",0))</f>
        <v/>
      </c>
      <c r="N201" s="323"/>
      <c r="O201" s="534" t="str">
        <f>IF(Tabla1[[#This Row],[Descripción]]="","",_xlfn.XLOOKUP(Tabla1[[#This Row],[Descripción]],Tabla10[Descripción],Tabla10[Precio Unitario],0))</f>
        <v/>
      </c>
      <c r="P201" s="534" t="str">
        <f>IF(Tabla1[[#This Row],[Cantidad de Insumos]]="","",Tabla1[[#This Row],[Precio Unitario]]*Tabla1[[#This Row],[Cantidad de Insumos]])</f>
        <v/>
      </c>
      <c r="Q201" s="534" t="str">
        <f>IF(Tabla1[[#This Row],[Descripción]]="","",_xlfn.XLOOKUP(Tabla1[[#This Row],[Descripción]],Tabla10[Descripción],Tabla10[CODIGO PRESUPUESTARIO],0))</f>
        <v/>
      </c>
      <c r="R201" s="535"/>
    </row>
    <row r="202" spans="2:18" x14ac:dyDescent="0.25">
      <c r="B202" s="191" t="str">
        <f>IF('Formulario PPGR3'!$G202="","",CONCATENATE('Formulario PPGR3'!$C202,".",'Formulario PPGR3'!$D202,".",'Formulario PPGR3'!$E202,".",'Formulario PPGR3'!$F202))</f>
        <v/>
      </c>
      <c r="C202" s="191" t="str">
        <f>IF('Formulario PPGR3'!$G202="","",'Formulario PPGR1'!#REF!)</f>
        <v/>
      </c>
      <c r="D202" s="191" t="str">
        <f>IF('Formulario PPGR3'!$G202="","",'Formulario PPGR1'!#REF!)</f>
        <v/>
      </c>
      <c r="E202" s="191" t="str">
        <f>IF('Formulario PPGR3'!$G202="","",'Formulario PPGR1'!#REF!)</f>
        <v/>
      </c>
      <c r="F202" s="191" t="str">
        <f>IF('Formulario PPGR3'!$G202="","",'Formulario PPGR1'!#REF!)</f>
        <v/>
      </c>
      <c r="G202" s="190"/>
      <c r="H202" s="531" t="str" cm="1">
        <f t="array" ref="H202">IF(Tabla1[[#This Row],[Código_Actividad]]="","",_xlfn.XLOOKUP(Tabla1[[#This Row],[Código_Actividad]],CodigoActividad,Tabla2[Actividades Programables Presupuestables],"",0))</f>
        <v/>
      </c>
      <c r="I202" s="532" t="str">
        <f>IFERROR(VLOOKUP('Formulario PPGR3'!$G202,'Formulario PPGR2'!$H$110:$V$265,15,FALSE),"")</f>
        <v/>
      </c>
      <c r="J202" s="537"/>
      <c r="K202" s="535" t="str">
        <f>IF(Tabla1[[#This Row],[Insumos]]="","",_xlfn.XLOOKUP(Tabla1[[#This Row],[Insumos]],Tabla10[Insumo],Tabla10[InsumoAbrev],"",0))</f>
        <v/>
      </c>
      <c r="L202" s="536"/>
      <c r="M202" s="533" t="str">
        <f>IF(Tabla1[[#This Row],[Descripción]]="","",_xlfn.XLOOKUP(Tabla1[[#This Row],[Descripción]],Tabla10[Descripción],Tabla10[Unidad de Medida],"",0))</f>
        <v/>
      </c>
      <c r="N202" s="323"/>
      <c r="O202" s="534" t="str">
        <f>IF(Tabla1[[#This Row],[Descripción]]="","",_xlfn.XLOOKUP(Tabla1[[#This Row],[Descripción]],Tabla10[Descripción],Tabla10[Precio Unitario],0))</f>
        <v/>
      </c>
      <c r="P202" s="534" t="str">
        <f>IF(Tabla1[[#This Row],[Cantidad de Insumos]]="","",Tabla1[[#This Row],[Precio Unitario]]*Tabla1[[#This Row],[Cantidad de Insumos]])</f>
        <v/>
      </c>
      <c r="Q202" s="534" t="str">
        <f>IF(Tabla1[[#This Row],[Descripción]]="","",_xlfn.XLOOKUP(Tabla1[[#This Row],[Descripción]],Tabla10[Descripción],Tabla10[CODIGO PRESUPUESTARIO],0))</f>
        <v/>
      </c>
      <c r="R202" s="535"/>
    </row>
    <row r="203" spans="2:18" x14ac:dyDescent="0.25">
      <c r="B203" s="191" t="str">
        <f>IF('Formulario PPGR3'!$G203="","",CONCATENATE('Formulario PPGR3'!$C203,".",'Formulario PPGR3'!$D203,".",'Formulario PPGR3'!$E203,".",'Formulario PPGR3'!$F203))</f>
        <v/>
      </c>
      <c r="C203" s="191" t="str">
        <f>IF('Formulario PPGR3'!$G203="","",'Formulario PPGR1'!#REF!)</f>
        <v/>
      </c>
      <c r="D203" s="191" t="str">
        <f>IF('Formulario PPGR3'!$G203="","",'Formulario PPGR1'!#REF!)</f>
        <v/>
      </c>
      <c r="E203" s="191" t="str">
        <f>IF('Formulario PPGR3'!$G203="","",'Formulario PPGR1'!#REF!)</f>
        <v/>
      </c>
      <c r="F203" s="191" t="str">
        <f>IF('Formulario PPGR3'!$G203="","",'Formulario PPGR1'!#REF!)</f>
        <v/>
      </c>
      <c r="G203" s="190"/>
      <c r="H203" s="531" t="str" cm="1">
        <f t="array" ref="H203">IF(Tabla1[[#This Row],[Código_Actividad]]="","",_xlfn.XLOOKUP(Tabla1[[#This Row],[Código_Actividad]],CodigoActividad,Tabla2[Actividades Programables Presupuestables],"",0))</f>
        <v/>
      </c>
      <c r="I203" s="532" t="str">
        <f>IFERROR(VLOOKUP('Formulario PPGR3'!$G203,'Formulario PPGR2'!$H$110:$V$265,15,FALSE),"")</f>
        <v/>
      </c>
      <c r="J203" s="537"/>
      <c r="K203" s="535" t="str">
        <f>IF(Tabla1[[#This Row],[Insumos]]="","",_xlfn.XLOOKUP(Tabla1[[#This Row],[Insumos]],Tabla10[Insumo],Tabla10[InsumoAbrev],"",0))</f>
        <v/>
      </c>
      <c r="L203" s="536"/>
      <c r="M203" s="533" t="str">
        <f>IF(Tabla1[[#This Row],[Descripción]]="","",_xlfn.XLOOKUP(Tabla1[[#This Row],[Descripción]],Tabla10[Descripción],Tabla10[Unidad de Medida],"",0))</f>
        <v/>
      </c>
      <c r="N203" s="323"/>
      <c r="O203" s="534" t="str">
        <f>IF(Tabla1[[#This Row],[Descripción]]="","",_xlfn.XLOOKUP(Tabla1[[#This Row],[Descripción]],Tabla10[Descripción],Tabla10[Precio Unitario],0))</f>
        <v/>
      </c>
      <c r="P203" s="534" t="str">
        <f>IF(Tabla1[[#This Row],[Cantidad de Insumos]]="","",Tabla1[[#This Row],[Precio Unitario]]*Tabla1[[#This Row],[Cantidad de Insumos]])</f>
        <v/>
      </c>
      <c r="Q203" s="534" t="str">
        <f>IF(Tabla1[[#This Row],[Descripción]]="","",_xlfn.XLOOKUP(Tabla1[[#This Row],[Descripción]],Tabla10[Descripción],Tabla10[CODIGO PRESUPUESTARIO],0))</f>
        <v/>
      </c>
      <c r="R203" s="535"/>
    </row>
    <row r="204" spans="2:18" x14ac:dyDescent="0.25">
      <c r="B204" s="191" t="str">
        <f>IF('Formulario PPGR3'!$G204="","",CONCATENATE('Formulario PPGR3'!$C204,".",'Formulario PPGR3'!$D204,".",'Formulario PPGR3'!$E204,".",'Formulario PPGR3'!$F204))</f>
        <v/>
      </c>
      <c r="C204" s="191" t="str">
        <f>IF('Formulario PPGR3'!$G204="","",'Formulario PPGR1'!#REF!)</f>
        <v/>
      </c>
      <c r="D204" s="191" t="str">
        <f>IF('Formulario PPGR3'!$G204="","",'Formulario PPGR1'!#REF!)</f>
        <v/>
      </c>
      <c r="E204" s="191" t="str">
        <f>IF('Formulario PPGR3'!$G204="","",'Formulario PPGR1'!#REF!)</f>
        <v/>
      </c>
      <c r="F204" s="191" t="str">
        <f>IF('Formulario PPGR3'!$G204="","",'Formulario PPGR1'!#REF!)</f>
        <v/>
      </c>
      <c r="G204" s="190"/>
      <c r="H204" s="531" t="str" cm="1">
        <f t="array" ref="H204">IF(Tabla1[[#This Row],[Código_Actividad]]="","",_xlfn.XLOOKUP(Tabla1[[#This Row],[Código_Actividad]],CodigoActividad,Tabla2[Actividades Programables Presupuestables],"",0))</f>
        <v/>
      </c>
      <c r="I204" s="532" t="str">
        <f>IFERROR(VLOOKUP('Formulario PPGR3'!$G204,'Formulario PPGR2'!$H$110:$V$265,15,FALSE),"")</f>
        <v/>
      </c>
      <c r="J204" s="537"/>
      <c r="K204" s="535" t="str">
        <f>IF(Tabla1[[#This Row],[Insumos]]="","",_xlfn.XLOOKUP(Tabla1[[#This Row],[Insumos]],Tabla10[Insumo],Tabla10[InsumoAbrev],"",0))</f>
        <v/>
      </c>
      <c r="L204" s="536"/>
      <c r="M204" s="533" t="str">
        <f>IF(Tabla1[[#This Row],[Descripción]]="","",_xlfn.XLOOKUP(Tabla1[[#This Row],[Descripción]],Tabla10[Descripción],Tabla10[Unidad de Medida],"",0))</f>
        <v/>
      </c>
      <c r="N204" s="323"/>
      <c r="O204" s="534" t="str">
        <f>IF(Tabla1[[#This Row],[Descripción]]="","",_xlfn.XLOOKUP(Tabla1[[#This Row],[Descripción]],Tabla10[Descripción],Tabla10[Precio Unitario],0))</f>
        <v/>
      </c>
      <c r="P204" s="534" t="str">
        <f>IF(Tabla1[[#This Row],[Cantidad de Insumos]]="","",Tabla1[[#This Row],[Precio Unitario]]*Tabla1[[#This Row],[Cantidad de Insumos]])</f>
        <v/>
      </c>
      <c r="Q204" s="534" t="str">
        <f>IF(Tabla1[[#This Row],[Descripción]]="","",_xlfn.XLOOKUP(Tabla1[[#This Row],[Descripción]],Tabla10[Descripción],Tabla10[CODIGO PRESUPUESTARIO],0))</f>
        <v/>
      </c>
      <c r="R204" s="535"/>
    </row>
    <row r="205" spans="2:18" x14ac:dyDescent="0.25">
      <c r="B205" s="191" t="str">
        <f>IF('Formulario PPGR3'!$G205="","",CONCATENATE('Formulario PPGR3'!$C205,".",'Formulario PPGR3'!$D205,".",'Formulario PPGR3'!$E205,".",'Formulario PPGR3'!$F205))</f>
        <v/>
      </c>
      <c r="C205" s="191" t="str">
        <f>IF('Formulario PPGR3'!$G205="","",'Formulario PPGR1'!#REF!)</f>
        <v/>
      </c>
      <c r="D205" s="191" t="str">
        <f>IF('Formulario PPGR3'!$G205="","",'Formulario PPGR1'!#REF!)</f>
        <v/>
      </c>
      <c r="E205" s="191" t="str">
        <f>IF('Formulario PPGR3'!$G205="","",'Formulario PPGR1'!#REF!)</f>
        <v/>
      </c>
      <c r="F205" s="191" t="str">
        <f>IF('Formulario PPGR3'!$G205="","",'Formulario PPGR1'!#REF!)</f>
        <v/>
      </c>
      <c r="G205" s="190"/>
      <c r="H205" s="531" t="str" cm="1">
        <f t="array" ref="H205">IF(Tabla1[[#This Row],[Código_Actividad]]="","",_xlfn.XLOOKUP(Tabla1[[#This Row],[Código_Actividad]],CodigoActividad,Tabla2[Actividades Programables Presupuestables],"",0))</f>
        <v/>
      </c>
      <c r="I205" s="532" t="str">
        <f>IFERROR(VLOOKUP('Formulario PPGR3'!$G205,'Formulario PPGR2'!$H$110:$V$265,15,FALSE),"")</f>
        <v/>
      </c>
      <c r="J205" s="537"/>
      <c r="K205" s="535" t="str">
        <f>IF(Tabla1[[#This Row],[Insumos]]="","",_xlfn.XLOOKUP(Tabla1[[#This Row],[Insumos]],Tabla10[Insumo],Tabla10[InsumoAbrev],"",0))</f>
        <v/>
      </c>
      <c r="L205" s="536"/>
      <c r="M205" s="533" t="str">
        <f>IF(Tabla1[[#This Row],[Descripción]]="","",_xlfn.XLOOKUP(Tabla1[[#This Row],[Descripción]],Tabla10[Descripción],Tabla10[Unidad de Medida],"",0))</f>
        <v/>
      </c>
      <c r="N205" s="323"/>
      <c r="O205" s="534" t="str">
        <f>IF(Tabla1[[#This Row],[Descripción]]="","",_xlfn.XLOOKUP(Tabla1[[#This Row],[Descripción]],Tabla10[Descripción],Tabla10[Precio Unitario],0))</f>
        <v/>
      </c>
      <c r="P205" s="534" t="str">
        <f>IF(Tabla1[[#This Row],[Cantidad de Insumos]]="","",Tabla1[[#This Row],[Precio Unitario]]*Tabla1[[#This Row],[Cantidad de Insumos]])</f>
        <v/>
      </c>
      <c r="Q205" s="534" t="str">
        <f>IF(Tabla1[[#This Row],[Descripción]]="","",_xlfn.XLOOKUP(Tabla1[[#This Row],[Descripción]],Tabla10[Descripción],Tabla10[CODIGO PRESUPUESTARIO],0))</f>
        <v/>
      </c>
      <c r="R205" s="535"/>
    </row>
    <row r="206" spans="2:18" x14ac:dyDescent="0.25">
      <c r="B206" s="191" t="str">
        <f>IF('Formulario PPGR3'!$G206="","",CONCATENATE('Formulario PPGR3'!$C206,".",'Formulario PPGR3'!$D206,".",'Formulario PPGR3'!$E206,".",'Formulario PPGR3'!$F206))</f>
        <v/>
      </c>
      <c r="C206" s="191" t="str">
        <f>IF('Formulario PPGR3'!$G206="","",'Formulario PPGR1'!#REF!)</f>
        <v/>
      </c>
      <c r="D206" s="191" t="str">
        <f>IF('Formulario PPGR3'!$G206="","",'Formulario PPGR1'!#REF!)</f>
        <v/>
      </c>
      <c r="E206" s="191" t="str">
        <f>IF('Formulario PPGR3'!$G206="","",'Formulario PPGR1'!#REF!)</f>
        <v/>
      </c>
      <c r="F206" s="191" t="str">
        <f>IF('Formulario PPGR3'!$G206="","",'Formulario PPGR1'!#REF!)</f>
        <v/>
      </c>
      <c r="G206" s="190"/>
      <c r="H206" s="531" t="str" cm="1">
        <f t="array" ref="H206">IF(Tabla1[[#This Row],[Código_Actividad]]="","",_xlfn.XLOOKUP(Tabla1[[#This Row],[Código_Actividad]],CodigoActividad,Tabla2[Actividades Programables Presupuestables],"",0))</f>
        <v/>
      </c>
      <c r="I206" s="532" t="str">
        <f>IFERROR(VLOOKUP('Formulario PPGR3'!$G206,'Formulario PPGR2'!$H$110:$V$265,15,FALSE),"")</f>
        <v/>
      </c>
      <c r="J206" s="537"/>
      <c r="K206" s="535" t="str">
        <f>IF(Tabla1[[#This Row],[Insumos]]="","",_xlfn.XLOOKUP(Tabla1[[#This Row],[Insumos]],Tabla10[Insumo],Tabla10[InsumoAbrev],"",0))</f>
        <v/>
      </c>
      <c r="L206" s="536"/>
      <c r="M206" s="533" t="str">
        <f>IF(Tabla1[[#This Row],[Descripción]]="","",_xlfn.XLOOKUP(Tabla1[[#This Row],[Descripción]],Tabla10[Descripción],Tabla10[Unidad de Medida],"",0))</f>
        <v/>
      </c>
      <c r="N206" s="323"/>
      <c r="O206" s="534" t="str">
        <f>IF(Tabla1[[#This Row],[Descripción]]="","",_xlfn.XLOOKUP(Tabla1[[#This Row],[Descripción]],Tabla10[Descripción],Tabla10[Precio Unitario],0))</f>
        <v/>
      </c>
      <c r="P206" s="534" t="str">
        <f>IF(Tabla1[[#This Row],[Cantidad de Insumos]]="","",Tabla1[[#This Row],[Precio Unitario]]*Tabla1[[#This Row],[Cantidad de Insumos]])</f>
        <v/>
      </c>
      <c r="Q206" s="534" t="str">
        <f>IF(Tabla1[[#This Row],[Descripción]]="","",_xlfn.XLOOKUP(Tabla1[[#This Row],[Descripción]],Tabla10[Descripción],Tabla10[CODIGO PRESUPUESTARIO],0))</f>
        <v/>
      </c>
      <c r="R206" s="535"/>
    </row>
    <row r="207" spans="2:18" x14ac:dyDescent="0.25">
      <c r="B207" s="191" t="str">
        <f>IF('Formulario PPGR3'!$G207="","",CONCATENATE('Formulario PPGR3'!$C207,".",'Formulario PPGR3'!$D207,".",'Formulario PPGR3'!$E207,".",'Formulario PPGR3'!$F207))</f>
        <v/>
      </c>
      <c r="C207" s="191" t="str">
        <f>IF('Formulario PPGR3'!$G207="","",'Formulario PPGR1'!#REF!)</f>
        <v/>
      </c>
      <c r="D207" s="191" t="str">
        <f>IF('Formulario PPGR3'!$G207="","",'Formulario PPGR1'!#REF!)</f>
        <v/>
      </c>
      <c r="E207" s="191" t="str">
        <f>IF('Formulario PPGR3'!$G207="","",'Formulario PPGR1'!#REF!)</f>
        <v/>
      </c>
      <c r="F207" s="191" t="str">
        <f>IF('Formulario PPGR3'!$G207="","",'Formulario PPGR1'!#REF!)</f>
        <v/>
      </c>
      <c r="G207" s="190"/>
      <c r="H207" s="531" t="str" cm="1">
        <f t="array" ref="H207">IF(Tabla1[[#This Row],[Código_Actividad]]="","",_xlfn.XLOOKUP(Tabla1[[#This Row],[Código_Actividad]],CodigoActividad,Tabla2[Actividades Programables Presupuestables],"",0))</f>
        <v/>
      </c>
      <c r="I207" s="532" t="str">
        <f>IFERROR(VLOOKUP('Formulario PPGR3'!$G207,'Formulario PPGR2'!$H$110:$V$265,15,FALSE),"")</f>
        <v/>
      </c>
      <c r="J207" s="537"/>
      <c r="K207" s="535" t="str">
        <f>IF(Tabla1[[#This Row],[Insumos]]="","",_xlfn.XLOOKUP(Tabla1[[#This Row],[Insumos]],Tabla10[Insumo],Tabla10[InsumoAbrev],"",0))</f>
        <v/>
      </c>
      <c r="L207" s="536"/>
      <c r="M207" s="533" t="str">
        <f>IF(Tabla1[[#This Row],[Descripción]]="","",_xlfn.XLOOKUP(Tabla1[[#This Row],[Descripción]],Tabla10[Descripción],Tabla10[Unidad de Medida],"",0))</f>
        <v/>
      </c>
      <c r="N207" s="323"/>
      <c r="O207" s="534" t="str">
        <f>IF(Tabla1[[#This Row],[Descripción]]="","",_xlfn.XLOOKUP(Tabla1[[#This Row],[Descripción]],Tabla10[Descripción],Tabla10[Precio Unitario],0))</f>
        <v/>
      </c>
      <c r="P207" s="534" t="str">
        <f>IF(Tabla1[[#This Row],[Cantidad de Insumos]]="","",Tabla1[[#This Row],[Precio Unitario]]*Tabla1[[#This Row],[Cantidad de Insumos]])</f>
        <v/>
      </c>
      <c r="Q207" s="534" t="str">
        <f>IF(Tabla1[[#This Row],[Descripción]]="","",_xlfn.XLOOKUP(Tabla1[[#This Row],[Descripción]],Tabla10[Descripción],Tabla10[CODIGO PRESUPUESTARIO],0))</f>
        <v/>
      </c>
      <c r="R207" s="535"/>
    </row>
    <row r="208" spans="2:18" x14ac:dyDescent="0.25">
      <c r="B208" s="191" t="str">
        <f>IF('Formulario PPGR3'!$G208="","",CONCATENATE('Formulario PPGR3'!$C208,".",'Formulario PPGR3'!$D208,".",'Formulario PPGR3'!$E208,".",'Formulario PPGR3'!$F208))</f>
        <v/>
      </c>
      <c r="C208" s="191" t="str">
        <f>IF('Formulario PPGR3'!$G208="","",'Formulario PPGR1'!#REF!)</f>
        <v/>
      </c>
      <c r="D208" s="191" t="str">
        <f>IF('Formulario PPGR3'!$G208="","",'Formulario PPGR1'!#REF!)</f>
        <v/>
      </c>
      <c r="E208" s="191" t="str">
        <f>IF('Formulario PPGR3'!$G208="","",'Formulario PPGR1'!#REF!)</f>
        <v/>
      </c>
      <c r="F208" s="191" t="str">
        <f>IF('Formulario PPGR3'!$G208="","",'Formulario PPGR1'!#REF!)</f>
        <v/>
      </c>
      <c r="G208" s="190"/>
      <c r="H208" s="531" t="str" cm="1">
        <f t="array" ref="H208">IF(Tabla1[[#This Row],[Código_Actividad]]="","",_xlfn.XLOOKUP(Tabla1[[#This Row],[Código_Actividad]],CodigoActividad,Tabla2[Actividades Programables Presupuestables],"",0))</f>
        <v/>
      </c>
      <c r="I208" s="532" t="str">
        <f>IFERROR(VLOOKUP('Formulario PPGR3'!$G208,'Formulario PPGR2'!$H$110:$V$265,15,FALSE),"")</f>
        <v/>
      </c>
      <c r="J208" s="537"/>
      <c r="K208" s="535" t="str">
        <f>IF(Tabla1[[#This Row],[Insumos]]="","",_xlfn.XLOOKUP(Tabla1[[#This Row],[Insumos]],Tabla10[Insumo],Tabla10[InsumoAbrev],"",0))</f>
        <v/>
      </c>
      <c r="L208" s="536"/>
      <c r="M208" s="533" t="str">
        <f>IF(Tabla1[[#This Row],[Descripción]]="","",_xlfn.XLOOKUP(Tabla1[[#This Row],[Descripción]],Tabla10[Descripción],Tabla10[Unidad de Medida],"",0))</f>
        <v/>
      </c>
      <c r="N208" s="323"/>
      <c r="O208" s="534" t="str">
        <f>IF(Tabla1[[#This Row],[Descripción]]="","",_xlfn.XLOOKUP(Tabla1[[#This Row],[Descripción]],Tabla10[Descripción],Tabla10[Precio Unitario],0))</f>
        <v/>
      </c>
      <c r="P208" s="534" t="str">
        <f>IF(Tabla1[[#This Row],[Cantidad de Insumos]]="","",Tabla1[[#This Row],[Precio Unitario]]*Tabla1[[#This Row],[Cantidad de Insumos]])</f>
        <v/>
      </c>
      <c r="Q208" s="534" t="str">
        <f>IF(Tabla1[[#This Row],[Descripción]]="","",_xlfn.XLOOKUP(Tabla1[[#This Row],[Descripción]],Tabla10[Descripción],Tabla10[CODIGO PRESUPUESTARIO],0))</f>
        <v/>
      </c>
      <c r="R208" s="535"/>
    </row>
    <row r="209" spans="2:18" x14ac:dyDescent="0.25">
      <c r="B209" s="191" t="str">
        <f>IF('Formulario PPGR3'!$G209="","",CONCATENATE('Formulario PPGR3'!$C209,".",'Formulario PPGR3'!$D209,".",'Formulario PPGR3'!$E209,".",'Formulario PPGR3'!$F209))</f>
        <v/>
      </c>
      <c r="C209" s="191" t="str">
        <f>IF('Formulario PPGR3'!$G209="","",'Formulario PPGR1'!#REF!)</f>
        <v/>
      </c>
      <c r="D209" s="191" t="str">
        <f>IF('Formulario PPGR3'!$G209="","",'Formulario PPGR1'!#REF!)</f>
        <v/>
      </c>
      <c r="E209" s="191" t="str">
        <f>IF('Formulario PPGR3'!$G209="","",'Formulario PPGR1'!#REF!)</f>
        <v/>
      </c>
      <c r="F209" s="191" t="str">
        <f>IF('Formulario PPGR3'!$G209="","",'Formulario PPGR1'!#REF!)</f>
        <v/>
      </c>
      <c r="G209" s="190"/>
      <c r="H209" s="531" t="str" cm="1">
        <f t="array" ref="H209">IF(Tabla1[[#This Row],[Código_Actividad]]="","",_xlfn.XLOOKUP(Tabla1[[#This Row],[Código_Actividad]],CodigoActividad,Tabla2[Actividades Programables Presupuestables],"",0))</f>
        <v/>
      </c>
      <c r="I209" s="532" t="str">
        <f>IFERROR(VLOOKUP('Formulario PPGR3'!$G209,'Formulario PPGR2'!$H$110:$V$265,15,FALSE),"")</f>
        <v/>
      </c>
      <c r="J209" s="537"/>
      <c r="K209" s="535" t="str">
        <f>IF(Tabla1[[#This Row],[Insumos]]="","",_xlfn.XLOOKUP(Tabla1[[#This Row],[Insumos]],Tabla10[Insumo],Tabla10[InsumoAbrev],"",0))</f>
        <v/>
      </c>
      <c r="L209" s="536"/>
      <c r="M209" s="533" t="str">
        <f>IF(Tabla1[[#This Row],[Descripción]]="","",_xlfn.XLOOKUP(Tabla1[[#This Row],[Descripción]],Tabla10[Descripción],Tabla10[Unidad de Medida],"",0))</f>
        <v/>
      </c>
      <c r="N209" s="323"/>
      <c r="O209" s="534" t="str">
        <f>IF(Tabla1[[#This Row],[Descripción]]="","",_xlfn.XLOOKUP(Tabla1[[#This Row],[Descripción]],Tabla10[Descripción],Tabla10[Precio Unitario],0))</f>
        <v/>
      </c>
      <c r="P209" s="534" t="str">
        <f>IF(Tabla1[[#This Row],[Cantidad de Insumos]]="","",Tabla1[[#This Row],[Precio Unitario]]*Tabla1[[#This Row],[Cantidad de Insumos]])</f>
        <v/>
      </c>
      <c r="Q209" s="534" t="str">
        <f>IF(Tabla1[[#This Row],[Descripción]]="","",_xlfn.XLOOKUP(Tabla1[[#This Row],[Descripción]],Tabla10[Descripción],Tabla10[CODIGO PRESUPUESTARIO],0))</f>
        <v/>
      </c>
      <c r="R209" s="535"/>
    </row>
    <row r="210" spans="2:18" x14ac:dyDescent="0.25">
      <c r="B210" s="191" t="str">
        <f>IF('Formulario PPGR3'!$G210="","",CONCATENATE('Formulario PPGR3'!$C210,".",'Formulario PPGR3'!$D210,".",'Formulario PPGR3'!$E210,".",'Formulario PPGR3'!$F210))</f>
        <v/>
      </c>
      <c r="C210" s="191" t="str">
        <f>IF('Formulario PPGR3'!$G210="","",'Formulario PPGR1'!#REF!)</f>
        <v/>
      </c>
      <c r="D210" s="191" t="str">
        <f>IF('Formulario PPGR3'!$G210="","",'Formulario PPGR1'!#REF!)</f>
        <v/>
      </c>
      <c r="E210" s="191" t="str">
        <f>IF('Formulario PPGR3'!$G210="","",'Formulario PPGR1'!#REF!)</f>
        <v/>
      </c>
      <c r="F210" s="191" t="str">
        <f>IF('Formulario PPGR3'!$G210="","",'Formulario PPGR1'!#REF!)</f>
        <v/>
      </c>
      <c r="G210" s="190"/>
      <c r="H210" s="531" t="str" cm="1">
        <f t="array" ref="H210">IF(Tabla1[[#This Row],[Código_Actividad]]="","",_xlfn.XLOOKUP(Tabla1[[#This Row],[Código_Actividad]],CodigoActividad,Tabla2[Actividades Programables Presupuestables],"",0))</f>
        <v/>
      </c>
      <c r="I210" s="532" t="str">
        <f>IFERROR(VLOOKUP('Formulario PPGR3'!$G210,'Formulario PPGR2'!$H$110:$V$265,15,FALSE),"")</f>
        <v/>
      </c>
      <c r="J210" s="537"/>
      <c r="K210" s="535" t="str">
        <f>IF(Tabla1[[#This Row],[Insumos]]="","",_xlfn.XLOOKUP(Tabla1[[#This Row],[Insumos]],Tabla10[Insumo],Tabla10[InsumoAbrev],"",0))</f>
        <v/>
      </c>
      <c r="L210" s="536"/>
      <c r="M210" s="533" t="str">
        <f>IF(Tabla1[[#This Row],[Descripción]]="","",_xlfn.XLOOKUP(Tabla1[[#This Row],[Descripción]],Tabla10[Descripción],Tabla10[Unidad de Medida],"",0))</f>
        <v/>
      </c>
      <c r="N210" s="323"/>
      <c r="O210" s="534" t="str">
        <f>IF(Tabla1[[#This Row],[Descripción]]="","",_xlfn.XLOOKUP(Tabla1[[#This Row],[Descripción]],Tabla10[Descripción],Tabla10[Precio Unitario],0))</f>
        <v/>
      </c>
      <c r="P210" s="534" t="str">
        <f>IF(Tabla1[[#This Row],[Cantidad de Insumos]]="","",Tabla1[[#This Row],[Precio Unitario]]*Tabla1[[#This Row],[Cantidad de Insumos]])</f>
        <v/>
      </c>
      <c r="Q210" s="534" t="str">
        <f>IF(Tabla1[[#This Row],[Descripción]]="","",_xlfn.XLOOKUP(Tabla1[[#This Row],[Descripción]],Tabla10[Descripción],Tabla10[CODIGO PRESUPUESTARIO],0))</f>
        <v/>
      </c>
      <c r="R210" s="535"/>
    </row>
    <row r="211" spans="2:18" x14ac:dyDescent="0.25">
      <c r="B211" s="191" t="str">
        <f>IF('Formulario PPGR3'!$G211="","",CONCATENATE('Formulario PPGR3'!$C211,".",'Formulario PPGR3'!$D211,".",'Formulario PPGR3'!$E211,".",'Formulario PPGR3'!$F211))</f>
        <v/>
      </c>
      <c r="C211" s="191" t="str">
        <f>IF('Formulario PPGR3'!$G211="","",'Formulario PPGR1'!#REF!)</f>
        <v/>
      </c>
      <c r="D211" s="191" t="str">
        <f>IF('Formulario PPGR3'!$G211="","",'Formulario PPGR1'!#REF!)</f>
        <v/>
      </c>
      <c r="E211" s="191" t="str">
        <f>IF('Formulario PPGR3'!$G211="","",'Formulario PPGR1'!#REF!)</f>
        <v/>
      </c>
      <c r="F211" s="191" t="str">
        <f>IF('Formulario PPGR3'!$G211="","",'Formulario PPGR1'!#REF!)</f>
        <v/>
      </c>
      <c r="G211" s="190"/>
      <c r="H211" s="531" t="str" cm="1">
        <f t="array" ref="H211">IF(Tabla1[[#This Row],[Código_Actividad]]="","",_xlfn.XLOOKUP(Tabla1[[#This Row],[Código_Actividad]],CodigoActividad,Tabla2[Actividades Programables Presupuestables],"",0))</f>
        <v/>
      </c>
      <c r="I211" s="532" t="str">
        <f>IFERROR(VLOOKUP('Formulario PPGR3'!$G211,'Formulario PPGR2'!$H$110:$V$265,15,FALSE),"")</f>
        <v/>
      </c>
      <c r="J211" s="537"/>
      <c r="K211" s="535" t="str">
        <f>IF(Tabla1[[#This Row],[Insumos]]="","",_xlfn.XLOOKUP(Tabla1[[#This Row],[Insumos]],Tabla10[Insumo],Tabla10[InsumoAbrev],"",0))</f>
        <v/>
      </c>
      <c r="L211" s="536"/>
      <c r="M211" s="533" t="str">
        <f>IF(Tabla1[[#This Row],[Descripción]]="","",_xlfn.XLOOKUP(Tabla1[[#This Row],[Descripción]],Tabla10[Descripción],Tabla10[Unidad de Medida],"",0))</f>
        <v/>
      </c>
      <c r="N211" s="323"/>
      <c r="O211" s="534" t="str">
        <f>IF(Tabla1[[#This Row],[Descripción]]="","",_xlfn.XLOOKUP(Tabla1[[#This Row],[Descripción]],Tabla10[Descripción],Tabla10[Precio Unitario],0))</f>
        <v/>
      </c>
      <c r="P211" s="534" t="str">
        <f>IF(Tabla1[[#This Row],[Cantidad de Insumos]]="","",Tabla1[[#This Row],[Precio Unitario]]*Tabla1[[#This Row],[Cantidad de Insumos]])</f>
        <v/>
      </c>
      <c r="Q211" s="534" t="str">
        <f>IF(Tabla1[[#This Row],[Descripción]]="","",_xlfn.XLOOKUP(Tabla1[[#This Row],[Descripción]],Tabla10[Descripción],Tabla10[CODIGO PRESUPUESTARIO],0))</f>
        <v/>
      </c>
      <c r="R211" s="535"/>
    </row>
    <row r="212" spans="2:18" x14ac:dyDescent="0.25">
      <c r="B212" s="191" t="str">
        <f>IF('Formulario PPGR3'!$G212="","",CONCATENATE('Formulario PPGR3'!$C212,".",'Formulario PPGR3'!$D212,".",'Formulario PPGR3'!$E212,".",'Formulario PPGR3'!$F212))</f>
        <v/>
      </c>
      <c r="C212" s="191" t="str">
        <f>IF('Formulario PPGR3'!$G212="","",'Formulario PPGR1'!#REF!)</f>
        <v/>
      </c>
      <c r="D212" s="191" t="str">
        <f>IF('Formulario PPGR3'!$G212="","",'Formulario PPGR1'!#REF!)</f>
        <v/>
      </c>
      <c r="E212" s="191" t="str">
        <f>IF('Formulario PPGR3'!$G212="","",'Formulario PPGR1'!#REF!)</f>
        <v/>
      </c>
      <c r="F212" s="191" t="str">
        <f>IF('Formulario PPGR3'!$G212="","",'Formulario PPGR1'!#REF!)</f>
        <v/>
      </c>
      <c r="G212" s="190"/>
      <c r="H212" s="531" t="str" cm="1">
        <f t="array" ref="H212">IF(Tabla1[[#This Row],[Código_Actividad]]="","",_xlfn.XLOOKUP(Tabla1[[#This Row],[Código_Actividad]],CodigoActividad,Tabla2[Actividades Programables Presupuestables],"",0))</f>
        <v/>
      </c>
      <c r="I212" s="532" t="str">
        <f>IFERROR(VLOOKUP('Formulario PPGR3'!$G212,'Formulario PPGR2'!$H$110:$V$265,15,FALSE),"")</f>
        <v/>
      </c>
      <c r="J212" s="537"/>
      <c r="K212" s="535" t="str">
        <f>IF(Tabla1[[#This Row],[Insumos]]="","",_xlfn.XLOOKUP(Tabla1[[#This Row],[Insumos]],Tabla10[Insumo],Tabla10[InsumoAbrev],"",0))</f>
        <v/>
      </c>
      <c r="L212" s="536"/>
      <c r="M212" s="533" t="str">
        <f>IF(Tabla1[[#This Row],[Descripción]]="","",_xlfn.XLOOKUP(Tabla1[[#This Row],[Descripción]],Tabla10[Descripción],Tabla10[Unidad de Medida],"",0))</f>
        <v/>
      </c>
      <c r="N212" s="323"/>
      <c r="O212" s="534" t="str">
        <f>IF(Tabla1[[#This Row],[Descripción]]="","",_xlfn.XLOOKUP(Tabla1[[#This Row],[Descripción]],Tabla10[Descripción],Tabla10[Precio Unitario],0))</f>
        <v/>
      </c>
      <c r="P212" s="534" t="str">
        <f>IF(Tabla1[[#This Row],[Cantidad de Insumos]]="","",Tabla1[[#This Row],[Precio Unitario]]*Tabla1[[#This Row],[Cantidad de Insumos]])</f>
        <v/>
      </c>
      <c r="Q212" s="534" t="str">
        <f>IF(Tabla1[[#This Row],[Descripción]]="","",_xlfn.XLOOKUP(Tabla1[[#This Row],[Descripción]],Tabla10[Descripción],Tabla10[CODIGO PRESUPUESTARIO],0))</f>
        <v/>
      </c>
      <c r="R212" s="535"/>
    </row>
    <row r="213" spans="2:18" x14ac:dyDescent="0.25">
      <c r="B213" s="191" t="str">
        <f>IF('Formulario PPGR3'!$G213="","",CONCATENATE('Formulario PPGR3'!$C213,".",'Formulario PPGR3'!$D213,".",'Formulario PPGR3'!$E213,".",'Formulario PPGR3'!$F213))</f>
        <v/>
      </c>
      <c r="C213" s="191" t="str">
        <f>IF('Formulario PPGR3'!$G213="","",'Formulario PPGR1'!#REF!)</f>
        <v/>
      </c>
      <c r="D213" s="191" t="str">
        <f>IF('Formulario PPGR3'!$G213="","",'Formulario PPGR1'!#REF!)</f>
        <v/>
      </c>
      <c r="E213" s="191" t="str">
        <f>IF('Formulario PPGR3'!$G213="","",'Formulario PPGR1'!#REF!)</f>
        <v/>
      </c>
      <c r="F213" s="191" t="str">
        <f>IF('Formulario PPGR3'!$G213="","",'Formulario PPGR1'!#REF!)</f>
        <v/>
      </c>
      <c r="G213" s="190"/>
      <c r="H213" s="531" t="str" cm="1">
        <f t="array" ref="H213">IF(Tabla1[[#This Row],[Código_Actividad]]="","",_xlfn.XLOOKUP(Tabla1[[#This Row],[Código_Actividad]],CodigoActividad,Tabla2[Actividades Programables Presupuestables],"",0))</f>
        <v/>
      </c>
      <c r="I213" s="532" t="str">
        <f>IFERROR(VLOOKUP('Formulario PPGR3'!$G213,'Formulario PPGR2'!$H$110:$V$265,15,FALSE),"")</f>
        <v/>
      </c>
      <c r="J213" s="537"/>
      <c r="K213" s="535" t="str">
        <f>IF(Tabla1[[#This Row],[Insumos]]="","",_xlfn.XLOOKUP(Tabla1[[#This Row],[Insumos]],Tabla10[Insumo],Tabla10[InsumoAbrev],"",0))</f>
        <v/>
      </c>
      <c r="L213" s="536"/>
      <c r="M213" s="533" t="str">
        <f>IF(Tabla1[[#This Row],[Descripción]]="","",_xlfn.XLOOKUP(Tabla1[[#This Row],[Descripción]],Tabla10[Descripción],Tabla10[Unidad de Medida],"",0))</f>
        <v/>
      </c>
      <c r="N213" s="323"/>
      <c r="O213" s="534" t="str">
        <f>IF(Tabla1[[#This Row],[Descripción]]="","",_xlfn.XLOOKUP(Tabla1[[#This Row],[Descripción]],Tabla10[Descripción],Tabla10[Precio Unitario],0))</f>
        <v/>
      </c>
      <c r="P213" s="534" t="str">
        <f>IF(Tabla1[[#This Row],[Cantidad de Insumos]]="","",Tabla1[[#This Row],[Precio Unitario]]*Tabla1[[#This Row],[Cantidad de Insumos]])</f>
        <v/>
      </c>
      <c r="Q213" s="534" t="str">
        <f>IF(Tabla1[[#This Row],[Descripción]]="","",_xlfn.XLOOKUP(Tabla1[[#This Row],[Descripción]],Tabla10[Descripción],Tabla10[CODIGO PRESUPUESTARIO],0))</f>
        <v/>
      </c>
      <c r="R213" s="535"/>
    </row>
    <row r="214" spans="2:18" x14ac:dyDescent="0.25">
      <c r="B214" s="191" t="str">
        <f>IF('Formulario PPGR3'!$G214="","",CONCATENATE('Formulario PPGR3'!$C214,".",'Formulario PPGR3'!$D214,".",'Formulario PPGR3'!$E214,".",'Formulario PPGR3'!$F214))</f>
        <v/>
      </c>
      <c r="C214" s="191" t="str">
        <f>IF('Formulario PPGR3'!$G214="","",'Formulario PPGR1'!#REF!)</f>
        <v/>
      </c>
      <c r="D214" s="191" t="str">
        <f>IF('Formulario PPGR3'!$G214="","",'Formulario PPGR1'!#REF!)</f>
        <v/>
      </c>
      <c r="E214" s="191" t="str">
        <f>IF('Formulario PPGR3'!$G214="","",'Formulario PPGR1'!#REF!)</f>
        <v/>
      </c>
      <c r="F214" s="191" t="str">
        <f>IF('Formulario PPGR3'!$G214="","",'Formulario PPGR1'!#REF!)</f>
        <v/>
      </c>
      <c r="G214" s="190"/>
      <c r="H214" s="531" t="str" cm="1">
        <f t="array" ref="H214">IF(Tabla1[[#This Row],[Código_Actividad]]="","",_xlfn.XLOOKUP(Tabla1[[#This Row],[Código_Actividad]],CodigoActividad,Tabla2[Actividades Programables Presupuestables],"",0))</f>
        <v/>
      </c>
      <c r="I214" s="532" t="str">
        <f>IFERROR(VLOOKUP('Formulario PPGR3'!$G214,'Formulario PPGR2'!$H$110:$V$265,15,FALSE),"")</f>
        <v/>
      </c>
      <c r="J214" s="537"/>
      <c r="K214" s="535" t="str">
        <f>IF(Tabla1[[#This Row],[Insumos]]="","",_xlfn.XLOOKUP(Tabla1[[#This Row],[Insumos]],Tabla10[Insumo],Tabla10[InsumoAbrev],"",0))</f>
        <v/>
      </c>
      <c r="L214" s="536"/>
      <c r="M214" s="533" t="str">
        <f>IF(Tabla1[[#This Row],[Descripción]]="","",_xlfn.XLOOKUP(Tabla1[[#This Row],[Descripción]],Tabla10[Descripción],Tabla10[Unidad de Medida],"",0))</f>
        <v/>
      </c>
      <c r="N214" s="323"/>
      <c r="O214" s="534" t="str">
        <f>IF(Tabla1[[#This Row],[Descripción]]="","",_xlfn.XLOOKUP(Tabla1[[#This Row],[Descripción]],Tabla10[Descripción],Tabla10[Precio Unitario],0))</f>
        <v/>
      </c>
      <c r="P214" s="534" t="str">
        <f>IF(Tabla1[[#This Row],[Cantidad de Insumos]]="","",Tabla1[[#This Row],[Precio Unitario]]*Tabla1[[#This Row],[Cantidad de Insumos]])</f>
        <v/>
      </c>
      <c r="Q214" s="534" t="str">
        <f>IF(Tabla1[[#This Row],[Descripción]]="","",_xlfn.XLOOKUP(Tabla1[[#This Row],[Descripción]],Tabla10[Descripción],Tabla10[CODIGO PRESUPUESTARIO],0))</f>
        <v/>
      </c>
      <c r="R214" s="535"/>
    </row>
    <row r="215" spans="2:18" x14ac:dyDescent="0.25">
      <c r="B215" s="191" t="str">
        <f>IF('Formulario PPGR3'!$G215="","",CONCATENATE('Formulario PPGR3'!$C215,".",'Formulario PPGR3'!$D215,".",'Formulario PPGR3'!$E215,".",'Formulario PPGR3'!$F215))</f>
        <v/>
      </c>
      <c r="C215" s="191" t="str">
        <f>IF('Formulario PPGR3'!$G215="","",'Formulario PPGR1'!#REF!)</f>
        <v/>
      </c>
      <c r="D215" s="191" t="str">
        <f>IF('Formulario PPGR3'!$G215="","",'Formulario PPGR1'!#REF!)</f>
        <v/>
      </c>
      <c r="E215" s="191" t="str">
        <f>IF('Formulario PPGR3'!$G215="","",'Formulario PPGR1'!#REF!)</f>
        <v/>
      </c>
      <c r="F215" s="191" t="str">
        <f>IF('Formulario PPGR3'!$G215="","",'Formulario PPGR1'!#REF!)</f>
        <v/>
      </c>
      <c r="G215" s="190"/>
      <c r="H215" s="531" t="str" cm="1">
        <f t="array" ref="H215">IF(Tabla1[[#This Row],[Código_Actividad]]="","",_xlfn.XLOOKUP(Tabla1[[#This Row],[Código_Actividad]],CodigoActividad,Tabla2[Actividades Programables Presupuestables],"",0))</f>
        <v/>
      </c>
      <c r="I215" s="532" t="str">
        <f>IFERROR(VLOOKUP('Formulario PPGR3'!$G215,'Formulario PPGR2'!$H$110:$V$265,15,FALSE),"")</f>
        <v/>
      </c>
      <c r="J215" s="537"/>
      <c r="K215" s="535" t="str">
        <f>IF(Tabla1[[#This Row],[Insumos]]="","",_xlfn.XLOOKUP(Tabla1[[#This Row],[Insumos]],Tabla10[Insumo],Tabla10[InsumoAbrev],"",0))</f>
        <v/>
      </c>
      <c r="L215" s="536"/>
      <c r="M215" s="533" t="str">
        <f>IF(Tabla1[[#This Row],[Descripción]]="","",_xlfn.XLOOKUP(Tabla1[[#This Row],[Descripción]],Tabla10[Descripción],Tabla10[Unidad de Medida],"",0))</f>
        <v/>
      </c>
      <c r="N215" s="323"/>
      <c r="O215" s="534" t="str">
        <f>IF(Tabla1[[#This Row],[Descripción]]="","",_xlfn.XLOOKUP(Tabla1[[#This Row],[Descripción]],Tabla10[Descripción],Tabla10[Precio Unitario],0))</f>
        <v/>
      </c>
      <c r="P215" s="534" t="str">
        <f>IF(Tabla1[[#This Row],[Cantidad de Insumos]]="","",Tabla1[[#This Row],[Precio Unitario]]*Tabla1[[#This Row],[Cantidad de Insumos]])</f>
        <v/>
      </c>
      <c r="Q215" s="534" t="str">
        <f>IF(Tabla1[[#This Row],[Descripción]]="","",_xlfn.XLOOKUP(Tabla1[[#This Row],[Descripción]],Tabla10[Descripción],Tabla10[CODIGO PRESUPUESTARIO],0))</f>
        <v/>
      </c>
      <c r="R215" s="535"/>
    </row>
    <row r="216" spans="2:18" x14ac:dyDescent="0.25">
      <c r="B216" s="191" t="str">
        <f>IF('Formulario PPGR3'!$G216="","",CONCATENATE('Formulario PPGR3'!$C216,".",'Formulario PPGR3'!$D216,".",'Formulario PPGR3'!$E216,".",'Formulario PPGR3'!$F216))</f>
        <v/>
      </c>
      <c r="C216" s="191" t="str">
        <f>IF('Formulario PPGR3'!$G216="","",'Formulario PPGR1'!#REF!)</f>
        <v/>
      </c>
      <c r="D216" s="191" t="str">
        <f>IF('Formulario PPGR3'!$G216="","",'Formulario PPGR1'!#REF!)</f>
        <v/>
      </c>
      <c r="E216" s="191" t="str">
        <f>IF('Formulario PPGR3'!$G216="","",'Formulario PPGR1'!#REF!)</f>
        <v/>
      </c>
      <c r="F216" s="191" t="str">
        <f>IF('Formulario PPGR3'!$G216="","",'Formulario PPGR1'!#REF!)</f>
        <v/>
      </c>
      <c r="G216" s="190"/>
      <c r="H216" s="531" t="str" cm="1">
        <f t="array" ref="H216">IF(Tabla1[[#This Row],[Código_Actividad]]="","",_xlfn.XLOOKUP(Tabla1[[#This Row],[Código_Actividad]],CodigoActividad,Tabla2[Actividades Programables Presupuestables],"",0))</f>
        <v/>
      </c>
      <c r="I216" s="532" t="str">
        <f>IFERROR(VLOOKUP('Formulario PPGR3'!$G216,'Formulario PPGR2'!$H$110:$V$265,15,FALSE),"")</f>
        <v/>
      </c>
      <c r="J216" s="537"/>
      <c r="K216" s="535" t="str">
        <f>IF(Tabla1[[#This Row],[Insumos]]="","",_xlfn.XLOOKUP(Tabla1[[#This Row],[Insumos]],Tabla10[Insumo],Tabla10[InsumoAbrev],"",0))</f>
        <v/>
      </c>
      <c r="L216" s="536"/>
      <c r="M216" s="533" t="str">
        <f>IF(Tabla1[[#This Row],[Descripción]]="","",_xlfn.XLOOKUP(Tabla1[[#This Row],[Descripción]],Tabla10[Descripción],Tabla10[Unidad de Medida],"",0))</f>
        <v/>
      </c>
      <c r="N216" s="323"/>
      <c r="O216" s="534" t="str">
        <f>IF(Tabla1[[#This Row],[Descripción]]="","",_xlfn.XLOOKUP(Tabla1[[#This Row],[Descripción]],Tabla10[Descripción],Tabla10[Precio Unitario],0))</f>
        <v/>
      </c>
      <c r="P216" s="534" t="str">
        <f>IF(Tabla1[[#This Row],[Cantidad de Insumos]]="","",Tabla1[[#This Row],[Precio Unitario]]*Tabla1[[#This Row],[Cantidad de Insumos]])</f>
        <v/>
      </c>
      <c r="Q216" s="534" t="str">
        <f>IF(Tabla1[[#This Row],[Descripción]]="","",_xlfn.XLOOKUP(Tabla1[[#This Row],[Descripción]],Tabla10[Descripción],Tabla10[CODIGO PRESUPUESTARIO],0))</f>
        <v/>
      </c>
      <c r="R216" s="535"/>
    </row>
    <row r="217" spans="2:18" x14ac:dyDescent="0.25">
      <c r="B217" s="191" t="str">
        <f>IF('Formulario PPGR3'!$G217="","",CONCATENATE('Formulario PPGR3'!$C217,".",'Formulario PPGR3'!$D217,".",'Formulario PPGR3'!$E217,".",'Formulario PPGR3'!$F217))</f>
        <v/>
      </c>
      <c r="C217" s="191" t="str">
        <f>IF('Formulario PPGR3'!$G217="","",'Formulario PPGR1'!#REF!)</f>
        <v/>
      </c>
      <c r="D217" s="191" t="str">
        <f>IF('Formulario PPGR3'!$G217="","",'Formulario PPGR1'!#REF!)</f>
        <v/>
      </c>
      <c r="E217" s="191" t="str">
        <f>IF('Formulario PPGR3'!$G217="","",'Formulario PPGR1'!#REF!)</f>
        <v/>
      </c>
      <c r="F217" s="191" t="str">
        <f>IF('Formulario PPGR3'!$G217="","",'Formulario PPGR1'!#REF!)</f>
        <v/>
      </c>
      <c r="G217" s="190"/>
      <c r="H217" s="531" t="str" cm="1">
        <f t="array" ref="H217">IF(Tabla1[[#This Row],[Código_Actividad]]="","",_xlfn.XLOOKUP(Tabla1[[#This Row],[Código_Actividad]],CodigoActividad,Tabla2[Actividades Programables Presupuestables],"",0))</f>
        <v/>
      </c>
      <c r="I217" s="532" t="str">
        <f>IFERROR(VLOOKUP('Formulario PPGR3'!$G217,'Formulario PPGR2'!$H$110:$V$265,15,FALSE),"")</f>
        <v/>
      </c>
      <c r="J217" s="537"/>
      <c r="K217" s="535" t="str">
        <f>IF(Tabla1[[#This Row],[Insumos]]="","",_xlfn.XLOOKUP(Tabla1[[#This Row],[Insumos]],Tabla10[Insumo],Tabla10[InsumoAbrev],"",0))</f>
        <v/>
      </c>
      <c r="L217" s="536"/>
      <c r="M217" s="533" t="str">
        <f>IF(Tabla1[[#This Row],[Descripción]]="","",_xlfn.XLOOKUP(Tabla1[[#This Row],[Descripción]],Tabla10[Descripción],Tabla10[Unidad de Medida],"",0))</f>
        <v/>
      </c>
      <c r="N217" s="323"/>
      <c r="O217" s="534" t="str">
        <f>IF(Tabla1[[#This Row],[Descripción]]="","",_xlfn.XLOOKUP(Tabla1[[#This Row],[Descripción]],Tabla10[Descripción],Tabla10[Precio Unitario],0))</f>
        <v/>
      </c>
      <c r="P217" s="534" t="str">
        <f>IF(Tabla1[[#This Row],[Cantidad de Insumos]]="","",Tabla1[[#This Row],[Precio Unitario]]*Tabla1[[#This Row],[Cantidad de Insumos]])</f>
        <v/>
      </c>
      <c r="Q217" s="534" t="str">
        <f>IF(Tabla1[[#This Row],[Descripción]]="","",_xlfn.XLOOKUP(Tabla1[[#This Row],[Descripción]],Tabla10[Descripción],Tabla10[CODIGO PRESUPUESTARIO],0))</f>
        <v/>
      </c>
      <c r="R217" s="535"/>
    </row>
    <row r="218" spans="2:18" x14ac:dyDescent="0.25">
      <c r="B218" s="191" t="str">
        <f>IF('Formulario PPGR3'!$G218="","",CONCATENATE('Formulario PPGR3'!$C218,".",'Formulario PPGR3'!$D218,".",'Formulario PPGR3'!$E218,".",'Formulario PPGR3'!$F218))</f>
        <v/>
      </c>
      <c r="C218" s="191" t="str">
        <f>IF('Formulario PPGR3'!$G218="","",'Formulario PPGR1'!#REF!)</f>
        <v/>
      </c>
      <c r="D218" s="191" t="str">
        <f>IF('Formulario PPGR3'!$G218="","",'Formulario PPGR1'!#REF!)</f>
        <v/>
      </c>
      <c r="E218" s="191" t="str">
        <f>IF('Formulario PPGR3'!$G218="","",'Formulario PPGR1'!#REF!)</f>
        <v/>
      </c>
      <c r="F218" s="191" t="str">
        <f>IF('Formulario PPGR3'!$G218="","",'Formulario PPGR1'!#REF!)</f>
        <v/>
      </c>
      <c r="G218" s="190"/>
      <c r="H218" s="531" t="str" cm="1">
        <f t="array" ref="H218">IF(Tabla1[[#This Row],[Código_Actividad]]="","",_xlfn.XLOOKUP(Tabla1[[#This Row],[Código_Actividad]],CodigoActividad,Tabla2[Actividades Programables Presupuestables],"",0))</f>
        <v/>
      </c>
      <c r="I218" s="532" t="str">
        <f>IFERROR(VLOOKUP('Formulario PPGR3'!$G218,'Formulario PPGR2'!$H$110:$V$265,15,FALSE),"")</f>
        <v/>
      </c>
      <c r="J218" s="537"/>
      <c r="K218" s="535" t="str">
        <f>IF(Tabla1[[#This Row],[Insumos]]="","",_xlfn.XLOOKUP(Tabla1[[#This Row],[Insumos]],Tabla10[Insumo],Tabla10[InsumoAbrev],"",0))</f>
        <v/>
      </c>
      <c r="L218" s="536"/>
      <c r="M218" s="533" t="str">
        <f>IF(Tabla1[[#This Row],[Descripción]]="","",_xlfn.XLOOKUP(Tabla1[[#This Row],[Descripción]],Tabla10[Descripción],Tabla10[Unidad de Medida],"",0))</f>
        <v/>
      </c>
      <c r="N218" s="323"/>
      <c r="O218" s="534" t="str">
        <f>IF(Tabla1[[#This Row],[Descripción]]="","",_xlfn.XLOOKUP(Tabla1[[#This Row],[Descripción]],Tabla10[Descripción],Tabla10[Precio Unitario],0))</f>
        <v/>
      </c>
      <c r="P218" s="534" t="str">
        <f>IF(Tabla1[[#This Row],[Cantidad de Insumos]]="","",Tabla1[[#This Row],[Precio Unitario]]*Tabla1[[#This Row],[Cantidad de Insumos]])</f>
        <v/>
      </c>
      <c r="Q218" s="534" t="str">
        <f>IF(Tabla1[[#This Row],[Descripción]]="","",_xlfn.XLOOKUP(Tabla1[[#This Row],[Descripción]],Tabla10[Descripción],Tabla10[CODIGO PRESUPUESTARIO],0))</f>
        <v/>
      </c>
      <c r="R218" s="535"/>
    </row>
    <row r="219" spans="2:18" x14ac:dyDescent="0.25">
      <c r="B219" s="191" t="str">
        <f>IF('Formulario PPGR3'!$G219="","",CONCATENATE('Formulario PPGR3'!$C219,".",'Formulario PPGR3'!$D219,".",'Formulario PPGR3'!$E219,".",'Formulario PPGR3'!$F219))</f>
        <v/>
      </c>
      <c r="C219" s="191" t="str">
        <f>IF('Formulario PPGR3'!$G219="","",'Formulario PPGR1'!#REF!)</f>
        <v/>
      </c>
      <c r="D219" s="191" t="str">
        <f>IF('Formulario PPGR3'!$G219="","",'Formulario PPGR1'!#REF!)</f>
        <v/>
      </c>
      <c r="E219" s="191" t="str">
        <f>IF('Formulario PPGR3'!$G219="","",'Formulario PPGR1'!#REF!)</f>
        <v/>
      </c>
      <c r="F219" s="191" t="str">
        <f>IF('Formulario PPGR3'!$G219="","",'Formulario PPGR1'!#REF!)</f>
        <v/>
      </c>
      <c r="G219" s="190"/>
      <c r="H219" s="531" t="str" cm="1">
        <f t="array" ref="H219">IF(Tabla1[[#This Row],[Código_Actividad]]="","",_xlfn.XLOOKUP(Tabla1[[#This Row],[Código_Actividad]],CodigoActividad,Tabla2[Actividades Programables Presupuestables],"",0))</f>
        <v/>
      </c>
      <c r="I219" s="532" t="str">
        <f>IFERROR(VLOOKUP('Formulario PPGR3'!$G219,'Formulario PPGR2'!$H$110:$V$265,15,FALSE),"")</f>
        <v/>
      </c>
      <c r="J219" s="537"/>
      <c r="K219" s="535" t="str">
        <f>IF(Tabla1[[#This Row],[Insumos]]="","",_xlfn.XLOOKUP(Tabla1[[#This Row],[Insumos]],Tabla10[Insumo],Tabla10[InsumoAbrev],"",0))</f>
        <v/>
      </c>
      <c r="L219" s="536"/>
      <c r="M219" s="533" t="str">
        <f>IF(Tabla1[[#This Row],[Descripción]]="","",_xlfn.XLOOKUP(Tabla1[[#This Row],[Descripción]],Tabla10[Descripción],Tabla10[Unidad de Medida],"",0))</f>
        <v/>
      </c>
      <c r="N219" s="323"/>
      <c r="O219" s="534" t="str">
        <f>IF(Tabla1[[#This Row],[Descripción]]="","",_xlfn.XLOOKUP(Tabla1[[#This Row],[Descripción]],Tabla10[Descripción],Tabla10[Precio Unitario],0))</f>
        <v/>
      </c>
      <c r="P219" s="534" t="str">
        <f>IF(Tabla1[[#This Row],[Cantidad de Insumos]]="","",Tabla1[[#This Row],[Precio Unitario]]*Tabla1[[#This Row],[Cantidad de Insumos]])</f>
        <v/>
      </c>
      <c r="Q219" s="534" t="str">
        <f>IF(Tabla1[[#This Row],[Descripción]]="","",_xlfn.XLOOKUP(Tabla1[[#This Row],[Descripción]],Tabla10[Descripción],Tabla10[CODIGO PRESUPUESTARIO],0))</f>
        <v/>
      </c>
      <c r="R219" s="535"/>
    </row>
    <row r="220" spans="2:18" x14ac:dyDescent="0.25">
      <c r="B220" s="191" t="str">
        <f>IF('Formulario PPGR3'!$G220="","",CONCATENATE('Formulario PPGR3'!$C220,".",'Formulario PPGR3'!$D220,".",'Formulario PPGR3'!$E220,".",'Formulario PPGR3'!$F220))</f>
        <v/>
      </c>
      <c r="C220" s="191" t="str">
        <f>IF('Formulario PPGR3'!$G220="","",'Formulario PPGR1'!#REF!)</f>
        <v/>
      </c>
      <c r="D220" s="191" t="str">
        <f>IF('Formulario PPGR3'!$G220="","",'Formulario PPGR1'!#REF!)</f>
        <v/>
      </c>
      <c r="E220" s="191" t="str">
        <f>IF('Formulario PPGR3'!$G220="","",'Formulario PPGR1'!#REF!)</f>
        <v/>
      </c>
      <c r="F220" s="191" t="str">
        <f>IF('Formulario PPGR3'!$G220="","",'Formulario PPGR1'!#REF!)</f>
        <v/>
      </c>
      <c r="G220" s="190"/>
      <c r="H220" s="531" t="str" cm="1">
        <f t="array" ref="H220">IF(Tabla1[[#This Row],[Código_Actividad]]="","",_xlfn.XLOOKUP(Tabla1[[#This Row],[Código_Actividad]],CodigoActividad,Tabla2[Actividades Programables Presupuestables],"",0))</f>
        <v/>
      </c>
      <c r="I220" s="532" t="str">
        <f>IFERROR(VLOOKUP('Formulario PPGR3'!$G220,'Formulario PPGR2'!$H$110:$V$265,15,FALSE),"")</f>
        <v/>
      </c>
      <c r="J220" s="537"/>
      <c r="K220" s="535" t="str">
        <f>IF(Tabla1[[#This Row],[Insumos]]="","",_xlfn.XLOOKUP(Tabla1[[#This Row],[Insumos]],Tabla10[Insumo],Tabla10[InsumoAbrev],"",0))</f>
        <v/>
      </c>
      <c r="L220" s="536"/>
      <c r="M220" s="533" t="str">
        <f>IF(Tabla1[[#This Row],[Descripción]]="","",_xlfn.XLOOKUP(Tabla1[[#This Row],[Descripción]],Tabla10[Descripción],Tabla10[Unidad de Medida],"",0))</f>
        <v/>
      </c>
      <c r="N220" s="323"/>
      <c r="O220" s="534" t="str">
        <f>IF(Tabla1[[#This Row],[Descripción]]="","",_xlfn.XLOOKUP(Tabla1[[#This Row],[Descripción]],Tabla10[Descripción],Tabla10[Precio Unitario],0))</f>
        <v/>
      </c>
      <c r="P220" s="534" t="str">
        <f>IF(Tabla1[[#This Row],[Cantidad de Insumos]]="","",Tabla1[[#This Row],[Precio Unitario]]*Tabla1[[#This Row],[Cantidad de Insumos]])</f>
        <v/>
      </c>
      <c r="Q220" s="534" t="str">
        <f>IF(Tabla1[[#This Row],[Descripción]]="","",_xlfn.XLOOKUP(Tabla1[[#This Row],[Descripción]],Tabla10[Descripción],Tabla10[CODIGO PRESUPUESTARIO],0))</f>
        <v/>
      </c>
      <c r="R220" s="535"/>
    </row>
    <row r="221" spans="2:18" x14ac:dyDescent="0.25">
      <c r="B221" s="191" t="str">
        <f>IF('Formulario PPGR3'!$G221="","",CONCATENATE('Formulario PPGR3'!$C221,".",'Formulario PPGR3'!$D221,".",'Formulario PPGR3'!$E221,".",'Formulario PPGR3'!$F221))</f>
        <v/>
      </c>
      <c r="C221" s="191" t="str">
        <f>IF('Formulario PPGR3'!$G221="","",'Formulario PPGR1'!#REF!)</f>
        <v/>
      </c>
      <c r="D221" s="191" t="str">
        <f>IF('Formulario PPGR3'!$G221="","",'Formulario PPGR1'!#REF!)</f>
        <v/>
      </c>
      <c r="E221" s="191" t="str">
        <f>IF('Formulario PPGR3'!$G221="","",'Formulario PPGR1'!#REF!)</f>
        <v/>
      </c>
      <c r="F221" s="191" t="str">
        <f>IF('Formulario PPGR3'!$G221="","",'Formulario PPGR1'!#REF!)</f>
        <v/>
      </c>
      <c r="G221" s="190"/>
      <c r="H221" s="531" t="str" cm="1">
        <f t="array" ref="H221">IF(Tabla1[[#This Row],[Código_Actividad]]="","",_xlfn.XLOOKUP(Tabla1[[#This Row],[Código_Actividad]],CodigoActividad,Tabla2[Actividades Programables Presupuestables],"",0))</f>
        <v/>
      </c>
      <c r="I221" s="532" t="str">
        <f>IFERROR(VLOOKUP('Formulario PPGR3'!$G221,'Formulario PPGR2'!$H$110:$V$265,15,FALSE),"")</f>
        <v/>
      </c>
      <c r="J221" s="537"/>
      <c r="K221" s="535" t="str">
        <f>IF(Tabla1[[#This Row],[Insumos]]="","",_xlfn.XLOOKUP(Tabla1[[#This Row],[Insumos]],Tabla10[Insumo],Tabla10[InsumoAbrev],"",0))</f>
        <v/>
      </c>
      <c r="L221" s="536"/>
      <c r="M221" s="533" t="str">
        <f>IF(Tabla1[[#This Row],[Descripción]]="","",_xlfn.XLOOKUP(Tabla1[[#This Row],[Descripción]],Tabla10[Descripción],Tabla10[Unidad de Medida],"",0))</f>
        <v/>
      </c>
      <c r="N221" s="323"/>
      <c r="O221" s="534" t="str">
        <f>IF(Tabla1[[#This Row],[Descripción]]="","",_xlfn.XLOOKUP(Tabla1[[#This Row],[Descripción]],Tabla10[Descripción],Tabla10[Precio Unitario],0))</f>
        <v/>
      </c>
      <c r="P221" s="534" t="str">
        <f>IF(Tabla1[[#This Row],[Cantidad de Insumos]]="","",Tabla1[[#This Row],[Precio Unitario]]*Tabla1[[#This Row],[Cantidad de Insumos]])</f>
        <v/>
      </c>
      <c r="Q221" s="534" t="str">
        <f>IF(Tabla1[[#This Row],[Descripción]]="","",_xlfn.XLOOKUP(Tabla1[[#This Row],[Descripción]],Tabla10[Descripción],Tabla10[CODIGO PRESUPUESTARIO],0))</f>
        <v/>
      </c>
      <c r="R221" s="535"/>
    </row>
    <row r="222" spans="2:18" x14ac:dyDescent="0.25">
      <c r="B222" s="191" t="str">
        <f>IF('Formulario PPGR3'!$G222="","",CONCATENATE('Formulario PPGR3'!$C222,".",'Formulario PPGR3'!$D222,".",'Formulario PPGR3'!$E222,".",'Formulario PPGR3'!$F222))</f>
        <v/>
      </c>
      <c r="C222" s="191" t="str">
        <f>IF('Formulario PPGR3'!$G222="","",'Formulario PPGR1'!#REF!)</f>
        <v/>
      </c>
      <c r="D222" s="191" t="str">
        <f>IF('Formulario PPGR3'!$G222="","",'Formulario PPGR1'!#REF!)</f>
        <v/>
      </c>
      <c r="E222" s="191" t="str">
        <f>IF('Formulario PPGR3'!$G222="","",'Formulario PPGR1'!#REF!)</f>
        <v/>
      </c>
      <c r="F222" s="191" t="str">
        <f>IF('Formulario PPGR3'!$G222="","",'Formulario PPGR1'!#REF!)</f>
        <v/>
      </c>
      <c r="G222" s="190"/>
      <c r="H222" s="531" t="str" cm="1">
        <f t="array" ref="H222">IF(Tabla1[[#This Row],[Código_Actividad]]="","",_xlfn.XLOOKUP(Tabla1[[#This Row],[Código_Actividad]],CodigoActividad,Tabla2[Actividades Programables Presupuestables],"",0))</f>
        <v/>
      </c>
      <c r="I222" s="532" t="str">
        <f>IFERROR(VLOOKUP('Formulario PPGR3'!$G222,'Formulario PPGR2'!$H$110:$V$265,15,FALSE),"")</f>
        <v/>
      </c>
      <c r="J222" s="537"/>
      <c r="K222" s="535" t="str">
        <f>IF(Tabla1[[#This Row],[Insumos]]="","",_xlfn.XLOOKUP(Tabla1[[#This Row],[Insumos]],Tabla10[Insumo],Tabla10[InsumoAbrev],"",0))</f>
        <v/>
      </c>
      <c r="L222" s="536"/>
      <c r="M222" s="533" t="str">
        <f>IF(Tabla1[[#This Row],[Descripción]]="","",_xlfn.XLOOKUP(Tabla1[[#This Row],[Descripción]],Tabla10[Descripción],Tabla10[Unidad de Medida],"",0))</f>
        <v/>
      </c>
      <c r="N222" s="323"/>
      <c r="O222" s="534" t="str">
        <f>IF(Tabla1[[#This Row],[Descripción]]="","",_xlfn.XLOOKUP(Tabla1[[#This Row],[Descripción]],Tabla10[Descripción],Tabla10[Precio Unitario],0))</f>
        <v/>
      </c>
      <c r="P222" s="534" t="str">
        <f>IF(Tabla1[[#This Row],[Cantidad de Insumos]]="","",Tabla1[[#This Row],[Precio Unitario]]*Tabla1[[#This Row],[Cantidad de Insumos]])</f>
        <v/>
      </c>
      <c r="Q222" s="534" t="str">
        <f>IF(Tabla1[[#This Row],[Descripción]]="","",_xlfn.XLOOKUP(Tabla1[[#This Row],[Descripción]],Tabla10[Descripción],Tabla10[CODIGO PRESUPUESTARIO],0))</f>
        <v/>
      </c>
      <c r="R222" s="535"/>
    </row>
    <row r="223" spans="2:18" x14ac:dyDescent="0.25">
      <c r="B223" s="191" t="str">
        <f>IF('Formulario PPGR3'!$G223="","",CONCATENATE('Formulario PPGR3'!$C223,".",'Formulario PPGR3'!$D223,".",'Formulario PPGR3'!$E223,".",'Formulario PPGR3'!$F223))</f>
        <v/>
      </c>
      <c r="C223" s="191" t="str">
        <f>IF('Formulario PPGR3'!$G223="","",'Formulario PPGR1'!#REF!)</f>
        <v/>
      </c>
      <c r="D223" s="191" t="str">
        <f>IF('Formulario PPGR3'!$G223="","",'Formulario PPGR1'!#REF!)</f>
        <v/>
      </c>
      <c r="E223" s="191" t="str">
        <f>IF('Formulario PPGR3'!$G223="","",'Formulario PPGR1'!#REF!)</f>
        <v/>
      </c>
      <c r="F223" s="191" t="str">
        <f>IF('Formulario PPGR3'!$G223="","",'Formulario PPGR1'!#REF!)</f>
        <v/>
      </c>
      <c r="G223" s="190"/>
      <c r="H223" s="531" t="str" cm="1">
        <f t="array" ref="H223">IF(Tabla1[[#This Row],[Código_Actividad]]="","",_xlfn.XLOOKUP(Tabla1[[#This Row],[Código_Actividad]],CodigoActividad,Tabla2[Actividades Programables Presupuestables],"",0))</f>
        <v/>
      </c>
      <c r="I223" s="532" t="str">
        <f>IFERROR(VLOOKUP('Formulario PPGR3'!$G223,'Formulario PPGR2'!$H$110:$V$265,15,FALSE),"")</f>
        <v/>
      </c>
      <c r="J223" s="537"/>
      <c r="K223" s="535" t="str">
        <f>IF(Tabla1[[#This Row],[Insumos]]="","",_xlfn.XLOOKUP(Tabla1[[#This Row],[Insumos]],Tabla10[Insumo],Tabla10[InsumoAbrev],"",0))</f>
        <v/>
      </c>
      <c r="L223" s="536"/>
      <c r="M223" s="533" t="str">
        <f>IF(Tabla1[[#This Row],[Descripción]]="","",_xlfn.XLOOKUP(Tabla1[[#This Row],[Descripción]],Tabla10[Descripción],Tabla10[Unidad de Medida],"",0))</f>
        <v/>
      </c>
      <c r="N223" s="323"/>
      <c r="O223" s="534" t="str">
        <f>IF(Tabla1[[#This Row],[Descripción]]="","",_xlfn.XLOOKUP(Tabla1[[#This Row],[Descripción]],Tabla10[Descripción],Tabla10[Precio Unitario],0))</f>
        <v/>
      </c>
      <c r="P223" s="534" t="str">
        <f>IF(Tabla1[[#This Row],[Cantidad de Insumos]]="","",Tabla1[[#This Row],[Precio Unitario]]*Tabla1[[#This Row],[Cantidad de Insumos]])</f>
        <v/>
      </c>
      <c r="Q223" s="534" t="str">
        <f>IF(Tabla1[[#This Row],[Descripción]]="","",_xlfn.XLOOKUP(Tabla1[[#This Row],[Descripción]],Tabla10[Descripción],Tabla10[CODIGO PRESUPUESTARIO],0))</f>
        <v/>
      </c>
      <c r="R223" s="535"/>
    </row>
    <row r="224" spans="2:18" x14ac:dyDescent="0.25">
      <c r="B224" s="191" t="str">
        <f>IF('Formulario PPGR3'!$G224="","",CONCATENATE('Formulario PPGR3'!$C224,".",'Formulario PPGR3'!$D224,".",'Formulario PPGR3'!$E224,".",'Formulario PPGR3'!$F224))</f>
        <v/>
      </c>
      <c r="C224" s="191" t="str">
        <f>IF('Formulario PPGR3'!$G224="","",'Formulario PPGR1'!#REF!)</f>
        <v/>
      </c>
      <c r="D224" s="191" t="str">
        <f>IF('Formulario PPGR3'!$G224="","",'Formulario PPGR1'!#REF!)</f>
        <v/>
      </c>
      <c r="E224" s="191" t="str">
        <f>IF('Formulario PPGR3'!$G224="","",'Formulario PPGR1'!#REF!)</f>
        <v/>
      </c>
      <c r="F224" s="191" t="str">
        <f>IF('Formulario PPGR3'!$G224="","",'Formulario PPGR1'!#REF!)</f>
        <v/>
      </c>
      <c r="G224" s="190"/>
      <c r="H224" s="531" t="str" cm="1">
        <f t="array" ref="H224">IF(Tabla1[[#This Row],[Código_Actividad]]="","",_xlfn.XLOOKUP(Tabla1[[#This Row],[Código_Actividad]],CodigoActividad,Tabla2[Actividades Programables Presupuestables],"",0))</f>
        <v/>
      </c>
      <c r="I224" s="532" t="str">
        <f>IFERROR(VLOOKUP('Formulario PPGR3'!$G224,'Formulario PPGR2'!$H$110:$V$265,15,FALSE),"")</f>
        <v/>
      </c>
      <c r="J224" s="537"/>
      <c r="K224" s="535" t="str">
        <f>IF(Tabla1[[#This Row],[Insumos]]="","",_xlfn.XLOOKUP(Tabla1[[#This Row],[Insumos]],Tabla10[Insumo],Tabla10[InsumoAbrev],"",0))</f>
        <v/>
      </c>
      <c r="L224" s="536"/>
      <c r="M224" s="533" t="str">
        <f>IF(Tabla1[[#This Row],[Descripción]]="","",_xlfn.XLOOKUP(Tabla1[[#This Row],[Descripción]],Tabla10[Descripción],Tabla10[Unidad de Medida],"",0))</f>
        <v/>
      </c>
      <c r="N224" s="323"/>
      <c r="O224" s="534" t="str">
        <f>IF(Tabla1[[#This Row],[Descripción]]="","",_xlfn.XLOOKUP(Tabla1[[#This Row],[Descripción]],Tabla10[Descripción],Tabla10[Precio Unitario],0))</f>
        <v/>
      </c>
      <c r="P224" s="534" t="str">
        <f>IF(Tabla1[[#This Row],[Cantidad de Insumos]]="","",Tabla1[[#This Row],[Precio Unitario]]*Tabla1[[#This Row],[Cantidad de Insumos]])</f>
        <v/>
      </c>
      <c r="Q224" s="534" t="str">
        <f>IF(Tabla1[[#This Row],[Descripción]]="","",_xlfn.XLOOKUP(Tabla1[[#This Row],[Descripción]],Tabla10[Descripción],Tabla10[CODIGO PRESUPUESTARIO],0))</f>
        <v/>
      </c>
      <c r="R224" s="535"/>
    </row>
    <row r="225" spans="2:18" x14ac:dyDescent="0.25">
      <c r="B225" s="191" t="str">
        <f>IF('Formulario PPGR3'!$G225="","",CONCATENATE('Formulario PPGR3'!$C225,".",'Formulario PPGR3'!$D225,".",'Formulario PPGR3'!$E225,".",'Formulario PPGR3'!$F225))</f>
        <v/>
      </c>
      <c r="C225" s="191" t="str">
        <f>IF('Formulario PPGR3'!$G225="","",'Formulario PPGR1'!#REF!)</f>
        <v/>
      </c>
      <c r="D225" s="191" t="str">
        <f>IF('Formulario PPGR3'!$G225="","",'Formulario PPGR1'!#REF!)</f>
        <v/>
      </c>
      <c r="E225" s="191" t="str">
        <f>IF('Formulario PPGR3'!$G225="","",'Formulario PPGR1'!#REF!)</f>
        <v/>
      </c>
      <c r="F225" s="191" t="str">
        <f>IF('Formulario PPGR3'!$G225="","",'Formulario PPGR1'!#REF!)</f>
        <v/>
      </c>
      <c r="G225" s="190"/>
      <c r="H225" s="531" t="str" cm="1">
        <f t="array" ref="H225">IF(Tabla1[[#This Row],[Código_Actividad]]="","",_xlfn.XLOOKUP(Tabla1[[#This Row],[Código_Actividad]],CodigoActividad,Tabla2[Actividades Programables Presupuestables],"",0))</f>
        <v/>
      </c>
      <c r="I225" s="532" t="str">
        <f>IFERROR(VLOOKUP('Formulario PPGR3'!$G225,'Formulario PPGR2'!$H$110:$V$265,15,FALSE),"")</f>
        <v/>
      </c>
      <c r="J225" s="537"/>
      <c r="K225" s="535" t="str">
        <f>IF(Tabla1[[#This Row],[Insumos]]="","",_xlfn.XLOOKUP(Tabla1[[#This Row],[Insumos]],Tabla10[Insumo],Tabla10[InsumoAbrev],"",0))</f>
        <v/>
      </c>
      <c r="L225" s="536"/>
      <c r="M225" s="533" t="str">
        <f>IF(Tabla1[[#This Row],[Descripción]]="","",_xlfn.XLOOKUP(Tabla1[[#This Row],[Descripción]],Tabla10[Descripción],Tabla10[Unidad de Medida],"",0))</f>
        <v/>
      </c>
      <c r="N225" s="323"/>
      <c r="O225" s="534" t="str">
        <f>IF(Tabla1[[#This Row],[Descripción]]="","",_xlfn.XLOOKUP(Tabla1[[#This Row],[Descripción]],Tabla10[Descripción],Tabla10[Precio Unitario],0))</f>
        <v/>
      </c>
      <c r="P225" s="534" t="str">
        <f>IF(Tabla1[[#This Row],[Cantidad de Insumos]]="","",Tabla1[[#This Row],[Precio Unitario]]*Tabla1[[#This Row],[Cantidad de Insumos]])</f>
        <v/>
      </c>
      <c r="Q225" s="534" t="str">
        <f>IF(Tabla1[[#This Row],[Descripción]]="","",_xlfn.XLOOKUP(Tabla1[[#This Row],[Descripción]],Tabla10[Descripción],Tabla10[CODIGO PRESUPUESTARIO],0))</f>
        <v/>
      </c>
      <c r="R225" s="535"/>
    </row>
    <row r="226" spans="2:18" x14ac:dyDescent="0.25">
      <c r="B226" s="191" t="str">
        <f>IF('Formulario PPGR3'!$G226="","",CONCATENATE('Formulario PPGR3'!$C226,".",'Formulario PPGR3'!$D226,".",'Formulario PPGR3'!$E226,".",'Formulario PPGR3'!$F226))</f>
        <v/>
      </c>
      <c r="C226" s="191" t="str">
        <f>IF('Formulario PPGR3'!$G226="","",'Formulario PPGR1'!#REF!)</f>
        <v/>
      </c>
      <c r="D226" s="191" t="str">
        <f>IF('Formulario PPGR3'!$G226="","",'Formulario PPGR1'!#REF!)</f>
        <v/>
      </c>
      <c r="E226" s="191" t="str">
        <f>IF('Formulario PPGR3'!$G226="","",'Formulario PPGR1'!#REF!)</f>
        <v/>
      </c>
      <c r="F226" s="191" t="str">
        <f>IF('Formulario PPGR3'!$G226="","",'Formulario PPGR1'!#REF!)</f>
        <v/>
      </c>
      <c r="G226" s="190"/>
      <c r="H226" s="531" t="str" cm="1">
        <f t="array" ref="H226">IF(Tabla1[[#This Row],[Código_Actividad]]="","",_xlfn.XLOOKUP(Tabla1[[#This Row],[Código_Actividad]],CodigoActividad,Tabla2[Actividades Programables Presupuestables],"",0))</f>
        <v/>
      </c>
      <c r="I226" s="532" t="str">
        <f>IFERROR(VLOOKUP('Formulario PPGR3'!$G226,'Formulario PPGR2'!$H$110:$V$265,15,FALSE),"")</f>
        <v/>
      </c>
      <c r="J226" s="537"/>
      <c r="K226" s="535" t="str">
        <f>IF(Tabla1[[#This Row],[Insumos]]="","",_xlfn.XLOOKUP(Tabla1[[#This Row],[Insumos]],Tabla10[Insumo],Tabla10[InsumoAbrev],"",0))</f>
        <v/>
      </c>
      <c r="L226" s="536"/>
      <c r="M226" s="533" t="str">
        <f>IF(Tabla1[[#This Row],[Descripción]]="","",_xlfn.XLOOKUP(Tabla1[[#This Row],[Descripción]],Tabla10[Descripción],Tabla10[Unidad de Medida],"",0))</f>
        <v/>
      </c>
      <c r="N226" s="323"/>
      <c r="O226" s="534" t="str">
        <f>IF(Tabla1[[#This Row],[Descripción]]="","",_xlfn.XLOOKUP(Tabla1[[#This Row],[Descripción]],Tabla10[Descripción],Tabla10[Precio Unitario],0))</f>
        <v/>
      </c>
      <c r="P226" s="534" t="str">
        <f>IF(Tabla1[[#This Row],[Cantidad de Insumos]]="","",Tabla1[[#This Row],[Precio Unitario]]*Tabla1[[#This Row],[Cantidad de Insumos]])</f>
        <v/>
      </c>
      <c r="Q226" s="534" t="str">
        <f>IF(Tabla1[[#This Row],[Descripción]]="","",_xlfn.XLOOKUP(Tabla1[[#This Row],[Descripción]],Tabla10[Descripción],Tabla10[CODIGO PRESUPUESTARIO],0))</f>
        <v/>
      </c>
      <c r="R226" s="535"/>
    </row>
    <row r="227" spans="2:18" x14ac:dyDescent="0.25">
      <c r="B227" s="191" t="str">
        <f>IF('Formulario PPGR3'!$G227="","",CONCATENATE('Formulario PPGR3'!$C227,".",'Formulario PPGR3'!$D227,".",'Formulario PPGR3'!$E227,".",'Formulario PPGR3'!$F227))</f>
        <v/>
      </c>
      <c r="C227" s="191" t="str">
        <f>IF('Formulario PPGR3'!$G227="","",'Formulario PPGR1'!#REF!)</f>
        <v/>
      </c>
      <c r="D227" s="191" t="str">
        <f>IF('Formulario PPGR3'!$G227="","",'Formulario PPGR1'!#REF!)</f>
        <v/>
      </c>
      <c r="E227" s="191" t="str">
        <f>IF('Formulario PPGR3'!$G227="","",'Formulario PPGR1'!#REF!)</f>
        <v/>
      </c>
      <c r="F227" s="191" t="str">
        <f>IF('Formulario PPGR3'!$G227="","",'Formulario PPGR1'!#REF!)</f>
        <v/>
      </c>
      <c r="G227" s="190"/>
      <c r="H227" s="531" t="str" cm="1">
        <f t="array" ref="H227">IF(Tabla1[[#This Row],[Código_Actividad]]="","",_xlfn.XLOOKUP(Tabla1[[#This Row],[Código_Actividad]],CodigoActividad,Tabla2[Actividades Programables Presupuestables],"",0))</f>
        <v/>
      </c>
      <c r="I227" s="532" t="str">
        <f>IFERROR(VLOOKUP('Formulario PPGR3'!$G227,'Formulario PPGR2'!$H$110:$V$265,15,FALSE),"")</f>
        <v/>
      </c>
      <c r="J227" s="537"/>
      <c r="K227" s="535" t="str">
        <f>IF(Tabla1[[#This Row],[Insumos]]="","",_xlfn.XLOOKUP(Tabla1[[#This Row],[Insumos]],Tabla10[Insumo],Tabla10[InsumoAbrev],"",0))</f>
        <v/>
      </c>
      <c r="L227" s="536"/>
      <c r="M227" s="533" t="str">
        <f>IF(Tabla1[[#This Row],[Descripción]]="","",_xlfn.XLOOKUP(Tabla1[[#This Row],[Descripción]],Tabla10[Descripción],Tabla10[Unidad de Medida],"",0))</f>
        <v/>
      </c>
      <c r="N227" s="323"/>
      <c r="O227" s="534" t="str">
        <f>IF(Tabla1[[#This Row],[Descripción]]="","",_xlfn.XLOOKUP(Tabla1[[#This Row],[Descripción]],Tabla10[Descripción],Tabla10[Precio Unitario],0))</f>
        <v/>
      </c>
      <c r="P227" s="534" t="str">
        <f>IF(Tabla1[[#This Row],[Cantidad de Insumos]]="","",Tabla1[[#This Row],[Precio Unitario]]*Tabla1[[#This Row],[Cantidad de Insumos]])</f>
        <v/>
      </c>
      <c r="Q227" s="534" t="str">
        <f>IF(Tabla1[[#This Row],[Descripción]]="","",_xlfn.XLOOKUP(Tabla1[[#This Row],[Descripción]],Tabla10[Descripción],Tabla10[CODIGO PRESUPUESTARIO],0))</f>
        <v/>
      </c>
      <c r="R227" s="535"/>
    </row>
    <row r="228" spans="2:18" x14ac:dyDescent="0.25">
      <c r="B228" s="191" t="str">
        <f>IF('Formulario PPGR3'!$G228="","",CONCATENATE('Formulario PPGR3'!$C228,".",'Formulario PPGR3'!$D228,".",'Formulario PPGR3'!$E228,".",'Formulario PPGR3'!$F228))</f>
        <v/>
      </c>
      <c r="C228" s="191" t="str">
        <f>IF('Formulario PPGR3'!$G228="","",'Formulario PPGR1'!#REF!)</f>
        <v/>
      </c>
      <c r="D228" s="191" t="str">
        <f>IF('Formulario PPGR3'!$G228="","",'Formulario PPGR1'!#REF!)</f>
        <v/>
      </c>
      <c r="E228" s="191" t="str">
        <f>IF('Formulario PPGR3'!$G228="","",'Formulario PPGR1'!#REF!)</f>
        <v/>
      </c>
      <c r="F228" s="191" t="str">
        <f>IF('Formulario PPGR3'!$G228="","",'Formulario PPGR1'!#REF!)</f>
        <v/>
      </c>
      <c r="G228" s="190"/>
      <c r="H228" s="531" t="str" cm="1">
        <f t="array" ref="H228">IF(Tabla1[[#This Row],[Código_Actividad]]="","",_xlfn.XLOOKUP(Tabla1[[#This Row],[Código_Actividad]],CodigoActividad,Tabla2[Actividades Programables Presupuestables],"",0))</f>
        <v/>
      </c>
      <c r="I228" s="532" t="str">
        <f>IFERROR(VLOOKUP('Formulario PPGR3'!$G228,'Formulario PPGR2'!$H$110:$V$265,15,FALSE),"")</f>
        <v/>
      </c>
      <c r="J228" s="537"/>
      <c r="K228" s="535" t="str">
        <f>IF(Tabla1[[#This Row],[Insumos]]="","",_xlfn.XLOOKUP(Tabla1[[#This Row],[Insumos]],Tabla10[Insumo],Tabla10[InsumoAbrev],"",0))</f>
        <v/>
      </c>
      <c r="L228" s="536"/>
      <c r="M228" s="533" t="str">
        <f>IF(Tabla1[[#This Row],[Descripción]]="","",_xlfn.XLOOKUP(Tabla1[[#This Row],[Descripción]],Tabla10[Descripción],Tabla10[Unidad de Medida],"",0))</f>
        <v/>
      </c>
      <c r="N228" s="323"/>
      <c r="O228" s="534" t="str">
        <f>IF(Tabla1[[#This Row],[Descripción]]="","",_xlfn.XLOOKUP(Tabla1[[#This Row],[Descripción]],Tabla10[Descripción],Tabla10[Precio Unitario],0))</f>
        <v/>
      </c>
      <c r="P228" s="534" t="str">
        <f>IF(Tabla1[[#This Row],[Cantidad de Insumos]]="","",Tabla1[[#This Row],[Precio Unitario]]*Tabla1[[#This Row],[Cantidad de Insumos]])</f>
        <v/>
      </c>
      <c r="Q228" s="534" t="str">
        <f>IF(Tabla1[[#This Row],[Descripción]]="","",_xlfn.XLOOKUP(Tabla1[[#This Row],[Descripción]],Tabla10[Descripción],Tabla10[CODIGO PRESUPUESTARIO],0))</f>
        <v/>
      </c>
      <c r="R228" s="535"/>
    </row>
    <row r="229" spans="2:18" x14ac:dyDescent="0.25">
      <c r="B229" s="191" t="str">
        <f>IF('Formulario PPGR3'!$G229="","",CONCATENATE('Formulario PPGR3'!$C229,".",'Formulario PPGR3'!$D229,".",'Formulario PPGR3'!$E229,".",'Formulario PPGR3'!$F229))</f>
        <v/>
      </c>
      <c r="C229" s="191" t="str">
        <f>IF('Formulario PPGR3'!$G229="","",'Formulario PPGR1'!#REF!)</f>
        <v/>
      </c>
      <c r="D229" s="191" t="str">
        <f>IF('Formulario PPGR3'!$G229="","",'Formulario PPGR1'!#REF!)</f>
        <v/>
      </c>
      <c r="E229" s="191" t="str">
        <f>IF('Formulario PPGR3'!$G229="","",'Formulario PPGR1'!#REF!)</f>
        <v/>
      </c>
      <c r="F229" s="191" t="str">
        <f>IF('Formulario PPGR3'!$G229="","",'Formulario PPGR1'!#REF!)</f>
        <v/>
      </c>
      <c r="G229" s="190"/>
      <c r="H229" s="531" t="str" cm="1">
        <f t="array" ref="H229">IF(Tabla1[[#This Row],[Código_Actividad]]="","",_xlfn.XLOOKUP(Tabla1[[#This Row],[Código_Actividad]],CodigoActividad,Tabla2[Actividades Programables Presupuestables],"",0))</f>
        <v/>
      </c>
      <c r="I229" s="532" t="str">
        <f>IFERROR(VLOOKUP('Formulario PPGR3'!$G229,'Formulario PPGR2'!$H$110:$V$265,15,FALSE),"")</f>
        <v/>
      </c>
      <c r="J229" s="537"/>
      <c r="K229" s="535" t="str">
        <f>IF(Tabla1[[#This Row],[Insumos]]="","",_xlfn.XLOOKUP(Tabla1[[#This Row],[Insumos]],Tabla10[Insumo],Tabla10[InsumoAbrev],"",0))</f>
        <v/>
      </c>
      <c r="L229" s="536"/>
      <c r="M229" s="533" t="str">
        <f>IF(Tabla1[[#This Row],[Descripción]]="","",_xlfn.XLOOKUP(Tabla1[[#This Row],[Descripción]],Tabla10[Descripción],Tabla10[Unidad de Medida],"",0))</f>
        <v/>
      </c>
      <c r="N229" s="323"/>
      <c r="O229" s="534" t="str">
        <f>IF(Tabla1[[#This Row],[Descripción]]="","",_xlfn.XLOOKUP(Tabla1[[#This Row],[Descripción]],Tabla10[Descripción],Tabla10[Precio Unitario],0))</f>
        <v/>
      </c>
      <c r="P229" s="534" t="str">
        <f>IF(Tabla1[[#This Row],[Cantidad de Insumos]]="","",Tabla1[[#This Row],[Precio Unitario]]*Tabla1[[#This Row],[Cantidad de Insumos]])</f>
        <v/>
      </c>
      <c r="Q229" s="534" t="str">
        <f>IF(Tabla1[[#This Row],[Descripción]]="","",_xlfn.XLOOKUP(Tabla1[[#This Row],[Descripción]],Tabla10[Descripción],Tabla10[CODIGO PRESUPUESTARIO],0))</f>
        <v/>
      </c>
      <c r="R229" s="535"/>
    </row>
    <row r="230" spans="2:18" x14ac:dyDescent="0.25">
      <c r="B230" s="191" t="str">
        <f>IF('Formulario PPGR3'!$G230="","",CONCATENATE('Formulario PPGR3'!$C230,".",'Formulario PPGR3'!$D230,".",'Formulario PPGR3'!$E230,".",'Formulario PPGR3'!$F230))</f>
        <v/>
      </c>
      <c r="C230" s="191" t="str">
        <f>IF('Formulario PPGR3'!$G230="","",'Formulario PPGR1'!#REF!)</f>
        <v/>
      </c>
      <c r="D230" s="191" t="str">
        <f>IF('Formulario PPGR3'!$G230="","",'Formulario PPGR1'!#REF!)</f>
        <v/>
      </c>
      <c r="E230" s="191" t="str">
        <f>IF('Formulario PPGR3'!$G230="","",'Formulario PPGR1'!#REF!)</f>
        <v/>
      </c>
      <c r="F230" s="191" t="str">
        <f>IF('Formulario PPGR3'!$G230="","",'Formulario PPGR1'!#REF!)</f>
        <v/>
      </c>
      <c r="G230" s="190"/>
      <c r="H230" s="531" t="str" cm="1">
        <f t="array" ref="H230">IF(Tabla1[[#This Row],[Código_Actividad]]="","",_xlfn.XLOOKUP(Tabla1[[#This Row],[Código_Actividad]],CodigoActividad,Tabla2[Actividades Programables Presupuestables],"",0))</f>
        <v/>
      </c>
      <c r="I230" s="532" t="str">
        <f>IFERROR(VLOOKUP('Formulario PPGR3'!$G230,'Formulario PPGR2'!$H$110:$V$265,15,FALSE),"")</f>
        <v/>
      </c>
      <c r="J230" s="537"/>
      <c r="K230" s="535" t="str">
        <f>IF(Tabla1[[#This Row],[Insumos]]="","",_xlfn.XLOOKUP(Tabla1[[#This Row],[Insumos]],Tabla10[Insumo],Tabla10[InsumoAbrev],"",0))</f>
        <v/>
      </c>
      <c r="L230" s="536"/>
      <c r="M230" s="533" t="str">
        <f>IF(Tabla1[[#This Row],[Descripción]]="","",_xlfn.XLOOKUP(Tabla1[[#This Row],[Descripción]],Tabla10[Descripción],Tabla10[Unidad de Medida],"",0))</f>
        <v/>
      </c>
      <c r="N230" s="323"/>
      <c r="O230" s="534" t="str">
        <f>IF(Tabla1[[#This Row],[Descripción]]="","",_xlfn.XLOOKUP(Tabla1[[#This Row],[Descripción]],Tabla10[Descripción],Tabla10[Precio Unitario],0))</f>
        <v/>
      </c>
      <c r="P230" s="534" t="str">
        <f>IF(Tabla1[[#This Row],[Cantidad de Insumos]]="","",Tabla1[[#This Row],[Precio Unitario]]*Tabla1[[#This Row],[Cantidad de Insumos]])</f>
        <v/>
      </c>
      <c r="Q230" s="534" t="str">
        <f>IF(Tabla1[[#This Row],[Descripción]]="","",_xlfn.XLOOKUP(Tabla1[[#This Row],[Descripción]],Tabla10[Descripción],Tabla10[CODIGO PRESUPUESTARIO],0))</f>
        <v/>
      </c>
      <c r="R230" s="535"/>
    </row>
    <row r="231" spans="2:18" x14ac:dyDescent="0.25">
      <c r="B231" s="191" t="str">
        <f>IF('Formulario PPGR3'!$G231="","",CONCATENATE('Formulario PPGR3'!$C231,".",'Formulario PPGR3'!$D231,".",'Formulario PPGR3'!$E231,".",'Formulario PPGR3'!$F231))</f>
        <v/>
      </c>
      <c r="C231" s="191" t="str">
        <f>IF('Formulario PPGR3'!$G231="","",'Formulario PPGR1'!#REF!)</f>
        <v/>
      </c>
      <c r="D231" s="191" t="str">
        <f>IF('Formulario PPGR3'!$G231="","",'Formulario PPGR1'!#REF!)</f>
        <v/>
      </c>
      <c r="E231" s="191" t="str">
        <f>IF('Formulario PPGR3'!$G231="","",'Formulario PPGR1'!#REF!)</f>
        <v/>
      </c>
      <c r="F231" s="191" t="str">
        <f>IF('Formulario PPGR3'!$G231="","",'Formulario PPGR1'!#REF!)</f>
        <v/>
      </c>
      <c r="G231" s="190"/>
      <c r="H231" s="531" t="str" cm="1">
        <f t="array" ref="H231">IF(Tabla1[[#This Row],[Código_Actividad]]="","",_xlfn.XLOOKUP(Tabla1[[#This Row],[Código_Actividad]],CodigoActividad,Tabla2[Actividades Programables Presupuestables],"",0))</f>
        <v/>
      </c>
      <c r="I231" s="532" t="str">
        <f>IFERROR(VLOOKUP('Formulario PPGR3'!$G231,'Formulario PPGR2'!$H$110:$V$265,15,FALSE),"")</f>
        <v/>
      </c>
      <c r="J231" s="537"/>
      <c r="K231" s="535" t="str">
        <f>IF(Tabla1[[#This Row],[Insumos]]="","",_xlfn.XLOOKUP(Tabla1[[#This Row],[Insumos]],Tabla10[Insumo],Tabla10[InsumoAbrev],"",0))</f>
        <v/>
      </c>
      <c r="L231" s="536"/>
      <c r="M231" s="533" t="str">
        <f>IF(Tabla1[[#This Row],[Descripción]]="","",_xlfn.XLOOKUP(Tabla1[[#This Row],[Descripción]],Tabla10[Descripción],Tabla10[Unidad de Medida],"",0))</f>
        <v/>
      </c>
      <c r="N231" s="323"/>
      <c r="O231" s="534" t="str">
        <f>IF(Tabla1[[#This Row],[Descripción]]="","",_xlfn.XLOOKUP(Tabla1[[#This Row],[Descripción]],Tabla10[Descripción],Tabla10[Precio Unitario],0))</f>
        <v/>
      </c>
      <c r="P231" s="534" t="str">
        <f>IF(Tabla1[[#This Row],[Cantidad de Insumos]]="","",Tabla1[[#This Row],[Precio Unitario]]*Tabla1[[#This Row],[Cantidad de Insumos]])</f>
        <v/>
      </c>
      <c r="Q231" s="534" t="str">
        <f>IF(Tabla1[[#This Row],[Descripción]]="","",_xlfn.XLOOKUP(Tabla1[[#This Row],[Descripción]],Tabla10[Descripción],Tabla10[CODIGO PRESUPUESTARIO],0))</f>
        <v/>
      </c>
      <c r="R231" s="535"/>
    </row>
    <row r="232" spans="2:18" x14ac:dyDescent="0.25">
      <c r="B232" s="191" t="str">
        <f>IF('Formulario PPGR3'!$G232="","",CONCATENATE('Formulario PPGR3'!$C232,".",'Formulario PPGR3'!$D232,".",'Formulario PPGR3'!$E232,".",'Formulario PPGR3'!$F232))</f>
        <v/>
      </c>
      <c r="C232" s="191" t="str">
        <f>IF('Formulario PPGR3'!$G232="","",'Formulario PPGR1'!#REF!)</f>
        <v/>
      </c>
      <c r="D232" s="191" t="str">
        <f>IF('Formulario PPGR3'!$G232="","",'Formulario PPGR1'!#REF!)</f>
        <v/>
      </c>
      <c r="E232" s="191" t="str">
        <f>IF('Formulario PPGR3'!$G232="","",'Formulario PPGR1'!#REF!)</f>
        <v/>
      </c>
      <c r="F232" s="191" t="str">
        <f>IF('Formulario PPGR3'!$G232="","",'Formulario PPGR1'!#REF!)</f>
        <v/>
      </c>
      <c r="G232" s="190"/>
      <c r="H232" s="531" t="str" cm="1">
        <f t="array" ref="H232">IF(Tabla1[[#This Row],[Código_Actividad]]="","",_xlfn.XLOOKUP(Tabla1[[#This Row],[Código_Actividad]],CodigoActividad,Tabla2[Actividades Programables Presupuestables],"",0))</f>
        <v/>
      </c>
      <c r="I232" s="532" t="str">
        <f>IFERROR(VLOOKUP('Formulario PPGR3'!$G232,'Formulario PPGR2'!$H$110:$V$265,15,FALSE),"")</f>
        <v/>
      </c>
      <c r="J232" s="537"/>
      <c r="K232" s="535" t="str">
        <f>IF(Tabla1[[#This Row],[Insumos]]="","",_xlfn.XLOOKUP(Tabla1[[#This Row],[Insumos]],Tabla10[Insumo],Tabla10[InsumoAbrev],"",0))</f>
        <v/>
      </c>
      <c r="L232" s="536"/>
      <c r="M232" s="533" t="str">
        <f>IF(Tabla1[[#This Row],[Descripción]]="","",_xlfn.XLOOKUP(Tabla1[[#This Row],[Descripción]],Tabla10[Descripción],Tabla10[Unidad de Medida],"",0))</f>
        <v/>
      </c>
      <c r="N232" s="323"/>
      <c r="O232" s="534" t="str">
        <f>IF(Tabla1[[#This Row],[Descripción]]="","",_xlfn.XLOOKUP(Tabla1[[#This Row],[Descripción]],Tabla10[Descripción],Tabla10[Precio Unitario],0))</f>
        <v/>
      </c>
      <c r="P232" s="534" t="str">
        <f>IF(Tabla1[[#This Row],[Cantidad de Insumos]]="","",Tabla1[[#This Row],[Precio Unitario]]*Tabla1[[#This Row],[Cantidad de Insumos]])</f>
        <v/>
      </c>
      <c r="Q232" s="534" t="str">
        <f>IF(Tabla1[[#This Row],[Descripción]]="","",_xlfn.XLOOKUP(Tabla1[[#This Row],[Descripción]],Tabla10[Descripción],Tabla10[CODIGO PRESUPUESTARIO],0))</f>
        <v/>
      </c>
      <c r="R232" s="535"/>
    </row>
    <row r="233" spans="2:18" x14ac:dyDescent="0.25">
      <c r="B233" s="191" t="str">
        <f>IF('Formulario PPGR3'!$G233="","",CONCATENATE('Formulario PPGR3'!$C233,".",'Formulario PPGR3'!$D233,".",'Formulario PPGR3'!$E233,".",'Formulario PPGR3'!$F233))</f>
        <v/>
      </c>
      <c r="C233" s="191" t="str">
        <f>IF('Formulario PPGR3'!$G233="","",'Formulario PPGR1'!#REF!)</f>
        <v/>
      </c>
      <c r="D233" s="191" t="str">
        <f>IF('Formulario PPGR3'!$G233="","",'Formulario PPGR1'!#REF!)</f>
        <v/>
      </c>
      <c r="E233" s="191" t="str">
        <f>IF('Formulario PPGR3'!$G233="","",'Formulario PPGR1'!#REF!)</f>
        <v/>
      </c>
      <c r="F233" s="191" t="str">
        <f>IF('Formulario PPGR3'!$G233="","",'Formulario PPGR1'!#REF!)</f>
        <v/>
      </c>
      <c r="G233" s="190"/>
      <c r="H233" s="531" t="str" cm="1">
        <f t="array" ref="H233">IF(Tabla1[[#This Row],[Código_Actividad]]="","",_xlfn.XLOOKUP(Tabla1[[#This Row],[Código_Actividad]],CodigoActividad,Tabla2[Actividades Programables Presupuestables],"",0))</f>
        <v/>
      </c>
      <c r="I233" s="532" t="str">
        <f>IFERROR(VLOOKUP('Formulario PPGR3'!$G233,'Formulario PPGR2'!$H$110:$V$265,15,FALSE),"")</f>
        <v/>
      </c>
      <c r="J233" s="537"/>
      <c r="K233" s="535" t="str">
        <f>IF(Tabla1[[#This Row],[Insumos]]="","",_xlfn.XLOOKUP(Tabla1[[#This Row],[Insumos]],Tabla10[Insumo],Tabla10[InsumoAbrev],"",0))</f>
        <v/>
      </c>
      <c r="L233" s="536"/>
      <c r="M233" s="533" t="str">
        <f>IF(Tabla1[[#This Row],[Descripción]]="","",_xlfn.XLOOKUP(Tabla1[[#This Row],[Descripción]],Tabla10[Descripción],Tabla10[Unidad de Medida],"",0))</f>
        <v/>
      </c>
      <c r="N233" s="323"/>
      <c r="O233" s="534" t="str">
        <f>IF(Tabla1[[#This Row],[Descripción]]="","",_xlfn.XLOOKUP(Tabla1[[#This Row],[Descripción]],Tabla10[Descripción],Tabla10[Precio Unitario],0))</f>
        <v/>
      </c>
      <c r="P233" s="534" t="str">
        <f>IF(Tabla1[[#This Row],[Cantidad de Insumos]]="","",Tabla1[[#This Row],[Precio Unitario]]*Tabla1[[#This Row],[Cantidad de Insumos]])</f>
        <v/>
      </c>
      <c r="Q233" s="534" t="str">
        <f>IF(Tabla1[[#This Row],[Descripción]]="","",_xlfn.XLOOKUP(Tabla1[[#This Row],[Descripción]],Tabla10[Descripción],Tabla10[CODIGO PRESUPUESTARIO],0))</f>
        <v/>
      </c>
      <c r="R233" s="535"/>
    </row>
    <row r="234" spans="2:18" x14ac:dyDescent="0.25">
      <c r="B234" s="191" t="str">
        <f>IF('Formulario PPGR3'!$G234="","",CONCATENATE('Formulario PPGR3'!$C234,".",'Formulario PPGR3'!$D234,".",'Formulario PPGR3'!$E234,".",'Formulario PPGR3'!$F234))</f>
        <v/>
      </c>
      <c r="C234" s="191" t="str">
        <f>IF('Formulario PPGR3'!$G234="","",'Formulario PPGR1'!#REF!)</f>
        <v/>
      </c>
      <c r="D234" s="191" t="str">
        <f>IF('Formulario PPGR3'!$G234="","",'Formulario PPGR1'!#REF!)</f>
        <v/>
      </c>
      <c r="E234" s="191" t="str">
        <f>IF('Formulario PPGR3'!$G234="","",'Formulario PPGR1'!#REF!)</f>
        <v/>
      </c>
      <c r="F234" s="191" t="str">
        <f>IF('Formulario PPGR3'!$G234="","",'Formulario PPGR1'!#REF!)</f>
        <v/>
      </c>
      <c r="G234" s="190"/>
      <c r="H234" s="531" t="str" cm="1">
        <f t="array" ref="H234">IF(Tabla1[[#This Row],[Código_Actividad]]="","",_xlfn.XLOOKUP(Tabla1[[#This Row],[Código_Actividad]],CodigoActividad,Tabla2[Actividades Programables Presupuestables],"",0))</f>
        <v/>
      </c>
      <c r="I234" s="532" t="str">
        <f>IFERROR(VLOOKUP('Formulario PPGR3'!$G234,'Formulario PPGR2'!$H$110:$V$265,15,FALSE),"")</f>
        <v/>
      </c>
      <c r="J234" s="537"/>
      <c r="K234" s="535" t="str">
        <f>IF(Tabla1[[#This Row],[Insumos]]="","",_xlfn.XLOOKUP(Tabla1[[#This Row],[Insumos]],Tabla10[Insumo],Tabla10[InsumoAbrev],"",0))</f>
        <v/>
      </c>
      <c r="L234" s="536"/>
      <c r="M234" s="533" t="str">
        <f>IF(Tabla1[[#This Row],[Descripción]]="","",_xlfn.XLOOKUP(Tabla1[[#This Row],[Descripción]],Tabla10[Descripción],Tabla10[Unidad de Medida],"",0))</f>
        <v/>
      </c>
      <c r="N234" s="323"/>
      <c r="O234" s="534" t="str">
        <f>IF(Tabla1[[#This Row],[Descripción]]="","",_xlfn.XLOOKUP(Tabla1[[#This Row],[Descripción]],Tabla10[Descripción],Tabla10[Precio Unitario],0))</f>
        <v/>
      </c>
      <c r="P234" s="534" t="str">
        <f>IF(Tabla1[[#This Row],[Cantidad de Insumos]]="","",Tabla1[[#This Row],[Precio Unitario]]*Tabla1[[#This Row],[Cantidad de Insumos]])</f>
        <v/>
      </c>
      <c r="Q234" s="534" t="str">
        <f>IF(Tabla1[[#This Row],[Descripción]]="","",_xlfn.XLOOKUP(Tabla1[[#This Row],[Descripción]],Tabla10[Descripción],Tabla10[CODIGO PRESUPUESTARIO],0))</f>
        <v/>
      </c>
      <c r="R234" s="535"/>
    </row>
    <row r="235" spans="2:18" x14ac:dyDescent="0.25">
      <c r="B235" s="191" t="str">
        <f>IF('Formulario PPGR3'!$G235="","",CONCATENATE('Formulario PPGR3'!$C235,".",'Formulario PPGR3'!$D235,".",'Formulario PPGR3'!$E235,".",'Formulario PPGR3'!$F235))</f>
        <v/>
      </c>
      <c r="C235" s="191" t="str">
        <f>IF('Formulario PPGR3'!$G235="","",'Formulario PPGR1'!#REF!)</f>
        <v/>
      </c>
      <c r="D235" s="191" t="str">
        <f>IF('Formulario PPGR3'!$G235="","",'Formulario PPGR1'!#REF!)</f>
        <v/>
      </c>
      <c r="E235" s="191" t="str">
        <f>IF('Formulario PPGR3'!$G235="","",'Formulario PPGR1'!#REF!)</f>
        <v/>
      </c>
      <c r="F235" s="191" t="str">
        <f>IF('Formulario PPGR3'!$G235="","",'Formulario PPGR1'!#REF!)</f>
        <v/>
      </c>
      <c r="G235" s="190"/>
      <c r="H235" s="531" t="str" cm="1">
        <f t="array" ref="H235">IF(Tabla1[[#This Row],[Código_Actividad]]="","",_xlfn.XLOOKUP(Tabla1[[#This Row],[Código_Actividad]],CodigoActividad,Tabla2[Actividades Programables Presupuestables],"",0))</f>
        <v/>
      </c>
      <c r="I235" s="532" t="str">
        <f>IFERROR(VLOOKUP('Formulario PPGR3'!$G235,'Formulario PPGR2'!$H$110:$V$265,15,FALSE),"")</f>
        <v/>
      </c>
      <c r="J235" s="537"/>
      <c r="K235" s="535" t="str">
        <f>IF(Tabla1[[#This Row],[Insumos]]="","",_xlfn.XLOOKUP(Tabla1[[#This Row],[Insumos]],Tabla10[Insumo],Tabla10[InsumoAbrev],"",0))</f>
        <v/>
      </c>
      <c r="L235" s="536"/>
      <c r="M235" s="533" t="str">
        <f>IF(Tabla1[[#This Row],[Descripción]]="","",_xlfn.XLOOKUP(Tabla1[[#This Row],[Descripción]],Tabla10[Descripción],Tabla10[Unidad de Medida],"",0))</f>
        <v/>
      </c>
      <c r="N235" s="323"/>
      <c r="O235" s="534" t="str">
        <f>IF(Tabla1[[#This Row],[Descripción]]="","",_xlfn.XLOOKUP(Tabla1[[#This Row],[Descripción]],Tabla10[Descripción],Tabla10[Precio Unitario],0))</f>
        <v/>
      </c>
      <c r="P235" s="534" t="str">
        <f>IF(Tabla1[[#This Row],[Cantidad de Insumos]]="","",Tabla1[[#This Row],[Precio Unitario]]*Tabla1[[#This Row],[Cantidad de Insumos]])</f>
        <v/>
      </c>
      <c r="Q235" s="534" t="str">
        <f>IF(Tabla1[[#This Row],[Descripción]]="","",_xlfn.XLOOKUP(Tabla1[[#This Row],[Descripción]],Tabla10[Descripción],Tabla10[CODIGO PRESUPUESTARIO],0))</f>
        <v/>
      </c>
      <c r="R235" s="535"/>
    </row>
    <row r="236" spans="2:18" x14ac:dyDescent="0.25">
      <c r="B236" s="191" t="str">
        <f>IF('Formulario PPGR3'!$G236="","",CONCATENATE('Formulario PPGR3'!$C236,".",'Formulario PPGR3'!$D236,".",'Formulario PPGR3'!$E236,".",'Formulario PPGR3'!$F236))</f>
        <v/>
      </c>
      <c r="C236" s="191" t="str">
        <f>IF('Formulario PPGR3'!$G236="","",'Formulario PPGR1'!#REF!)</f>
        <v/>
      </c>
      <c r="D236" s="191" t="str">
        <f>IF('Formulario PPGR3'!$G236="","",'Formulario PPGR1'!#REF!)</f>
        <v/>
      </c>
      <c r="E236" s="191" t="str">
        <f>IF('Formulario PPGR3'!$G236="","",'Formulario PPGR1'!#REF!)</f>
        <v/>
      </c>
      <c r="F236" s="191" t="str">
        <f>IF('Formulario PPGR3'!$G236="","",'Formulario PPGR1'!#REF!)</f>
        <v/>
      </c>
      <c r="G236" s="190"/>
      <c r="H236" s="531" t="str" cm="1">
        <f t="array" ref="H236">IF(Tabla1[[#This Row],[Código_Actividad]]="","",_xlfn.XLOOKUP(Tabla1[[#This Row],[Código_Actividad]],CodigoActividad,Tabla2[Actividades Programables Presupuestables],"",0))</f>
        <v/>
      </c>
      <c r="I236" s="532" t="str">
        <f>IFERROR(VLOOKUP('Formulario PPGR3'!$G236,'Formulario PPGR2'!$H$110:$V$265,15,FALSE),"")</f>
        <v/>
      </c>
      <c r="J236" s="537"/>
      <c r="K236" s="535" t="str">
        <f>IF(Tabla1[[#This Row],[Insumos]]="","",_xlfn.XLOOKUP(Tabla1[[#This Row],[Insumos]],Tabla10[Insumo],Tabla10[InsumoAbrev],"",0))</f>
        <v/>
      </c>
      <c r="L236" s="536"/>
      <c r="M236" s="533" t="str">
        <f>IF(Tabla1[[#This Row],[Descripción]]="","",_xlfn.XLOOKUP(Tabla1[[#This Row],[Descripción]],Tabla10[Descripción],Tabla10[Unidad de Medida],"",0))</f>
        <v/>
      </c>
      <c r="N236" s="323"/>
      <c r="O236" s="534" t="str">
        <f>IF(Tabla1[[#This Row],[Descripción]]="","",_xlfn.XLOOKUP(Tabla1[[#This Row],[Descripción]],Tabla10[Descripción],Tabla10[Precio Unitario],0))</f>
        <v/>
      </c>
      <c r="P236" s="534" t="str">
        <f>IF(Tabla1[[#This Row],[Cantidad de Insumos]]="","",Tabla1[[#This Row],[Precio Unitario]]*Tabla1[[#This Row],[Cantidad de Insumos]])</f>
        <v/>
      </c>
      <c r="Q236" s="534" t="str">
        <f>IF(Tabla1[[#This Row],[Descripción]]="","",_xlfn.XLOOKUP(Tabla1[[#This Row],[Descripción]],Tabla10[Descripción],Tabla10[CODIGO PRESUPUESTARIO],0))</f>
        <v/>
      </c>
      <c r="R236" s="535"/>
    </row>
    <row r="237" spans="2:18" x14ac:dyDescent="0.25">
      <c r="B237" s="191" t="str">
        <f>IF('Formulario PPGR3'!$G237="","",CONCATENATE('Formulario PPGR3'!$C237,".",'Formulario PPGR3'!$D237,".",'Formulario PPGR3'!$E237,".",'Formulario PPGR3'!$F237))</f>
        <v/>
      </c>
      <c r="C237" s="191" t="str">
        <f>IF('Formulario PPGR3'!$G237="","",'Formulario PPGR1'!#REF!)</f>
        <v/>
      </c>
      <c r="D237" s="191" t="str">
        <f>IF('Formulario PPGR3'!$G237="","",'Formulario PPGR1'!#REF!)</f>
        <v/>
      </c>
      <c r="E237" s="191" t="str">
        <f>IF('Formulario PPGR3'!$G237="","",'Formulario PPGR1'!#REF!)</f>
        <v/>
      </c>
      <c r="F237" s="191" t="str">
        <f>IF('Formulario PPGR3'!$G237="","",'Formulario PPGR1'!#REF!)</f>
        <v/>
      </c>
      <c r="G237" s="190"/>
      <c r="H237" s="531" t="str" cm="1">
        <f t="array" ref="H237">IF(Tabla1[[#This Row],[Código_Actividad]]="","",_xlfn.XLOOKUP(Tabla1[[#This Row],[Código_Actividad]],CodigoActividad,Tabla2[Actividades Programables Presupuestables],"",0))</f>
        <v/>
      </c>
      <c r="I237" s="532" t="str">
        <f>IFERROR(VLOOKUP('Formulario PPGR3'!$G237,'Formulario PPGR2'!$H$110:$V$265,15,FALSE),"")</f>
        <v/>
      </c>
      <c r="J237" s="537"/>
      <c r="K237" s="535" t="str">
        <f>IF(Tabla1[[#This Row],[Insumos]]="","",_xlfn.XLOOKUP(Tabla1[[#This Row],[Insumos]],Tabla10[Insumo],Tabla10[InsumoAbrev],"",0))</f>
        <v/>
      </c>
      <c r="L237" s="536"/>
      <c r="M237" s="533" t="str">
        <f>IF(Tabla1[[#This Row],[Descripción]]="","",_xlfn.XLOOKUP(Tabla1[[#This Row],[Descripción]],Tabla10[Descripción],Tabla10[Unidad de Medida],"",0))</f>
        <v/>
      </c>
      <c r="N237" s="323"/>
      <c r="O237" s="534" t="str">
        <f>IF(Tabla1[[#This Row],[Descripción]]="","",_xlfn.XLOOKUP(Tabla1[[#This Row],[Descripción]],Tabla10[Descripción],Tabla10[Precio Unitario],0))</f>
        <v/>
      </c>
      <c r="P237" s="534" t="str">
        <f>IF(Tabla1[[#This Row],[Cantidad de Insumos]]="","",Tabla1[[#This Row],[Precio Unitario]]*Tabla1[[#This Row],[Cantidad de Insumos]])</f>
        <v/>
      </c>
      <c r="Q237" s="534" t="str">
        <f>IF(Tabla1[[#This Row],[Descripción]]="","",_xlfn.XLOOKUP(Tabla1[[#This Row],[Descripción]],Tabla10[Descripción],Tabla10[CODIGO PRESUPUESTARIO],0))</f>
        <v/>
      </c>
      <c r="R237" s="535"/>
    </row>
    <row r="238" spans="2:18" x14ac:dyDescent="0.25">
      <c r="B238" s="191" t="str">
        <f>IF('Formulario PPGR3'!$G238="","",CONCATENATE('Formulario PPGR3'!$C238,".",'Formulario PPGR3'!$D238,".",'Formulario PPGR3'!$E238,".",'Formulario PPGR3'!$F238))</f>
        <v/>
      </c>
      <c r="C238" s="191" t="str">
        <f>IF('Formulario PPGR3'!$G238="","",'Formulario PPGR1'!#REF!)</f>
        <v/>
      </c>
      <c r="D238" s="191" t="str">
        <f>IF('Formulario PPGR3'!$G238="","",'Formulario PPGR1'!#REF!)</f>
        <v/>
      </c>
      <c r="E238" s="191" t="str">
        <f>IF('Formulario PPGR3'!$G238="","",'Formulario PPGR1'!#REF!)</f>
        <v/>
      </c>
      <c r="F238" s="191" t="str">
        <f>IF('Formulario PPGR3'!$G238="","",'Formulario PPGR1'!#REF!)</f>
        <v/>
      </c>
      <c r="G238" s="190"/>
      <c r="H238" s="531" t="str" cm="1">
        <f t="array" ref="H238">IF(Tabla1[[#This Row],[Código_Actividad]]="","",_xlfn.XLOOKUP(Tabla1[[#This Row],[Código_Actividad]],CodigoActividad,Tabla2[Actividades Programables Presupuestables],"",0))</f>
        <v/>
      </c>
      <c r="I238" s="532" t="str">
        <f>IFERROR(VLOOKUP('Formulario PPGR3'!$G238,'Formulario PPGR2'!$H$110:$V$265,15,FALSE),"")</f>
        <v/>
      </c>
      <c r="J238" s="537"/>
      <c r="K238" s="535" t="str">
        <f>IF(Tabla1[[#This Row],[Insumos]]="","",_xlfn.XLOOKUP(Tabla1[[#This Row],[Insumos]],Tabla10[Insumo],Tabla10[InsumoAbrev],"",0))</f>
        <v/>
      </c>
      <c r="L238" s="536"/>
      <c r="M238" s="533" t="str">
        <f>IF(Tabla1[[#This Row],[Descripción]]="","",_xlfn.XLOOKUP(Tabla1[[#This Row],[Descripción]],Tabla10[Descripción],Tabla10[Unidad de Medida],"",0))</f>
        <v/>
      </c>
      <c r="N238" s="323"/>
      <c r="O238" s="534" t="str">
        <f>IF(Tabla1[[#This Row],[Descripción]]="","",_xlfn.XLOOKUP(Tabla1[[#This Row],[Descripción]],Tabla10[Descripción],Tabla10[Precio Unitario],0))</f>
        <v/>
      </c>
      <c r="P238" s="534" t="str">
        <f>IF(Tabla1[[#This Row],[Cantidad de Insumos]]="","",Tabla1[[#This Row],[Precio Unitario]]*Tabla1[[#This Row],[Cantidad de Insumos]])</f>
        <v/>
      </c>
      <c r="Q238" s="534" t="str">
        <f>IF(Tabla1[[#This Row],[Descripción]]="","",_xlfn.XLOOKUP(Tabla1[[#This Row],[Descripción]],Tabla10[Descripción],Tabla10[CODIGO PRESUPUESTARIO],0))</f>
        <v/>
      </c>
      <c r="R238" s="535"/>
    </row>
    <row r="239" spans="2:18" x14ac:dyDescent="0.25">
      <c r="B239" s="191" t="str">
        <f>IF('Formulario PPGR3'!$G239="","",CONCATENATE('Formulario PPGR3'!$C239,".",'Formulario PPGR3'!$D239,".",'Formulario PPGR3'!$E239,".",'Formulario PPGR3'!$F239))</f>
        <v/>
      </c>
      <c r="C239" s="191" t="str">
        <f>IF('Formulario PPGR3'!$G239="","",'Formulario PPGR1'!#REF!)</f>
        <v/>
      </c>
      <c r="D239" s="191" t="str">
        <f>IF('Formulario PPGR3'!$G239="","",'Formulario PPGR1'!#REF!)</f>
        <v/>
      </c>
      <c r="E239" s="191" t="str">
        <f>IF('Formulario PPGR3'!$G239="","",'Formulario PPGR1'!#REF!)</f>
        <v/>
      </c>
      <c r="F239" s="191" t="str">
        <f>IF('Formulario PPGR3'!$G239="","",'Formulario PPGR1'!#REF!)</f>
        <v/>
      </c>
      <c r="G239" s="190"/>
      <c r="H239" s="531" t="str" cm="1">
        <f t="array" ref="H239">IF(Tabla1[[#This Row],[Código_Actividad]]="","",_xlfn.XLOOKUP(Tabla1[[#This Row],[Código_Actividad]],CodigoActividad,Tabla2[Actividades Programables Presupuestables],"",0))</f>
        <v/>
      </c>
      <c r="I239" s="532" t="str">
        <f>IFERROR(VLOOKUP('Formulario PPGR3'!$G239,'Formulario PPGR2'!$H$110:$V$265,15,FALSE),"")</f>
        <v/>
      </c>
      <c r="J239" s="537"/>
      <c r="K239" s="535" t="str">
        <f>IF(Tabla1[[#This Row],[Insumos]]="","",_xlfn.XLOOKUP(Tabla1[[#This Row],[Insumos]],Tabla10[Insumo],Tabla10[InsumoAbrev],"",0))</f>
        <v/>
      </c>
      <c r="L239" s="536"/>
      <c r="M239" s="533" t="str">
        <f>IF(Tabla1[[#This Row],[Descripción]]="","",_xlfn.XLOOKUP(Tabla1[[#This Row],[Descripción]],Tabla10[Descripción],Tabla10[Unidad de Medida],"",0))</f>
        <v/>
      </c>
      <c r="N239" s="323"/>
      <c r="O239" s="534" t="str">
        <f>IF(Tabla1[[#This Row],[Descripción]]="","",_xlfn.XLOOKUP(Tabla1[[#This Row],[Descripción]],Tabla10[Descripción],Tabla10[Precio Unitario],0))</f>
        <v/>
      </c>
      <c r="P239" s="534" t="str">
        <f>IF(Tabla1[[#This Row],[Cantidad de Insumos]]="","",Tabla1[[#This Row],[Precio Unitario]]*Tabla1[[#This Row],[Cantidad de Insumos]])</f>
        <v/>
      </c>
      <c r="Q239" s="534" t="str">
        <f>IF(Tabla1[[#This Row],[Descripción]]="","",_xlfn.XLOOKUP(Tabla1[[#This Row],[Descripción]],Tabla10[Descripción],Tabla10[CODIGO PRESUPUESTARIO],0))</f>
        <v/>
      </c>
      <c r="R239" s="535"/>
    </row>
    <row r="240" spans="2:18" x14ac:dyDescent="0.25">
      <c r="B240" s="191" t="str">
        <f>IF('Formulario PPGR3'!$G240="","",CONCATENATE('Formulario PPGR3'!$C240,".",'Formulario PPGR3'!$D240,".",'Formulario PPGR3'!$E240,".",'Formulario PPGR3'!$F240))</f>
        <v/>
      </c>
      <c r="C240" s="191" t="str">
        <f>IF('Formulario PPGR3'!$G240="","",'Formulario PPGR1'!#REF!)</f>
        <v/>
      </c>
      <c r="D240" s="191" t="str">
        <f>IF('Formulario PPGR3'!$G240="","",'Formulario PPGR1'!#REF!)</f>
        <v/>
      </c>
      <c r="E240" s="191" t="str">
        <f>IF('Formulario PPGR3'!$G240="","",'Formulario PPGR1'!#REF!)</f>
        <v/>
      </c>
      <c r="F240" s="191" t="str">
        <f>IF('Formulario PPGR3'!$G240="","",'Formulario PPGR1'!#REF!)</f>
        <v/>
      </c>
      <c r="G240" s="190"/>
      <c r="H240" s="531" t="str" cm="1">
        <f t="array" ref="H240">IF(Tabla1[[#This Row],[Código_Actividad]]="","",_xlfn.XLOOKUP(Tabla1[[#This Row],[Código_Actividad]],CodigoActividad,Tabla2[Actividades Programables Presupuestables],"",0))</f>
        <v/>
      </c>
      <c r="I240" s="532" t="str">
        <f>IFERROR(VLOOKUP('Formulario PPGR3'!$G240,'Formulario PPGR2'!$H$110:$V$265,15,FALSE),"")</f>
        <v/>
      </c>
      <c r="J240" s="537"/>
      <c r="K240" s="535" t="str">
        <f>IF(Tabla1[[#This Row],[Insumos]]="","",_xlfn.XLOOKUP(Tabla1[[#This Row],[Insumos]],Tabla10[Insumo],Tabla10[InsumoAbrev],"",0))</f>
        <v/>
      </c>
      <c r="L240" s="536"/>
      <c r="M240" s="533" t="str">
        <f>IF(Tabla1[[#This Row],[Descripción]]="","",_xlfn.XLOOKUP(Tabla1[[#This Row],[Descripción]],Tabla10[Descripción],Tabla10[Unidad de Medida],"",0))</f>
        <v/>
      </c>
      <c r="N240" s="323"/>
      <c r="O240" s="534" t="str">
        <f>IF(Tabla1[[#This Row],[Descripción]]="","",_xlfn.XLOOKUP(Tabla1[[#This Row],[Descripción]],Tabla10[Descripción],Tabla10[Precio Unitario],0))</f>
        <v/>
      </c>
      <c r="P240" s="534" t="str">
        <f>IF(Tabla1[[#This Row],[Cantidad de Insumos]]="","",Tabla1[[#This Row],[Precio Unitario]]*Tabla1[[#This Row],[Cantidad de Insumos]])</f>
        <v/>
      </c>
      <c r="Q240" s="534" t="str">
        <f>IF(Tabla1[[#This Row],[Descripción]]="","",_xlfn.XLOOKUP(Tabla1[[#This Row],[Descripción]],Tabla10[Descripción],Tabla10[CODIGO PRESUPUESTARIO],0))</f>
        <v/>
      </c>
      <c r="R240" s="535"/>
    </row>
    <row r="241" spans="2:18" x14ac:dyDescent="0.25">
      <c r="B241" s="191" t="str">
        <f>IF('Formulario PPGR3'!$G241="","",CONCATENATE('Formulario PPGR3'!$C241,".",'Formulario PPGR3'!$D241,".",'Formulario PPGR3'!$E241,".",'Formulario PPGR3'!$F241))</f>
        <v/>
      </c>
      <c r="C241" s="191" t="str">
        <f>IF('Formulario PPGR3'!$G241="","",'Formulario PPGR1'!#REF!)</f>
        <v/>
      </c>
      <c r="D241" s="191" t="str">
        <f>IF('Formulario PPGR3'!$G241="","",'Formulario PPGR1'!#REF!)</f>
        <v/>
      </c>
      <c r="E241" s="191" t="str">
        <f>IF('Formulario PPGR3'!$G241="","",'Formulario PPGR1'!#REF!)</f>
        <v/>
      </c>
      <c r="F241" s="191" t="str">
        <f>IF('Formulario PPGR3'!$G241="","",'Formulario PPGR1'!#REF!)</f>
        <v/>
      </c>
      <c r="G241" s="190"/>
      <c r="H241" s="531" t="str" cm="1">
        <f t="array" ref="H241">IF(Tabla1[[#This Row],[Código_Actividad]]="","",_xlfn.XLOOKUP(Tabla1[[#This Row],[Código_Actividad]],CodigoActividad,Tabla2[Actividades Programables Presupuestables],"",0))</f>
        <v/>
      </c>
      <c r="I241" s="532" t="str">
        <f>IFERROR(VLOOKUP('Formulario PPGR3'!$G241,'Formulario PPGR2'!$H$110:$V$265,15,FALSE),"")</f>
        <v/>
      </c>
      <c r="J241" s="537"/>
      <c r="K241" s="535" t="str">
        <f>IF(Tabla1[[#This Row],[Insumos]]="","",_xlfn.XLOOKUP(Tabla1[[#This Row],[Insumos]],Tabla10[Insumo],Tabla10[InsumoAbrev],"",0))</f>
        <v/>
      </c>
      <c r="L241" s="536"/>
      <c r="M241" s="533" t="str">
        <f>IF(Tabla1[[#This Row],[Descripción]]="","",_xlfn.XLOOKUP(Tabla1[[#This Row],[Descripción]],Tabla10[Descripción],Tabla10[Unidad de Medida],"",0))</f>
        <v/>
      </c>
      <c r="N241" s="323"/>
      <c r="O241" s="534" t="str">
        <f>IF(Tabla1[[#This Row],[Descripción]]="","",_xlfn.XLOOKUP(Tabla1[[#This Row],[Descripción]],Tabla10[Descripción],Tabla10[Precio Unitario],0))</f>
        <v/>
      </c>
      <c r="P241" s="534" t="str">
        <f>IF(Tabla1[[#This Row],[Cantidad de Insumos]]="","",Tabla1[[#This Row],[Precio Unitario]]*Tabla1[[#This Row],[Cantidad de Insumos]])</f>
        <v/>
      </c>
      <c r="Q241" s="534" t="str">
        <f>IF(Tabla1[[#This Row],[Descripción]]="","",_xlfn.XLOOKUP(Tabla1[[#This Row],[Descripción]],Tabla10[Descripción],Tabla10[CODIGO PRESUPUESTARIO],0))</f>
        <v/>
      </c>
      <c r="R241" s="535"/>
    </row>
    <row r="242" spans="2:18" x14ac:dyDescent="0.25">
      <c r="B242" s="191" t="str">
        <f>IF('Formulario PPGR3'!$G242="","",CONCATENATE('Formulario PPGR3'!$C242,".",'Formulario PPGR3'!$D242,".",'Formulario PPGR3'!$E242,".",'Formulario PPGR3'!$F242))</f>
        <v/>
      </c>
      <c r="C242" s="191" t="str">
        <f>IF('Formulario PPGR3'!$G242="","",'Formulario PPGR1'!#REF!)</f>
        <v/>
      </c>
      <c r="D242" s="191" t="str">
        <f>IF('Formulario PPGR3'!$G242="","",'Formulario PPGR1'!#REF!)</f>
        <v/>
      </c>
      <c r="E242" s="191" t="str">
        <f>IF('Formulario PPGR3'!$G242="","",'Formulario PPGR1'!#REF!)</f>
        <v/>
      </c>
      <c r="F242" s="191" t="str">
        <f>IF('Formulario PPGR3'!$G242="","",'Formulario PPGR1'!#REF!)</f>
        <v/>
      </c>
      <c r="G242" s="190"/>
      <c r="H242" s="531" t="str" cm="1">
        <f t="array" ref="H242">IF(Tabla1[[#This Row],[Código_Actividad]]="","",_xlfn.XLOOKUP(Tabla1[[#This Row],[Código_Actividad]],CodigoActividad,Tabla2[Actividades Programables Presupuestables],"",0))</f>
        <v/>
      </c>
      <c r="I242" s="532" t="str">
        <f>IFERROR(VLOOKUP('Formulario PPGR3'!$G242,'Formulario PPGR2'!$H$110:$V$265,15,FALSE),"")</f>
        <v/>
      </c>
      <c r="J242" s="537"/>
      <c r="K242" s="535" t="str">
        <f>IF(Tabla1[[#This Row],[Insumos]]="","",_xlfn.XLOOKUP(Tabla1[[#This Row],[Insumos]],Tabla10[Insumo],Tabla10[InsumoAbrev],"",0))</f>
        <v/>
      </c>
      <c r="L242" s="536"/>
      <c r="M242" s="533" t="str">
        <f>IF(Tabla1[[#This Row],[Descripción]]="","",_xlfn.XLOOKUP(Tabla1[[#This Row],[Descripción]],Tabla10[Descripción],Tabla10[Unidad de Medida],"",0))</f>
        <v/>
      </c>
      <c r="N242" s="323"/>
      <c r="O242" s="534" t="str">
        <f>IF(Tabla1[[#This Row],[Descripción]]="","",_xlfn.XLOOKUP(Tabla1[[#This Row],[Descripción]],Tabla10[Descripción],Tabla10[Precio Unitario],0))</f>
        <v/>
      </c>
      <c r="P242" s="534" t="str">
        <f>IF(Tabla1[[#This Row],[Cantidad de Insumos]]="","",Tabla1[[#This Row],[Precio Unitario]]*Tabla1[[#This Row],[Cantidad de Insumos]])</f>
        <v/>
      </c>
      <c r="Q242" s="534" t="str">
        <f>IF(Tabla1[[#This Row],[Descripción]]="","",_xlfn.XLOOKUP(Tabla1[[#This Row],[Descripción]],Tabla10[Descripción],Tabla10[CODIGO PRESUPUESTARIO],0))</f>
        <v/>
      </c>
      <c r="R242" s="535"/>
    </row>
    <row r="243" spans="2:18" x14ac:dyDescent="0.25">
      <c r="B243" s="191" t="str">
        <f>IF('Formulario PPGR3'!$G243="","",CONCATENATE('Formulario PPGR3'!$C243,".",'Formulario PPGR3'!$D243,".",'Formulario PPGR3'!$E243,".",'Formulario PPGR3'!$F243))</f>
        <v/>
      </c>
      <c r="C243" s="191" t="str">
        <f>IF('Formulario PPGR3'!$G243="","",'Formulario PPGR1'!#REF!)</f>
        <v/>
      </c>
      <c r="D243" s="191" t="str">
        <f>IF('Formulario PPGR3'!$G243="","",'Formulario PPGR1'!#REF!)</f>
        <v/>
      </c>
      <c r="E243" s="191" t="str">
        <f>IF('Formulario PPGR3'!$G243="","",'Formulario PPGR1'!#REF!)</f>
        <v/>
      </c>
      <c r="F243" s="191" t="str">
        <f>IF('Formulario PPGR3'!$G243="","",'Formulario PPGR1'!#REF!)</f>
        <v/>
      </c>
      <c r="G243" s="190"/>
      <c r="H243" s="531" t="str" cm="1">
        <f t="array" ref="H243">IF(Tabla1[[#This Row],[Código_Actividad]]="","",_xlfn.XLOOKUP(Tabla1[[#This Row],[Código_Actividad]],CodigoActividad,Tabla2[Actividades Programables Presupuestables],"",0))</f>
        <v/>
      </c>
      <c r="I243" s="532" t="str">
        <f>IFERROR(VLOOKUP('Formulario PPGR3'!$G243,'Formulario PPGR2'!$H$110:$V$265,15,FALSE),"")</f>
        <v/>
      </c>
      <c r="J243" s="537"/>
      <c r="K243" s="535" t="str">
        <f>IF(Tabla1[[#This Row],[Insumos]]="","",_xlfn.XLOOKUP(Tabla1[[#This Row],[Insumos]],Tabla10[Insumo],Tabla10[InsumoAbrev],"",0))</f>
        <v/>
      </c>
      <c r="L243" s="536"/>
      <c r="M243" s="533" t="str">
        <f>IF(Tabla1[[#This Row],[Descripción]]="","",_xlfn.XLOOKUP(Tabla1[[#This Row],[Descripción]],Tabla10[Descripción],Tabla10[Unidad de Medida],"",0))</f>
        <v/>
      </c>
      <c r="N243" s="323"/>
      <c r="O243" s="534" t="str">
        <f>IF(Tabla1[[#This Row],[Descripción]]="","",_xlfn.XLOOKUP(Tabla1[[#This Row],[Descripción]],Tabla10[Descripción],Tabla10[Precio Unitario],0))</f>
        <v/>
      </c>
      <c r="P243" s="534" t="str">
        <f>IF(Tabla1[[#This Row],[Cantidad de Insumos]]="","",Tabla1[[#This Row],[Precio Unitario]]*Tabla1[[#This Row],[Cantidad de Insumos]])</f>
        <v/>
      </c>
      <c r="Q243" s="534" t="str">
        <f>IF(Tabla1[[#This Row],[Descripción]]="","",_xlfn.XLOOKUP(Tabla1[[#This Row],[Descripción]],Tabla10[Descripción],Tabla10[CODIGO PRESUPUESTARIO],0))</f>
        <v/>
      </c>
      <c r="R243" s="535"/>
    </row>
    <row r="244" spans="2:18" x14ac:dyDescent="0.25">
      <c r="B244" s="191" t="str">
        <f>IF('Formulario PPGR3'!$G244="","",CONCATENATE('Formulario PPGR3'!$C244,".",'Formulario PPGR3'!$D244,".",'Formulario PPGR3'!$E244,".",'Formulario PPGR3'!$F244))</f>
        <v/>
      </c>
      <c r="C244" s="191" t="str">
        <f>IF('Formulario PPGR3'!$G244="","",'Formulario PPGR1'!#REF!)</f>
        <v/>
      </c>
      <c r="D244" s="191" t="str">
        <f>IF('Formulario PPGR3'!$G244="","",'Formulario PPGR1'!#REF!)</f>
        <v/>
      </c>
      <c r="E244" s="191" t="str">
        <f>IF('Formulario PPGR3'!$G244="","",'Formulario PPGR1'!#REF!)</f>
        <v/>
      </c>
      <c r="F244" s="191" t="str">
        <f>IF('Formulario PPGR3'!$G244="","",'Formulario PPGR1'!#REF!)</f>
        <v/>
      </c>
      <c r="G244" s="190"/>
      <c r="H244" s="531" t="str" cm="1">
        <f t="array" ref="H244">IF(Tabla1[[#This Row],[Código_Actividad]]="","",_xlfn.XLOOKUP(Tabla1[[#This Row],[Código_Actividad]],CodigoActividad,Tabla2[Actividades Programables Presupuestables],"",0))</f>
        <v/>
      </c>
      <c r="I244" s="532" t="str">
        <f>IFERROR(VLOOKUP('Formulario PPGR3'!$G244,'Formulario PPGR2'!$H$110:$V$265,15,FALSE),"")</f>
        <v/>
      </c>
      <c r="J244" s="537"/>
      <c r="K244" s="535" t="str">
        <f>IF(Tabla1[[#This Row],[Insumos]]="","",_xlfn.XLOOKUP(Tabla1[[#This Row],[Insumos]],Tabla10[Insumo],Tabla10[InsumoAbrev],"",0))</f>
        <v/>
      </c>
      <c r="L244" s="536"/>
      <c r="M244" s="533" t="str">
        <f>IF(Tabla1[[#This Row],[Descripción]]="","",_xlfn.XLOOKUP(Tabla1[[#This Row],[Descripción]],Tabla10[Descripción],Tabla10[Unidad de Medida],"",0))</f>
        <v/>
      </c>
      <c r="N244" s="323"/>
      <c r="O244" s="534" t="str">
        <f>IF(Tabla1[[#This Row],[Descripción]]="","",_xlfn.XLOOKUP(Tabla1[[#This Row],[Descripción]],Tabla10[Descripción],Tabla10[Precio Unitario],0))</f>
        <v/>
      </c>
      <c r="P244" s="534" t="str">
        <f>IF(Tabla1[[#This Row],[Cantidad de Insumos]]="","",Tabla1[[#This Row],[Precio Unitario]]*Tabla1[[#This Row],[Cantidad de Insumos]])</f>
        <v/>
      </c>
      <c r="Q244" s="534" t="str">
        <f>IF(Tabla1[[#This Row],[Descripción]]="","",_xlfn.XLOOKUP(Tabla1[[#This Row],[Descripción]],Tabla10[Descripción],Tabla10[CODIGO PRESUPUESTARIO],0))</f>
        <v/>
      </c>
      <c r="R244" s="535"/>
    </row>
    <row r="245" spans="2:18" x14ac:dyDescent="0.25">
      <c r="B245" s="191" t="str">
        <f>IF('Formulario PPGR3'!$G245="","",CONCATENATE('Formulario PPGR3'!$C245,".",'Formulario PPGR3'!$D245,".",'Formulario PPGR3'!$E245,".",'Formulario PPGR3'!$F245))</f>
        <v/>
      </c>
      <c r="C245" s="191" t="str">
        <f>IF('Formulario PPGR3'!$G245="","",'Formulario PPGR1'!#REF!)</f>
        <v/>
      </c>
      <c r="D245" s="191" t="str">
        <f>IF('Formulario PPGR3'!$G245="","",'Formulario PPGR1'!#REF!)</f>
        <v/>
      </c>
      <c r="E245" s="191" t="str">
        <f>IF('Formulario PPGR3'!$G245="","",'Formulario PPGR1'!#REF!)</f>
        <v/>
      </c>
      <c r="F245" s="191" t="str">
        <f>IF('Formulario PPGR3'!$G245="","",'Formulario PPGR1'!#REF!)</f>
        <v/>
      </c>
      <c r="G245" s="190"/>
      <c r="H245" s="531" t="str" cm="1">
        <f t="array" ref="H245">IF(Tabla1[[#This Row],[Código_Actividad]]="","",_xlfn.XLOOKUP(Tabla1[[#This Row],[Código_Actividad]],CodigoActividad,Tabla2[Actividades Programables Presupuestables],"",0))</f>
        <v/>
      </c>
      <c r="I245" s="532" t="str">
        <f>IFERROR(VLOOKUP('Formulario PPGR3'!$G245,'Formulario PPGR2'!$H$110:$V$265,15,FALSE),"")</f>
        <v/>
      </c>
      <c r="J245" s="537"/>
      <c r="K245" s="535" t="str">
        <f>IF(Tabla1[[#This Row],[Insumos]]="","",_xlfn.XLOOKUP(Tabla1[[#This Row],[Insumos]],Tabla10[Insumo],Tabla10[InsumoAbrev],"",0))</f>
        <v/>
      </c>
      <c r="L245" s="536"/>
      <c r="M245" s="533" t="str">
        <f>IF(Tabla1[[#This Row],[Descripción]]="","",_xlfn.XLOOKUP(Tabla1[[#This Row],[Descripción]],Tabla10[Descripción],Tabla10[Unidad de Medida],"",0))</f>
        <v/>
      </c>
      <c r="N245" s="323"/>
      <c r="O245" s="534" t="str">
        <f>IF(Tabla1[[#This Row],[Descripción]]="","",_xlfn.XLOOKUP(Tabla1[[#This Row],[Descripción]],Tabla10[Descripción],Tabla10[Precio Unitario],0))</f>
        <v/>
      </c>
      <c r="P245" s="534" t="str">
        <f>IF(Tabla1[[#This Row],[Cantidad de Insumos]]="","",Tabla1[[#This Row],[Precio Unitario]]*Tabla1[[#This Row],[Cantidad de Insumos]])</f>
        <v/>
      </c>
      <c r="Q245" s="534" t="str">
        <f>IF(Tabla1[[#This Row],[Descripción]]="","",_xlfn.XLOOKUP(Tabla1[[#This Row],[Descripción]],Tabla10[Descripción],Tabla10[CODIGO PRESUPUESTARIO],0))</f>
        <v/>
      </c>
      <c r="R245" s="535"/>
    </row>
    <row r="246" spans="2:18" x14ac:dyDescent="0.25">
      <c r="B246" s="191" t="str">
        <f>IF('Formulario PPGR3'!$G246="","",CONCATENATE('Formulario PPGR3'!$C246,".",'Formulario PPGR3'!$D246,".",'Formulario PPGR3'!$E246,".",'Formulario PPGR3'!$F246))</f>
        <v/>
      </c>
      <c r="C246" s="191" t="str">
        <f>IF('Formulario PPGR3'!$G246="","",'Formulario PPGR1'!#REF!)</f>
        <v/>
      </c>
      <c r="D246" s="191" t="str">
        <f>IF('Formulario PPGR3'!$G246="","",'Formulario PPGR1'!#REF!)</f>
        <v/>
      </c>
      <c r="E246" s="191" t="str">
        <f>IF('Formulario PPGR3'!$G246="","",'Formulario PPGR1'!#REF!)</f>
        <v/>
      </c>
      <c r="F246" s="191" t="str">
        <f>IF('Formulario PPGR3'!$G246="","",'Formulario PPGR1'!#REF!)</f>
        <v/>
      </c>
      <c r="G246" s="190"/>
      <c r="H246" s="531" t="str" cm="1">
        <f t="array" ref="H246">IF(Tabla1[[#This Row],[Código_Actividad]]="","",_xlfn.XLOOKUP(Tabla1[[#This Row],[Código_Actividad]],CodigoActividad,Tabla2[Actividades Programables Presupuestables],"",0))</f>
        <v/>
      </c>
      <c r="I246" s="532" t="str">
        <f>IFERROR(VLOOKUP('Formulario PPGR3'!$G246,'Formulario PPGR2'!$H$110:$V$265,15,FALSE),"")</f>
        <v/>
      </c>
      <c r="J246" s="537"/>
      <c r="K246" s="535" t="str">
        <f>IF(Tabla1[[#This Row],[Insumos]]="","",_xlfn.XLOOKUP(Tabla1[[#This Row],[Insumos]],Tabla10[Insumo],Tabla10[InsumoAbrev],"",0))</f>
        <v/>
      </c>
      <c r="L246" s="536"/>
      <c r="M246" s="533" t="str">
        <f>IF(Tabla1[[#This Row],[Descripción]]="","",_xlfn.XLOOKUP(Tabla1[[#This Row],[Descripción]],Tabla10[Descripción],Tabla10[Unidad de Medida],"",0))</f>
        <v/>
      </c>
      <c r="N246" s="323"/>
      <c r="O246" s="534" t="str">
        <f>IF(Tabla1[[#This Row],[Descripción]]="","",_xlfn.XLOOKUP(Tabla1[[#This Row],[Descripción]],Tabla10[Descripción],Tabla10[Precio Unitario],0))</f>
        <v/>
      </c>
      <c r="P246" s="534" t="str">
        <f>IF(Tabla1[[#This Row],[Cantidad de Insumos]]="","",Tabla1[[#This Row],[Precio Unitario]]*Tabla1[[#This Row],[Cantidad de Insumos]])</f>
        <v/>
      </c>
      <c r="Q246" s="534" t="str">
        <f>IF(Tabla1[[#This Row],[Descripción]]="","",_xlfn.XLOOKUP(Tabla1[[#This Row],[Descripción]],Tabla10[Descripción],Tabla10[CODIGO PRESUPUESTARIO],0))</f>
        <v/>
      </c>
      <c r="R246" s="535"/>
    </row>
    <row r="247" spans="2:18" x14ac:dyDescent="0.25">
      <c r="B247" s="191" t="str">
        <f>IF('Formulario PPGR3'!$G247="","",CONCATENATE('Formulario PPGR3'!$C247,".",'Formulario PPGR3'!$D247,".",'Formulario PPGR3'!$E247,".",'Formulario PPGR3'!$F247))</f>
        <v/>
      </c>
      <c r="C247" s="191" t="str">
        <f>IF('Formulario PPGR3'!$G247="","",'Formulario PPGR1'!#REF!)</f>
        <v/>
      </c>
      <c r="D247" s="191" t="str">
        <f>IF('Formulario PPGR3'!$G247="","",'Formulario PPGR1'!#REF!)</f>
        <v/>
      </c>
      <c r="E247" s="191" t="str">
        <f>IF('Formulario PPGR3'!$G247="","",'Formulario PPGR1'!#REF!)</f>
        <v/>
      </c>
      <c r="F247" s="191" t="str">
        <f>IF('Formulario PPGR3'!$G247="","",'Formulario PPGR1'!#REF!)</f>
        <v/>
      </c>
      <c r="G247" s="190"/>
      <c r="H247" s="531" t="str" cm="1">
        <f t="array" ref="H247">IF(Tabla1[[#This Row],[Código_Actividad]]="","",_xlfn.XLOOKUP(Tabla1[[#This Row],[Código_Actividad]],CodigoActividad,Tabla2[Actividades Programables Presupuestables],"",0))</f>
        <v/>
      </c>
      <c r="I247" s="532" t="str">
        <f>IFERROR(VLOOKUP('Formulario PPGR3'!$G247,'Formulario PPGR2'!$H$110:$V$265,15,FALSE),"")</f>
        <v/>
      </c>
      <c r="J247" s="537"/>
      <c r="K247" s="535" t="str">
        <f>IF(Tabla1[[#This Row],[Insumos]]="","",_xlfn.XLOOKUP(Tabla1[[#This Row],[Insumos]],Tabla10[Insumo],Tabla10[InsumoAbrev],"",0))</f>
        <v/>
      </c>
      <c r="L247" s="536"/>
      <c r="M247" s="533" t="str">
        <f>IF(Tabla1[[#This Row],[Descripción]]="","",_xlfn.XLOOKUP(Tabla1[[#This Row],[Descripción]],Tabla10[Descripción],Tabla10[Unidad de Medida],"",0))</f>
        <v/>
      </c>
      <c r="N247" s="323"/>
      <c r="O247" s="534" t="str">
        <f>IF(Tabla1[[#This Row],[Descripción]]="","",_xlfn.XLOOKUP(Tabla1[[#This Row],[Descripción]],Tabla10[Descripción],Tabla10[Precio Unitario],0))</f>
        <v/>
      </c>
      <c r="P247" s="534" t="str">
        <f>IF(Tabla1[[#This Row],[Cantidad de Insumos]]="","",Tabla1[[#This Row],[Precio Unitario]]*Tabla1[[#This Row],[Cantidad de Insumos]])</f>
        <v/>
      </c>
      <c r="Q247" s="534" t="str">
        <f>IF(Tabla1[[#This Row],[Descripción]]="","",_xlfn.XLOOKUP(Tabla1[[#This Row],[Descripción]],Tabla10[Descripción],Tabla10[CODIGO PRESUPUESTARIO],0))</f>
        <v/>
      </c>
      <c r="R247" s="535"/>
    </row>
    <row r="248" spans="2:18" x14ac:dyDescent="0.25">
      <c r="B248" s="191" t="str">
        <f>IF('Formulario PPGR3'!$G248="","",CONCATENATE('Formulario PPGR3'!$C248,".",'Formulario PPGR3'!$D248,".",'Formulario PPGR3'!$E248,".",'Formulario PPGR3'!$F248))</f>
        <v/>
      </c>
      <c r="C248" s="191" t="str">
        <f>IF('Formulario PPGR3'!$G248="","",'Formulario PPGR1'!#REF!)</f>
        <v/>
      </c>
      <c r="D248" s="191" t="str">
        <f>IF('Formulario PPGR3'!$G248="","",'Formulario PPGR1'!#REF!)</f>
        <v/>
      </c>
      <c r="E248" s="191" t="str">
        <f>IF('Formulario PPGR3'!$G248="","",'Formulario PPGR1'!#REF!)</f>
        <v/>
      </c>
      <c r="F248" s="191" t="str">
        <f>IF('Formulario PPGR3'!$G248="","",'Formulario PPGR1'!#REF!)</f>
        <v/>
      </c>
      <c r="G248" s="190"/>
      <c r="H248" s="531" t="str" cm="1">
        <f t="array" ref="H248">IF(Tabla1[[#This Row],[Código_Actividad]]="","",_xlfn.XLOOKUP(Tabla1[[#This Row],[Código_Actividad]],CodigoActividad,Tabla2[Actividades Programables Presupuestables],"",0))</f>
        <v/>
      </c>
      <c r="I248" s="532" t="str">
        <f>IFERROR(VLOOKUP('Formulario PPGR3'!$G248,'Formulario PPGR2'!$H$110:$V$265,15,FALSE),"")</f>
        <v/>
      </c>
      <c r="J248" s="537"/>
      <c r="K248" s="535" t="str">
        <f>IF(Tabla1[[#This Row],[Insumos]]="","",_xlfn.XLOOKUP(Tabla1[[#This Row],[Insumos]],Tabla10[Insumo],Tabla10[InsumoAbrev],"",0))</f>
        <v/>
      </c>
      <c r="L248" s="536"/>
      <c r="M248" s="533" t="str">
        <f>IF(Tabla1[[#This Row],[Descripción]]="","",_xlfn.XLOOKUP(Tabla1[[#This Row],[Descripción]],Tabla10[Descripción],Tabla10[Unidad de Medida],"",0))</f>
        <v/>
      </c>
      <c r="N248" s="323"/>
      <c r="O248" s="534" t="str">
        <f>IF(Tabla1[[#This Row],[Descripción]]="","",_xlfn.XLOOKUP(Tabla1[[#This Row],[Descripción]],Tabla10[Descripción],Tabla10[Precio Unitario],0))</f>
        <v/>
      </c>
      <c r="P248" s="534" t="str">
        <f>IF(Tabla1[[#This Row],[Cantidad de Insumos]]="","",Tabla1[[#This Row],[Precio Unitario]]*Tabla1[[#This Row],[Cantidad de Insumos]])</f>
        <v/>
      </c>
      <c r="Q248" s="534" t="str">
        <f>IF(Tabla1[[#This Row],[Descripción]]="","",_xlfn.XLOOKUP(Tabla1[[#This Row],[Descripción]],Tabla10[Descripción],Tabla10[CODIGO PRESUPUESTARIO],0))</f>
        <v/>
      </c>
      <c r="R248" s="535"/>
    </row>
    <row r="249" spans="2:18" x14ac:dyDescent="0.25">
      <c r="B249" s="191" t="str">
        <f>IF('Formulario PPGR3'!$G249="","",CONCATENATE('Formulario PPGR3'!$C249,".",'Formulario PPGR3'!$D249,".",'Formulario PPGR3'!$E249,".",'Formulario PPGR3'!$F249))</f>
        <v/>
      </c>
      <c r="C249" s="191" t="str">
        <f>IF('Formulario PPGR3'!$G249="","",'Formulario PPGR1'!#REF!)</f>
        <v/>
      </c>
      <c r="D249" s="191" t="str">
        <f>IF('Formulario PPGR3'!$G249="","",'Formulario PPGR1'!#REF!)</f>
        <v/>
      </c>
      <c r="E249" s="191" t="str">
        <f>IF('Formulario PPGR3'!$G249="","",'Formulario PPGR1'!#REF!)</f>
        <v/>
      </c>
      <c r="F249" s="191" t="str">
        <f>IF('Formulario PPGR3'!$G249="","",'Formulario PPGR1'!#REF!)</f>
        <v/>
      </c>
      <c r="G249" s="190"/>
      <c r="H249" s="531" t="str" cm="1">
        <f t="array" ref="H249">IF(Tabla1[[#This Row],[Código_Actividad]]="","",_xlfn.XLOOKUP(Tabla1[[#This Row],[Código_Actividad]],CodigoActividad,Tabla2[Actividades Programables Presupuestables],"",0))</f>
        <v/>
      </c>
      <c r="I249" s="532" t="str">
        <f>IFERROR(VLOOKUP('Formulario PPGR3'!$G249,'Formulario PPGR2'!$H$110:$V$265,15,FALSE),"")</f>
        <v/>
      </c>
      <c r="J249" s="537"/>
      <c r="K249" s="535" t="str">
        <f>IF(Tabla1[[#This Row],[Insumos]]="","",_xlfn.XLOOKUP(Tabla1[[#This Row],[Insumos]],Tabla10[Insumo],Tabla10[InsumoAbrev],"",0))</f>
        <v/>
      </c>
      <c r="L249" s="536"/>
      <c r="M249" s="533" t="str">
        <f>IF(Tabla1[[#This Row],[Descripción]]="","",_xlfn.XLOOKUP(Tabla1[[#This Row],[Descripción]],Tabla10[Descripción],Tabla10[Unidad de Medida],"",0))</f>
        <v/>
      </c>
      <c r="N249" s="323"/>
      <c r="O249" s="534" t="str">
        <f>IF(Tabla1[[#This Row],[Descripción]]="","",_xlfn.XLOOKUP(Tabla1[[#This Row],[Descripción]],Tabla10[Descripción],Tabla10[Precio Unitario],0))</f>
        <v/>
      </c>
      <c r="P249" s="534" t="str">
        <f>IF(Tabla1[[#This Row],[Cantidad de Insumos]]="","",Tabla1[[#This Row],[Precio Unitario]]*Tabla1[[#This Row],[Cantidad de Insumos]])</f>
        <v/>
      </c>
      <c r="Q249" s="534" t="str">
        <f>IF(Tabla1[[#This Row],[Descripción]]="","",_xlfn.XLOOKUP(Tabla1[[#This Row],[Descripción]],Tabla10[Descripción],Tabla10[CODIGO PRESUPUESTARIO],0))</f>
        <v/>
      </c>
      <c r="R249" s="535"/>
    </row>
    <row r="250" spans="2:18" x14ac:dyDescent="0.25">
      <c r="B250" s="191" t="str">
        <f>IF('Formulario PPGR3'!$G250="","",CONCATENATE('Formulario PPGR3'!$C250,".",'Formulario PPGR3'!$D250,".",'Formulario PPGR3'!$E250,".",'Formulario PPGR3'!$F250))</f>
        <v/>
      </c>
      <c r="C250" s="191" t="str">
        <f>IF('Formulario PPGR3'!$G250="","",'Formulario PPGR1'!#REF!)</f>
        <v/>
      </c>
      <c r="D250" s="191" t="str">
        <f>IF('Formulario PPGR3'!$G250="","",'Formulario PPGR1'!#REF!)</f>
        <v/>
      </c>
      <c r="E250" s="191" t="str">
        <f>IF('Formulario PPGR3'!$G250="","",'Formulario PPGR1'!#REF!)</f>
        <v/>
      </c>
      <c r="F250" s="191" t="str">
        <f>IF('Formulario PPGR3'!$G250="","",'Formulario PPGR1'!#REF!)</f>
        <v/>
      </c>
      <c r="G250" s="190"/>
      <c r="H250" s="531" t="str" cm="1">
        <f t="array" ref="H250">IF(Tabla1[[#This Row],[Código_Actividad]]="","",_xlfn.XLOOKUP(Tabla1[[#This Row],[Código_Actividad]],CodigoActividad,Tabla2[Actividades Programables Presupuestables],"",0))</f>
        <v/>
      </c>
      <c r="I250" s="532" t="str">
        <f>IFERROR(VLOOKUP('Formulario PPGR3'!$G250,'Formulario PPGR2'!$H$110:$V$265,15,FALSE),"")</f>
        <v/>
      </c>
      <c r="J250" s="537"/>
      <c r="K250" s="535" t="str">
        <f>IF(Tabla1[[#This Row],[Insumos]]="","",_xlfn.XLOOKUP(Tabla1[[#This Row],[Insumos]],Tabla10[Insumo],Tabla10[InsumoAbrev],"",0))</f>
        <v/>
      </c>
      <c r="L250" s="536"/>
      <c r="M250" s="533" t="str">
        <f>IF(Tabla1[[#This Row],[Descripción]]="","",_xlfn.XLOOKUP(Tabla1[[#This Row],[Descripción]],Tabla10[Descripción],Tabla10[Unidad de Medida],"",0))</f>
        <v/>
      </c>
      <c r="N250" s="323"/>
      <c r="O250" s="534" t="str">
        <f>IF(Tabla1[[#This Row],[Descripción]]="","",_xlfn.XLOOKUP(Tabla1[[#This Row],[Descripción]],Tabla10[Descripción],Tabla10[Precio Unitario],0))</f>
        <v/>
      </c>
      <c r="P250" s="534" t="str">
        <f>IF(Tabla1[[#This Row],[Cantidad de Insumos]]="","",Tabla1[[#This Row],[Precio Unitario]]*Tabla1[[#This Row],[Cantidad de Insumos]])</f>
        <v/>
      </c>
      <c r="Q250" s="534" t="str">
        <f>IF(Tabla1[[#This Row],[Descripción]]="","",_xlfn.XLOOKUP(Tabla1[[#This Row],[Descripción]],Tabla10[Descripción],Tabla10[CODIGO PRESUPUESTARIO],0))</f>
        <v/>
      </c>
      <c r="R250" s="535"/>
    </row>
    <row r="251" spans="2:18" x14ac:dyDescent="0.25">
      <c r="B251" s="191" t="str">
        <f>IF('Formulario PPGR3'!$G251="","",CONCATENATE('Formulario PPGR3'!$C251,".",'Formulario PPGR3'!$D251,".",'Formulario PPGR3'!$E251,".",'Formulario PPGR3'!$F251))</f>
        <v/>
      </c>
      <c r="C251" s="191" t="str">
        <f>IF('Formulario PPGR3'!$G251="","",'Formulario PPGR1'!#REF!)</f>
        <v/>
      </c>
      <c r="D251" s="191" t="str">
        <f>IF('Formulario PPGR3'!$G251="","",'Formulario PPGR1'!#REF!)</f>
        <v/>
      </c>
      <c r="E251" s="191" t="str">
        <f>IF('Formulario PPGR3'!$G251="","",'Formulario PPGR1'!#REF!)</f>
        <v/>
      </c>
      <c r="F251" s="191" t="str">
        <f>IF('Formulario PPGR3'!$G251="","",'Formulario PPGR1'!#REF!)</f>
        <v/>
      </c>
      <c r="G251" s="190"/>
      <c r="H251" s="531" t="str" cm="1">
        <f t="array" ref="H251">IF(Tabla1[[#This Row],[Código_Actividad]]="","",_xlfn.XLOOKUP(Tabla1[[#This Row],[Código_Actividad]],CodigoActividad,Tabla2[Actividades Programables Presupuestables],"",0))</f>
        <v/>
      </c>
      <c r="I251" s="532" t="str">
        <f>IFERROR(VLOOKUP('Formulario PPGR3'!$G251,'Formulario PPGR2'!$H$110:$V$265,15,FALSE),"")</f>
        <v/>
      </c>
      <c r="J251" s="537"/>
      <c r="K251" s="535" t="str">
        <f>IF(Tabla1[[#This Row],[Insumos]]="","",_xlfn.XLOOKUP(Tabla1[[#This Row],[Insumos]],Tabla10[Insumo],Tabla10[InsumoAbrev],"",0))</f>
        <v/>
      </c>
      <c r="L251" s="536"/>
      <c r="M251" s="533" t="str">
        <f>IF(Tabla1[[#This Row],[Descripción]]="","",_xlfn.XLOOKUP(Tabla1[[#This Row],[Descripción]],Tabla10[Descripción],Tabla10[Unidad de Medida],"",0))</f>
        <v/>
      </c>
      <c r="N251" s="323"/>
      <c r="O251" s="534" t="str">
        <f>IF(Tabla1[[#This Row],[Descripción]]="","",_xlfn.XLOOKUP(Tabla1[[#This Row],[Descripción]],Tabla10[Descripción],Tabla10[Precio Unitario],0))</f>
        <v/>
      </c>
      <c r="P251" s="534" t="str">
        <f>IF(Tabla1[[#This Row],[Cantidad de Insumos]]="","",Tabla1[[#This Row],[Precio Unitario]]*Tabla1[[#This Row],[Cantidad de Insumos]])</f>
        <v/>
      </c>
      <c r="Q251" s="534" t="str">
        <f>IF(Tabla1[[#This Row],[Descripción]]="","",_xlfn.XLOOKUP(Tabla1[[#This Row],[Descripción]],Tabla10[Descripción],Tabla10[CODIGO PRESUPUESTARIO],0))</f>
        <v/>
      </c>
      <c r="R251" s="535"/>
    </row>
    <row r="252" spans="2:18" x14ac:dyDescent="0.25">
      <c r="B252" s="191" t="str">
        <f>IF('Formulario PPGR3'!$G252="","",CONCATENATE('Formulario PPGR3'!$C252,".",'Formulario PPGR3'!$D252,".",'Formulario PPGR3'!$E252,".",'Formulario PPGR3'!$F252))</f>
        <v/>
      </c>
      <c r="C252" s="191" t="str">
        <f>IF('Formulario PPGR3'!$G252="","",'Formulario PPGR1'!#REF!)</f>
        <v/>
      </c>
      <c r="D252" s="191" t="str">
        <f>IF('Formulario PPGR3'!$G252="","",'Formulario PPGR1'!#REF!)</f>
        <v/>
      </c>
      <c r="E252" s="191" t="str">
        <f>IF('Formulario PPGR3'!$G252="","",'Formulario PPGR1'!#REF!)</f>
        <v/>
      </c>
      <c r="F252" s="191" t="str">
        <f>IF('Formulario PPGR3'!$G252="","",'Formulario PPGR1'!#REF!)</f>
        <v/>
      </c>
      <c r="G252" s="190"/>
      <c r="H252" s="531" t="str" cm="1">
        <f t="array" ref="H252">IF(Tabla1[[#This Row],[Código_Actividad]]="","",_xlfn.XLOOKUP(Tabla1[[#This Row],[Código_Actividad]],CodigoActividad,Tabla2[Actividades Programables Presupuestables],"",0))</f>
        <v/>
      </c>
      <c r="I252" s="532" t="str">
        <f>IFERROR(VLOOKUP('Formulario PPGR3'!$G252,'Formulario PPGR2'!$H$110:$V$265,15,FALSE),"")</f>
        <v/>
      </c>
      <c r="J252" s="537"/>
      <c r="K252" s="535" t="str">
        <f>IF(Tabla1[[#This Row],[Insumos]]="","",_xlfn.XLOOKUP(Tabla1[[#This Row],[Insumos]],Tabla10[Insumo],Tabla10[InsumoAbrev],"",0))</f>
        <v/>
      </c>
      <c r="L252" s="536"/>
      <c r="M252" s="533" t="str">
        <f>IF(Tabla1[[#This Row],[Descripción]]="","",_xlfn.XLOOKUP(Tabla1[[#This Row],[Descripción]],Tabla10[Descripción],Tabla10[Unidad de Medida],"",0))</f>
        <v/>
      </c>
      <c r="N252" s="323"/>
      <c r="O252" s="534" t="str">
        <f>IF(Tabla1[[#This Row],[Descripción]]="","",_xlfn.XLOOKUP(Tabla1[[#This Row],[Descripción]],Tabla10[Descripción],Tabla10[Precio Unitario],0))</f>
        <v/>
      </c>
      <c r="P252" s="534" t="str">
        <f>IF(Tabla1[[#This Row],[Cantidad de Insumos]]="","",Tabla1[[#This Row],[Precio Unitario]]*Tabla1[[#This Row],[Cantidad de Insumos]])</f>
        <v/>
      </c>
      <c r="Q252" s="534" t="str">
        <f>IF(Tabla1[[#This Row],[Descripción]]="","",_xlfn.XLOOKUP(Tabla1[[#This Row],[Descripción]],Tabla10[Descripción],Tabla10[CODIGO PRESUPUESTARIO],0))</f>
        <v/>
      </c>
      <c r="R252" s="535"/>
    </row>
    <row r="253" spans="2:18" x14ac:dyDescent="0.25">
      <c r="B253" s="191" t="str">
        <f>IF('Formulario PPGR3'!$G253="","",CONCATENATE('Formulario PPGR3'!$C253,".",'Formulario PPGR3'!$D253,".",'Formulario PPGR3'!$E253,".",'Formulario PPGR3'!$F253))</f>
        <v/>
      </c>
      <c r="C253" s="191" t="str">
        <f>IF('Formulario PPGR3'!$G253="","",'Formulario PPGR1'!#REF!)</f>
        <v/>
      </c>
      <c r="D253" s="191" t="str">
        <f>IF('Formulario PPGR3'!$G253="","",'Formulario PPGR1'!#REF!)</f>
        <v/>
      </c>
      <c r="E253" s="191" t="str">
        <f>IF('Formulario PPGR3'!$G253="","",'Formulario PPGR1'!#REF!)</f>
        <v/>
      </c>
      <c r="F253" s="191" t="str">
        <f>IF('Formulario PPGR3'!$G253="","",'Formulario PPGR1'!#REF!)</f>
        <v/>
      </c>
      <c r="G253" s="190"/>
      <c r="H253" s="531" t="str" cm="1">
        <f t="array" ref="H253">IF(Tabla1[[#This Row],[Código_Actividad]]="","",_xlfn.XLOOKUP(Tabla1[[#This Row],[Código_Actividad]],CodigoActividad,Tabla2[Actividades Programables Presupuestables],"",0))</f>
        <v/>
      </c>
      <c r="I253" s="532" t="str">
        <f>IFERROR(VLOOKUP('Formulario PPGR3'!$G253,'Formulario PPGR2'!$H$110:$V$265,15,FALSE),"")</f>
        <v/>
      </c>
      <c r="J253" s="537"/>
      <c r="K253" s="535" t="str">
        <f>IF(Tabla1[[#This Row],[Insumos]]="","",_xlfn.XLOOKUP(Tabla1[[#This Row],[Insumos]],Tabla10[Insumo],Tabla10[InsumoAbrev],"",0))</f>
        <v/>
      </c>
      <c r="L253" s="536"/>
      <c r="M253" s="533" t="str">
        <f>IF(Tabla1[[#This Row],[Descripción]]="","",_xlfn.XLOOKUP(Tabla1[[#This Row],[Descripción]],Tabla10[Descripción],Tabla10[Unidad de Medida],"",0))</f>
        <v/>
      </c>
      <c r="N253" s="323"/>
      <c r="O253" s="534" t="str">
        <f>IF(Tabla1[[#This Row],[Descripción]]="","",_xlfn.XLOOKUP(Tabla1[[#This Row],[Descripción]],Tabla10[Descripción],Tabla10[Precio Unitario],0))</f>
        <v/>
      </c>
      <c r="P253" s="534" t="str">
        <f>IF(Tabla1[[#This Row],[Cantidad de Insumos]]="","",Tabla1[[#This Row],[Precio Unitario]]*Tabla1[[#This Row],[Cantidad de Insumos]])</f>
        <v/>
      </c>
      <c r="Q253" s="534" t="str">
        <f>IF(Tabla1[[#This Row],[Descripción]]="","",_xlfn.XLOOKUP(Tabla1[[#This Row],[Descripción]],Tabla10[Descripción],Tabla10[CODIGO PRESUPUESTARIO],0))</f>
        <v/>
      </c>
      <c r="R253" s="535"/>
    </row>
    <row r="254" spans="2:18" x14ac:dyDescent="0.25">
      <c r="B254" s="191" t="str">
        <f>IF('Formulario PPGR3'!$G254="","",CONCATENATE('Formulario PPGR3'!$C254,".",'Formulario PPGR3'!$D254,".",'Formulario PPGR3'!$E254,".",'Formulario PPGR3'!$F254))</f>
        <v/>
      </c>
      <c r="C254" s="191" t="str">
        <f>IF('Formulario PPGR3'!$G254="","",'Formulario PPGR1'!#REF!)</f>
        <v/>
      </c>
      <c r="D254" s="191" t="str">
        <f>IF('Formulario PPGR3'!$G254="","",'Formulario PPGR1'!#REF!)</f>
        <v/>
      </c>
      <c r="E254" s="191" t="str">
        <f>IF('Formulario PPGR3'!$G254="","",'Formulario PPGR1'!#REF!)</f>
        <v/>
      </c>
      <c r="F254" s="191" t="str">
        <f>IF('Formulario PPGR3'!$G254="","",'Formulario PPGR1'!#REF!)</f>
        <v/>
      </c>
      <c r="G254" s="190"/>
      <c r="H254" s="531" t="str" cm="1">
        <f t="array" ref="H254">IF(Tabla1[[#This Row],[Código_Actividad]]="","",_xlfn.XLOOKUP(Tabla1[[#This Row],[Código_Actividad]],CodigoActividad,Tabla2[Actividades Programables Presupuestables],"",0))</f>
        <v/>
      </c>
      <c r="I254" s="532" t="str">
        <f>IFERROR(VLOOKUP('Formulario PPGR3'!$G254,'Formulario PPGR2'!$H$110:$V$265,15,FALSE),"")</f>
        <v/>
      </c>
      <c r="J254" s="537"/>
      <c r="K254" s="535" t="str">
        <f>IF(Tabla1[[#This Row],[Insumos]]="","",_xlfn.XLOOKUP(Tabla1[[#This Row],[Insumos]],Tabla10[Insumo],Tabla10[InsumoAbrev],"",0))</f>
        <v/>
      </c>
      <c r="L254" s="536"/>
      <c r="M254" s="533" t="str">
        <f>IF(Tabla1[[#This Row],[Descripción]]="","",_xlfn.XLOOKUP(Tabla1[[#This Row],[Descripción]],Tabla10[Descripción],Tabla10[Unidad de Medida],"",0))</f>
        <v/>
      </c>
      <c r="N254" s="323"/>
      <c r="O254" s="534" t="str">
        <f>IF(Tabla1[[#This Row],[Descripción]]="","",_xlfn.XLOOKUP(Tabla1[[#This Row],[Descripción]],Tabla10[Descripción],Tabla10[Precio Unitario],0))</f>
        <v/>
      </c>
      <c r="P254" s="534" t="str">
        <f>IF(Tabla1[[#This Row],[Cantidad de Insumos]]="","",Tabla1[[#This Row],[Precio Unitario]]*Tabla1[[#This Row],[Cantidad de Insumos]])</f>
        <v/>
      </c>
      <c r="Q254" s="534" t="str">
        <f>IF(Tabla1[[#This Row],[Descripción]]="","",_xlfn.XLOOKUP(Tabla1[[#This Row],[Descripción]],Tabla10[Descripción],Tabla10[CODIGO PRESUPUESTARIO],0))</f>
        <v/>
      </c>
      <c r="R254" s="535"/>
    </row>
    <row r="255" spans="2:18" x14ac:dyDescent="0.25">
      <c r="B255" s="191" t="str">
        <f>IF('Formulario PPGR3'!$G255="","",CONCATENATE('Formulario PPGR3'!$C255,".",'Formulario PPGR3'!$D255,".",'Formulario PPGR3'!$E255,".",'Formulario PPGR3'!$F255))</f>
        <v/>
      </c>
      <c r="C255" s="191" t="str">
        <f>IF('Formulario PPGR3'!$G255="","",'Formulario PPGR1'!#REF!)</f>
        <v/>
      </c>
      <c r="D255" s="191" t="str">
        <f>IF('Formulario PPGR3'!$G255="","",'Formulario PPGR1'!#REF!)</f>
        <v/>
      </c>
      <c r="E255" s="191" t="str">
        <f>IF('Formulario PPGR3'!$G255="","",'Formulario PPGR1'!#REF!)</f>
        <v/>
      </c>
      <c r="F255" s="191" t="str">
        <f>IF('Formulario PPGR3'!$G255="","",'Formulario PPGR1'!#REF!)</f>
        <v/>
      </c>
      <c r="G255" s="190"/>
      <c r="H255" s="531" t="str" cm="1">
        <f t="array" ref="H255">IF(Tabla1[[#This Row],[Código_Actividad]]="","",_xlfn.XLOOKUP(Tabla1[[#This Row],[Código_Actividad]],CodigoActividad,Tabla2[Actividades Programables Presupuestables],"",0))</f>
        <v/>
      </c>
      <c r="I255" s="532" t="str">
        <f>IFERROR(VLOOKUP('Formulario PPGR3'!$G255,'Formulario PPGR2'!$H$110:$V$265,15,FALSE),"")</f>
        <v/>
      </c>
      <c r="J255" s="537"/>
      <c r="K255" s="535" t="str">
        <f>IF(Tabla1[[#This Row],[Insumos]]="","",_xlfn.XLOOKUP(Tabla1[[#This Row],[Insumos]],Tabla10[Insumo],Tabla10[InsumoAbrev],"",0))</f>
        <v/>
      </c>
      <c r="L255" s="536"/>
      <c r="M255" s="533" t="str">
        <f>IF(Tabla1[[#This Row],[Descripción]]="","",_xlfn.XLOOKUP(Tabla1[[#This Row],[Descripción]],Tabla10[Descripción],Tabla10[Unidad de Medida],"",0))</f>
        <v/>
      </c>
      <c r="N255" s="323"/>
      <c r="O255" s="534" t="str">
        <f>IF(Tabla1[[#This Row],[Descripción]]="","",_xlfn.XLOOKUP(Tabla1[[#This Row],[Descripción]],Tabla10[Descripción],Tabla10[Precio Unitario],0))</f>
        <v/>
      </c>
      <c r="P255" s="534" t="str">
        <f>IF(Tabla1[[#This Row],[Cantidad de Insumos]]="","",Tabla1[[#This Row],[Precio Unitario]]*Tabla1[[#This Row],[Cantidad de Insumos]])</f>
        <v/>
      </c>
      <c r="Q255" s="534" t="str">
        <f>IF(Tabla1[[#This Row],[Descripción]]="","",_xlfn.XLOOKUP(Tabla1[[#This Row],[Descripción]],Tabla10[Descripción],Tabla10[CODIGO PRESUPUESTARIO],0))</f>
        <v/>
      </c>
      <c r="R255" s="535"/>
    </row>
    <row r="256" spans="2:18" x14ac:dyDescent="0.25">
      <c r="B256" s="191" t="str">
        <f>IF('Formulario PPGR3'!$G256="","",CONCATENATE('Formulario PPGR3'!$C256,".",'Formulario PPGR3'!$D256,".",'Formulario PPGR3'!$E256,".",'Formulario PPGR3'!$F256))</f>
        <v/>
      </c>
      <c r="C256" s="191" t="str">
        <f>IF('Formulario PPGR3'!$G256="","",'Formulario PPGR1'!#REF!)</f>
        <v/>
      </c>
      <c r="D256" s="191" t="str">
        <f>IF('Formulario PPGR3'!$G256="","",'Formulario PPGR1'!#REF!)</f>
        <v/>
      </c>
      <c r="E256" s="191" t="str">
        <f>IF('Formulario PPGR3'!$G256="","",'Formulario PPGR1'!#REF!)</f>
        <v/>
      </c>
      <c r="F256" s="191" t="str">
        <f>IF('Formulario PPGR3'!$G256="","",'Formulario PPGR1'!#REF!)</f>
        <v/>
      </c>
      <c r="G256" s="190"/>
      <c r="H256" s="531" t="str" cm="1">
        <f t="array" ref="H256">IF(Tabla1[[#This Row],[Código_Actividad]]="","",_xlfn.XLOOKUP(Tabla1[[#This Row],[Código_Actividad]],CodigoActividad,Tabla2[Actividades Programables Presupuestables],"",0))</f>
        <v/>
      </c>
      <c r="I256" s="532" t="str">
        <f>IFERROR(VLOOKUP('Formulario PPGR3'!$G256,'Formulario PPGR2'!$H$110:$V$265,15,FALSE),"")</f>
        <v/>
      </c>
      <c r="J256" s="537"/>
      <c r="K256" s="535" t="str">
        <f>IF(Tabla1[[#This Row],[Insumos]]="","",_xlfn.XLOOKUP(Tabla1[[#This Row],[Insumos]],Tabla10[Insumo],Tabla10[InsumoAbrev],"",0))</f>
        <v/>
      </c>
      <c r="L256" s="536"/>
      <c r="M256" s="533" t="str">
        <f>IF(Tabla1[[#This Row],[Descripción]]="","",_xlfn.XLOOKUP(Tabla1[[#This Row],[Descripción]],Tabla10[Descripción],Tabla10[Unidad de Medida],"",0))</f>
        <v/>
      </c>
      <c r="N256" s="323"/>
      <c r="O256" s="534" t="str">
        <f>IF(Tabla1[[#This Row],[Descripción]]="","",_xlfn.XLOOKUP(Tabla1[[#This Row],[Descripción]],Tabla10[Descripción],Tabla10[Precio Unitario],0))</f>
        <v/>
      </c>
      <c r="P256" s="534" t="str">
        <f>IF(Tabla1[[#This Row],[Cantidad de Insumos]]="","",Tabla1[[#This Row],[Precio Unitario]]*Tabla1[[#This Row],[Cantidad de Insumos]])</f>
        <v/>
      </c>
      <c r="Q256" s="534" t="str">
        <f>IF(Tabla1[[#This Row],[Descripción]]="","",_xlfn.XLOOKUP(Tabla1[[#This Row],[Descripción]],Tabla10[Descripción],Tabla10[CODIGO PRESUPUESTARIO],0))</f>
        <v/>
      </c>
      <c r="R256" s="535"/>
    </row>
    <row r="257" spans="2:18" x14ac:dyDescent="0.25">
      <c r="B257" s="191" t="str">
        <f>IF('Formulario PPGR3'!$G257="","",CONCATENATE('Formulario PPGR3'!$C257,".",'Formulario PPGR3'!$D257,".",'Formulario PPGR3'!$E257,".",'Formulario PPGR3'!$F257))</f>
        <v/>
      </c>
      <c r="C257" s="191" t="str">
        <f>IF('Formulario PPGR3'!$G257="","",'Formulario PPGR1'!#REF!)</f>
        <v/>
      </c>
      <c r="D257" s="191" t="str">
        <f>IF('Formulario PPGR3'!$G257="","",'Formulario PPGR1'!#REF!)</f>
        <v/>
      </c>
      <c r="E257" s="191" t="str">
        <f>IF('Formulario PPGR3'!$G257="","",'Formulario PPGR1'!#REF!)</f>
        <v/>
      </c>
      <c r="F257" s="191" t="str">
        <f>IF('Formulario PPGR3'!$G257="","",'Formulario PPGR1'!#REF!)</f>
        <v/>
      </c>
      <c r="G257" s="190"/>
      <c r="H257" s="531" t="str" cm="1">
        <f t="array" ref="H257">IF(Tabla1[[#This Row],[Código_Actividad]]="","",_xlfn.XLOOKUP(Tabla1[[#This Row],[Código_Actividad]],CodigoActividad,Tabla2[Actividades Programables Presupuestables],"",0))</f>
        <v/>
      </c>
      <c r="I257" s="532" t="str">
        <f>IFERROR(VLOOKUP('Formulario PPGR3'!$G257,'Formulario PPGR2'!$H$110:$V$265,15,FALSE),"")</f>
        <v/>
      </c>
      <c r="J257" s="537"/>
      <c r="K257" s="535" t="str">
        <f>IF(Tabla1[[#This Row],[Insumos]]="","",_xlfn.XLOOKUP(Tabla1[[#This Row],[Insumos]],Tabla10[Insumo],Tabla10[InsumoAbrev],"",0))</f>
        <v/>
      </c>
      <c r="L257" s="536"/>
      <c r="M257" s="533" t="str">
        <f>IF(Tabla1[[#This Row],[Descripción]]="","",_xlfn.XLOOKUP(Tabla1[[#This Row],[Descripción]],Tabla10[Descripción],Tabla10[Unidad de Medida],"",0))</f>
        <v/>
      </c>
      <c r="N257" s="323"/>
      <c r="O257" s="534" t="str">
        <f>IF(Tabla1[[#This Row],[Descripción]]="","",_xlfn.XLOOKUP(Tabla1[[#This Row],[Descripción]],Tabla10[Descripción],Tabla10[Precio Unitario],0))</f>
        <v/>
      </c>
      <c r="P257" s="534" t="str">
        <f>IF(Tabla1[[#This Row],[Cantidad de Insumos]]="","",Tabla1[[#This Row],[Precio Unitario]]*Tabla1[[#This Row],[Cantidad de Insumos]])</f>
        <v/>
      </c>
      <c r="Q257" s="534" t="str">
        <f>IF(Tabla1[[#This Row],[Descripción]]="","",_xlfn.XLOOKUP(Tabla1[[#This Row],[Descripción]],Tabla10[Descripción],Tabla10[CODIGO PRESUPUESTARIO],0))</f>
        <v/>
      </c>
      <c r="R257" s="535"/>
    </row>
    <row r="258" spans="2:18" x14ac:dyDescent="0.25">
      <c r="B258" s="191" t="str">
        <f>IF('Formulario PPGR3'!$G258="","",CONCATENATE('Formulario PPGR3'!$C258,".",'Formulario PPGR3'!$D258,".",'Formulario PPGR3'!$E258,".",'Formulario PPGR3'!$F258))</f>
        <v/>
      </c>
      <c r="C258" s="191" t="str">
        <f>IF('Formulario PPGR3'!$G258="","",'Formulario PPGR1'!#REF!)</f>
        <v/>
      </c>
      <c r="D258" s="191" t="str">
        <f>IF('Formulario PPGR3'!$G258="","",'Formulario PPGR1'!#REF!)</f>
        <v/>
      </c>
      <c r="E258" s="191" t="str">
        <f>IF('Formulario PPGR3'!$G258="","",'Formulario PPGR1'!#REF!)</f>
        <v/>
      </c>
      <c r="F258" s="191" t="str">
        <f>IF('Formulario PPGR3'!$G258="","",'Formulario PPGR1'!#REF!)</f>
        <v/>
      </c>
      <c r="G258" s="190"/>
      <c r="H258" s="531" t="str" cm="1">
        <f t="array" ref="H258">IF(Tabla1[[#This Row],[Código_Actividad]]="","",_xlfn.XLOOKUP(Tabla1[[#This Row],[Código_Actividad]],CodigoActividad,Tabla2[Actividades Programables Presupuestables],"",0))</f>
        <v/>
      </c>
      <c r="I258" s="532" t="str">
        <f>IFERROR(VLOOKUP('Formulario PPGR3'!$G258,'Formulario PPGR2'!$H$110:$V$265,15,FALSE),"")</f>
        <v/>
      </c>
      <c r="J258" s="537"/>
      <c r="K258" s="535" t="str">
        <f>IF(Tabla1[[#This Row],[Insumos]]="","",_xlfn.XLOOKUP(Tabla1[[#This Row],[Insumos]],Tabla10[Insumo],Tabla10[InsumoAbrev],"",0))</f>
        <v/>
      </c>
      <c r="L258" s="536"/>
      <c r="M258" s="533" t="str">
        <f>IF(Tabla1[[#This Row],[Descripción]]="","",_xlfn.XLOOKUP(Tabla1[[#This Row],[Descripción]],Tabla10[Descripción],Tabla10[Unidad de Medida],"",0))</f>
        <v/>
      </c>
      <c r="N258" s="323"/>
      <c r="O258" s="534" t="str">
        <f>IF(Tabla1[[#This Row],[Descripción]]="","",_xlfn.XLOOKUP(Tabla1[[#This Row],[Descripción]],Tabla10[Descripción],Tabla10[Precio Unitario],0))</f>
        <v/>
      </c>
      <c r="P258" s="534" t="str">
        <f>IF(Tabla1[[#This Row],[Cantidad de Insumos]]="","",Tabla1[[#This Row],[Precio Unitario]]*Tabla1[[#This Row],[Cantidad de Insumos]])</f>
        <v/>
      </c>
      <c r="Q258" s="534" t="str">
        <f>IF(Tabla1[[#This Row],[Descripción]]="","",_xlfn.XLOOKUP(Tabla1[[#This Row],[Descripción]],Tabla10[Descripción],Tabla10[CODIGO PRESUPUESTARIO],0))</f>
        <v/>
      </c>
      <c r="R258" s="535"/>
    </row>
    <row r="259" spans="2:18" x14ac:dyDescent="0.25">
      <c r="B259" s="191" t="str">
        <f>IF('Formulario PPGR3'!$G259="","",CONCATENATE('Formulario PPGR3'!$C259,".",'Formulario PPGR3'!$D259,".",'Formulario PPGR3'!$E259,".",'Formulario PPGR3'!$F259))</f>
        <v/>
      </c>
      <c r="C259" s="191" t="str">
        <f>IF('Formulario PPGR3'!$G259="","",'Formulario PPGR1'!#REF!)</f>
        <v/>
      </c>
      <c r="D259" s="191" t="str">
        <f>IF('Formulario PPGR3'!$G259="","",'Formulario PPGR1'!#REF!)</f>
        <v/>
      </c>
      <c r="E259" s="191" t="str">
        <f>IF('Formulario PPGR3'!$G259="","",'Formulario PPGR1'!#REF!)</f>
        <v/>
      </c>
      <c r="F259" s="191" t="str">
        <f>IF('Formulario PPGR3'!$G259="","",'Formulario PPGR1'!#REF!)</f>
        <v/>
      </c>
      <c r="G259" s="190"/>
      <c r="H259" s="531" t="str" cm="1">
        <f t="array" ref="H259">IF(Tabla1[[#This Row],[Código_Actividad]]="","",_xlfn.XLOOKUP(Tabla1[[#This Row],[Código_Actividad]],CodigoActividad,Tabla2[Actividades Programables Presupuestables],"",0))</f>
        <v/>
      </c>
      <c r="I259" s="532" t="str">
        <f>IFERROR(VLOOKUP('Formulario PPGR3'!$G259,'Formulario PPGR2'!$H$110:$V$265,15,FALSE),"")</f>
        <v/>
      </c>
      <c r="J259" s="537"/>
      <c r="K259" s="535" t="str">
        <f>IF(Tabla1[[#This Row],[Insumos]]="","",_xlfn.XLOOKUP(Tabla1[[#This Row],[Insumos]],Tabla10[Insumo],Tabla10[InsumoAbrev],"",0))</f>
        <v/>
      </c>
      <c r="L259" s="536"/>
      <c r="M259" s="533" t="str">
        <f>IF(Tabla1[[#This Row],[Descripción]]="","",_xlfn.XLOOKUP(Tabla1[[#This Row],[Descripción]],Tabla10[Descripción],Tabla10[Unidad de Medida],"",0))</f>
        <v/>
      </c>
      <c r="N259" s="323"/>
      <c r="O259" s="534" t="str">
        <f>IF(Tabla1[[#This Row],[Descripción]]="","",_xlfn.XLOOKUP(Tabla1[[#This Row],[Descripción]],Tabla10[Descripción],Tabla10[Precio Unitario],0))</f>
        <v/>
      </c>
      <c r="P259" s="534" t="str">
        <f>IF(Tabla1[[#This Row],[Cantidad de Insumos]]="","",Tabla1[[#This Row],[Precio Unitario]]*Tabla1[[#This Row],[Cantidad de Insumos]])</f>
        <v/>
      </c>
      <c r="Q259" s="534" t="str">
        <f>IF(Tabla1[[#This Row],[Descripción]]="","",_xlfn.XLOOKUP(Tabla1[[#This Row],[Descripción]],Tabla10[Descripción],Tabla10[CODIGO PRESUPUESTARIO],0))</f>
        <v/>
      </c>
      <c r="R259" s="535"/>
    </row>
    <row r="260" spans="2:18" x14ac:dyDescent="0.25">
      <c r="B260" s="191" t="str">
        <f>IF('Formulario PPGR3'!$G260="","",CONCATENATE('Formulario PPGR3'!$C260,".",'Formulario PPGR3'!$D260,".",'Formulario PPGR3'!$E260,".",'Formulario PPGR3'!$F260))</f>
        <v/>
      </c>
      <c r="C260" s="191" t="str">
        <f>IF('Formulario PPGR3'!$G260="","",'Formulario PPGR1'!#REF!)</f>
        <v/>
      </c>
      <c r="D260" s="191" t="str">
        <f>IF('Formulario PPGR3'!$G260="","",'Formulario PPGR1'!#REF!)</f>
        <v/>
      </c>
      <c r="E260" s="191" t="str">
        <f>IF('Formulario PPGR3'!$G260="","",'Formulario PPGR1'!#REF!)</f>
        <v/>
      </c>
      <c r="F260" s="191" t="str">
        <f>IF('Formulario PPGR3'!$G260="","",'Formulario PPGR1'!#REF!)</f>
        <v/>
      </c>
      <c r="G260" s="190"/>
      <c r="H260" s="531" t="str" cm="1">
        <f t="array" ref="H260">IF(Tabla1[[#This Row],[Código_Actividad]]="","",_xlfn.XLOOKUP(Tabla1[[#This Row],[Código_Actividad]],CodigoActividad,Tabla2[Actividades Programables Presupuestables],"",0))</f>
        <v/>
      </c>
      <c r="I260" s="532" t="str">
        <f>IFERROR(VLOOKUP('Formulario PPGR3'!$G260,'Formulario PPGR2'!$H$110:$V$265,15,FALSE),"")</f>
        <v/>
      </c>
      <c r="J260" s="537"/>
      <c r="K260" s="535" t="str">
        <f>IF(Tabla1[[#This Row],[Insumos]]="","",_xlfn.XLOOKUP(Tabla1[[#This Row],[Insumos]],Tabla10[Insumo],Tabla10[InsumoAbrev],"",0))</f>
        <v/>
      </c>
      <c r="L260" s="536"/>
      <c r="M260" s="533" t="str">
        <f>IF(Tabla1[[#This Row],[Descripción]]="","",_xlfn.XLOOKUP(Tabla1[[#This Row],[Descripción]],Tabla10[Descripción],Tabla10[Unidad de Medida],"",0))</f>
        <v/>
      </c>
      <c r="N260" s="323"/>
      <c r="O260" s="534" t="str">
        <f>IF(Tabla1[[#This Row],[Descripción]]="","",_xlfn.XLOOKUP(Tabla1[[#This Row],[Descripción]],Tabla10[Descripción],Tabla10[Precio Unitario],0))</f>
        <v/>
      </c>
      <c r="P260" s="534" t="str">
        <f>IF(Tabla1[[#This Row],[Cantidad de Insumos]]="","",Tabla1[[#This Row],[Precio Unitario]]*Tabla1[[#This Row],[Cantidad de Insumos]])</f>
        <v/>
      </c>
      <c r="Q260" s="534" t="str">
        <f>IF(Tabla1[[#This Row],[Descripción]]="","",_xlfn.XLOOKUP(Tabla1[[#This Row],[Descripción]],Tabla10[Descripción],Tabla10[CODIGO PRESUPUESTARIO],0))</f>
        <v/>
      </c>
      <c r="R260" s="535"/>
    </row>
    <row r="261" spans="2:18" x14ac:dyDescent="0.25">
      <c r="B261" s="191" t="str">
        <f>IF('Formulario PPGR3'!$G261="","",CONCATENATE('Formulario PPGR3'!$C261,".",'Formulario PPGR3'!$D261,".",'Formulario PPGR3'!$E261,".",'Formulario PPGR3'!$F261))</f>
        <v/>
      </c>
      <c r="C261" s="191" t="str">
        <f>IF('Formulario PPGR3'!$G261="","",'Formulario PPGR1'!#REF!)</f>
        <v/>
      </c>
      <c r="D261" s="191" t="str">
        <f>IF('Formulario PPGR3'!$G261="","",'Formulario PPGR1'!#REF!)</f>
        <v/>
      </c>
      <c r="E261" s="191" t="str">
        <f>IF('Formulario PPGR3'!$G261="","",'Formulario PPGR1'!#REF!)</f>
        <v/>
      </c>
      <c r="F261" s="191" t="str">
        <f>IF('Formulario PPGR3'!$G261="","",'Formulario PPGR1'!#REF!)</f>
        <v/>
      </c>
      <c r="G261" s="190"/>
      <c r="H261" s="531" t="str" cm="1">
        <f t="array" ref="H261">IF(Tabla1[[#This Row],[Código_Actividad]]="","",_xlfn.XLOOKUP(Tabla1[[#This Row],[Código_Actividad]],CodigoActividad,Tabla2[Actividades Programables Presupuestables],"",0))</f>
        <v/>
      </c>
      <c r="I261" s="532" t="str">
        <f>IFERROR(VLOOKUP('Formulario PPGR3'!$G261,'Formulario PPGR2'!$H$110:$V$265,15,FALSE),"")</f>
        <v/>
      </c>
      <c r="J261" s="537"/>
      <c r="K261" s="535" t="str">
        <f>IF(Tabla1[[#This Row],[Insumos]]="","",_xlfn.XLOOKUP(Tabla1[[#This Row],[Insumos]],Tabla10[Insumo],Tabla10[InsumoAbrev],"",0))</f>
        <v/>
      </c>
      <c r="L261" s="536"/>
      <c r="M261" s="533" t="str">
        <f>IF(Tabla1[[#This Row],[Descripción]]="","",_xlfn.XLOOKUP(Tabla1[[#This Row],[Descripción]],Tabla10[Descripción],Tabla10[Unidad de Medida],"",0))</f>
        <v/>
      </c>
      <c r="N261" s="323"/>
      <c r="O261" s="534" t="str">
        <f>IF(Tabla1[[#This Row],[Descripción]]="","",_xlfn.XLOOKUP(Tabla1[[#This Row],[Descripción]],Tabla10[Descripción],Tabla10[Precio Unitario],0))</f>
        <v/>
      </c>
      <c r="P261" s="534" t="str">
        <f>IF(Tabla1[[#This Row],[Cantidad de Insumos]]="","",Tabla1[[#This Row],[Precio Unitario]]*Tabla1[[#This Row],[Cantidad de Insumos]])</f>
        <v/>
      </c>
      <c r="Q261" s="534" t="str">
        <f>IF(Tabla1[[#This Row],[Descripción]]="","",_xlfn.XLOOKUP(Tabla1[[#This Row],[Descripción]],Tabla10[Descripción],Tabla10[CODIGO PRESUPUESTARIO],0))</f>
        <v/>
      </c>
      <c r="R261" s="535"/>
    </row>
    <row r="262" spans="2:18" x14ac:dyDescent="0.25">
      <c r="B262" s="191" t="str">
        <f>IF('Formulario PPGR3'!$G262="","",CONCATENATE('Formulario PPGR3'!$C262,".",'Formulario PPGR3'!$D262,".",'Formulario PPGR3'!$E262,".",'Formulario PPGR3'!$F262))</f>
        <v/>
      </c>
      <c r="C262" s="191" t="str">
        <f>IF('Formulario PPGR3'!$G262="","",'Formulario PPGR1'!#REF!)</f>
        <v/>
      </c>
      <c r="D262" s="191" t="str">
        <f>IF('Formulario PPGR3'!$G262="","",'Formulario PPGR1'!#REF!)</f>
        <v/>
      </c>
      <c r="E262" s="191" t="str">
        <f>IF('Formulario PPGR3'!$G262="","",'Formulario PPGR1'!#REF!)</f>
        <v/>
      </c>
      <c r="F262" s="191" t="str">
        <f>IF('Formulario PPGR3'!$G262="","",'Formulario PPGR1'!#REF!)</f>
        <v/>
      </c>
      <c r="G262" s="190"/>
      <c r="H262" s="531" t="str" cm="1">
        <f t="array" ref="H262">IF(Tabla1[[#This Row],[Código_Actividad]]="","",_xlfn.XLOOKUP(Tabla1[[#This Row],[Código_Actividad]],CodigoActividad,Tabla2[Actividades Programables Presupuestables],"",0))</f>
        <v/>
      </c>
      <c r="I262" s="532" t="str">
        <f>IFERROR(VLOOKUP('Formulario PPGR3'!$G262,'Formulario PPGR2'!$H$110:$V$265,15,FALSE),"")</f>
        <v/>
      </c>
      <c r="J262" s="537"/>
      <c r="K262" s="535" t="str">
        <f>IF(Tabla1[[#This Row],[Insumos]]="","",_xlfn.XLOOKUP(Tabla1[[#This Row],[Insumos]],Tabla10[Insumo],Tabla10[InsumoAbrev],"",0))</f>
        <v/>
      </c>
      <c r="L262" s="536"/>
      <c r="M262" s="533" t="str">
        <f>IF(Tabla1[[#This Row],[Descripción]]="","",_xlfn.XLOOKUP(Tabla1[[#This Row],[Descripción]],Tabla10[Descripción],Tabla10[Unidad de Medida],"",0))</f>
        <v/>
      </c>
      <c r="N262" s="323"/>
      <c r="O262" s="534" t="str">
        <f>IF(Tabla1[[#This Row],[Descripción]]="","",_xlfn.XLOOKUP(Tabla1[[#This Row],[Descripción]],Tabla10[Descripción],Tabla10[Precio Unitario],0))</f>
        <v/>
      </c>
      <c r="P262" s="534" t="str">
        <f>IF(Tabla1[[#This Row],[Cantidad de Insumos]]="","",Tabla1[[#This Row],[Precio Unitario]]*Tabla1[[#This Row],[Cantidad de Insumos]])</f>
        <v/>
      </c>
      <c r="Q262" s="534" t="str">
        <f>IF(Tabla1[[#This Row],[Descripción]]="","",_xlfn.XLOOKUP(Tabla1[[#This Row],[Descripción]],Tabla10[Descripción],Tabla10[CODIGO PRESUPUESTARIO],0))</f>
        <v/>
      </c>
      <c r="R262" s="535"/>
    </row>
    <row r="263" spans="2:18" x14ac:dyDescent="0.25">
      <c r="B263" s="191" t="str">
        <f>IF('Formulario PPGR3'!$G263="","",CONCATENATE('Formulario PPGR3'!$C263,".",'Formulario PPGR3'!$D263,".",'Formulario PPGR3'!$E263,".",'Formulario PPGR3'!$F263))</f>
        <v/>
      </c>
      <c r="C263" s="191" t="str">
        <f>IF('Formulario PPGR3'!$G263="","",'Formulario PPGR1'!#REF!)</f>
        <v/>
      </c>
      <c r="D263" s="191" t="str">
        <f>IF('Formulario PPGR3'!$G263="","",'Formulario PPGR1'!#REF!)</f>
        <v/>
      </c>
      <c r="E263" s="191" t="str">
        <f>IF('Formulario PPGR3'!$G263="","",'Formulario PPGR1'!#REF!)</f>
        <v/>
      </c>
      <c r="F263" s="191" t="str">
        <f>IF('Formulario PPGR3'!$G263="","",'Formulario PPGR1'!#REF!)</f>
        <v/>
      </c>
      <c r="G263" s="190"/>
      <c r="H263" s="531" t="str" cm="1">
        <f t="array" ref="H263">IF(Tabla1[[#This Row],[Código_Actividad]]="","",_xlfn.XLOOKUP(Tabla1[[#This Row],[Código_Actividad]],CodigoActividad,Tabla2[Actividades Programables Presupuestables],"",0))</f>
        <v/>
      </c>
      <c r="I263" s="532" t="str">
        <f>IFERROR(VLOOKUP('Formulario PPGR3'!$G263,'Formulario PPGR2'!$H$110:$V$265,15,FALSE),"")</f>
        <v/>
      </c>
      <c r="J263" s="537"/>
      <c r="K263" s="535" t="str">
        <f>IF(Tabla1[[#This Row],[Insumos]]="","",_xlfn.XLOOKUP(Tabla1[[#This Row],[Insumos]],Tabla10[Insumo],Tabla10[InsumoAbrev],"",0))</f>
        <v/>
      </c>
      <c r="L263" s="536"/>
      <c r="M263" s="533" t="str">
        <f>IF(Tabla1[[#This Row],[Descripción]]="","",_xlfn.XLOOKUP(Tabla1[[#This Row],[Descripción]],Tabla10[Descripción],Tabla10[Unidad de Medida],"",0))</f>
        <v/>
      </c>
      <c r="N263" s="323"/>
      <c r="O263" s="534" t="str">
        <f>IF(Tabla1[[#This Row],[Descripción]]="","",_xlfn.XLOOKUP(Tabla1[[#This Row],[Descripción]],Tabla10[Descripción],Tabla10[Precio Unitario],0))</f>
        <v/>
      </c>
      <c r="P263" s="534" t="str">
        <f>IF(Tabla1[[#This Row],[Cantidad de Insumos]]="","",Tabla1[[#This Row],[Precio Unitario]]*Tabla1[[#This Row],[Cantidad de Insumos]])</f>
        <v/>
      </c>
      <c r="Q263" s="534" t="str">
        <f>IF(Tabla1[[#This Row],[Descripción]]="","",_xlfn.XLOOKUP(Tabla1[[#This Row],[Descripción]],Tabla10[Descripción],Tabla10[CODIGO PRESUPUESTARIO],0))</f>
        <v/>
      </c>
      <c r="R263" s="535"/>
    </row>
    <row r="264" spans="2:18" x14ac:dyDescent="0.25">
      <c r="B264" s="191" t="str">
        <f>IF('Formulario PPGR3'!$G264="","",CONCATENATE('Formulario PPGR3'!$C264,".",'Formulario PPGR3'!$D264,".",'Formulario PPGR3'!$E264,".",'Formulario PPGR3'!$F264))</f>
        <v/>
      </c>
      <c r="C264" s="191" t="str">
        <f>IF('Formulario PPGR3'!$G264="","",'Formulario PPGR1'!#REF!)</f>
        <v/>
      </c>
      <c r="D264" s="191" t="str">
        <f>IF('Formulario PPGR3'!$G264="","",'Formulario PPGR1'!#REF!)</f>
        <v/>
      </c>
      <c r="E264" s="191" t="str">
        <f>IF('Formulario PPGR3'!$G264="","",'Formulario PPGR1'!#REF!)</f>
        <v/>
      </c>
      <c r="F264" s="191" t="str">
        <f>IF('Formulario PPGR3'!$G264="","",'Formulario PPGR1'!#REF!)</f>
        <v/>
      </c>
      <c r="G264" s="190"/>
      <c r="H264" s="531" t="str" cm="1">
        <f t="array" ref="H264">IF(Tabla1[[#This Row],[Código_Actividad]]="","",_xlfn.XLOOKUP(Tabla1[[#This Row],[Código_Actividad]],CodigoActividad,Tabla2[Actividades Programables Presupuestables],"",0))</f>
        <v/>
      </c>
      <c r="I264" s="532" t="str">
        <f>IFERROR(VLOOKUP('Formulario PPGR3'!$G264,'Formulario PPGR2'!$H$110:$V$265,15,FALSE),"")</f>
        <v/>
      </c>
      <c r="J264" s="537"/>
      <c r="K264" s="535" t="str">
        <f>IF(Tabla1[[#This Row],[Insumos]]="","",_xlfn.XLOOKUP(Tabla1[[#This Row],[Insumos]],Tabla10[Insumo],Tabla10[InsumoAbrev],"",0))</f>
        <v/>
      </c>
      <c r="L264" s="536"/>
      <c r="M264" s="533" t="str">
        <f>IF(Tabla1[[#This Row],[Descripción]]="","",_xlfn.XLOOKUP(Tabla1[[#This Row],[Descripción]],Tabla10[Descripción],Tabla10[Unidad de Medida],"",0))</f>
        <v/>
      </c>
      <c r="N264" s="323"/>
      <c r="O264" s="534" t="str">
        <f>IF(Tabla1[[#This Row],[Descripción]]="","",_xlfn.XLOOKUP(Tabla1[[#This Row],[Descripción]],Tabla10[Descripción],Tabla10[Precio Unitario],0))</f>
        <v/>
      </c>
      <c r="P264" s="534" t="str">
        <f>IF(Tabla1[[#This Row],[Cantidad de Insumos]]="","",Tabla1[[#This Row],[Precio Unitario]]*Tabla1[[#This Row],[Cantidad de Insumos]])</f>
        <v/>
      </c>
      <c r="Q264" s="534" t="str">
        <f>IF(Tabla1[[#This Row],[Descripción]]="","",_xlfn.XLOOKUP(Tabla1[[#This Row],[Descripción]],Tabla10[Descripción],Tabla10[CODIGO PRESUPUESTARIO],0))</f>
        <v/>
      </c>
      <c r="R264" s="535"/>
    </row>
    <row r="265" spans="2:18" x14ac:dyDescent="0.25">
      <c r="B265" s="191" t="str">
        <f>IF('Formulario PPGR3'!$G265="","",CONCATENATE('Formulario PPGR3'!$C265,".",'Formulario PPGR3'!$D265,".",'Formulario PPGR3'!$E265,".",'Formulario PPGR3'!$F265))</f>
        <v/>
      </c>
      <c r="C265" s="191" t="str">
        <f>IF('Formulario PPGR3'!$G265="","",'Formulario PPGR1'!#REF!)</f>
        <v/>
      </c>
      <c r="D265" s="191" t="str">
        <f>IF('Formulario PPGR3'!$G265="","",'Formulario PPGR1'!#REF!)</f>
        <v/>
      </c>
      <c r="E265" s="191" t="str">
        <f>IF('Formulario PPGR3'!$G265="","",'Formulario PPGR1'!#REF!)</f>
        <v/>
      </c>
      <c r="F265" s="191" t="str">
        <f>IF('Formulario PPGR3'!$G265="","",'Formulario PPGR1'!#REF!)</f>
        <v/>
      </c>
      <c r="G265" s="190"/>
      <c r="H265" s="531" t="str" cm="1">
        <f t="array" ref="H265">IF(Tabla1[[#This Row],[Código_Actividad]]="","",_xlfn.XLOOKUP(Tabla1[[#This Row],[Código_Actividad]],CodigoActividad,Tabla2[Actividades Programables Presupuestables],"",0))</f>
        <v/>
      </c>
      <c r="I265" s="532" t="str">
        <f>IFERROR(VLOOKUP('Formulario PPGR3'!$G265,'Formulario PPGR2'!$H$110:$V$265,15,FALSE),"")</f>
        <v/>
      </c>
      <c r="J265" s="537"/>
      <c r="K265" s="535" t="str">
        <f>IF(Tabla1[[#This Row],[Insumos]]="","",_xlfn.XLOOKUP(Tabla1[[#This Row],[Insumos]],Tabla10[Insumo],Tabla10[InsumoAbrev],"",0))</f>
        <v/>
      </c>
      <c r="L265" s="536"/>
      <c r="M265" s="533" t="str">
        <f>IF(Tabla1[[#This Row],[Descripción]]="","",_xlfn.XLOOKUP(Tabla1[[#This Row],[Descripción]],Tabla10[Descripción],Tabla10[Unidad de Medida],"",0))</f>
        <v/>
      </c>
      <c r="N265" s="323"/>
      <c r="O265" s="534" t="str">
        <f>IF(Tabla1[[#This Row],[Descripción]]="","",_xlfn.XLOOKUP(Tabla1[[#This Row],[Descripción]],Tabla10[Descripción],Tabla10[Precio Unitario],0))</f>
        <v/>
      </c>
      <c r="P265" s="534" t="str">
        <f>IF(Tabla1[[#This Row],[Cantidad de Insumos]]="","",Tabla1[[#This Row],[Precio Unitario]]*Tabla1[[#This Row],[Cantidad de Insumos]])</f>
        <v/>
      </c>
      <c r="Q265" s="534" t="str">
        <f>IF(Tabla1[[#This Row],[Descripción]]="","",_xlfn.XLOOKUP(Tabla1[[#This Row],[Descripción]],Tabla10[Descripción],Tabla10[CODIGO PRESUPUESTARIO],0))</f>
        <v/>
      </c>
      <c r="R265" s="535"/>
    </row>
    <row r="266" spans="2:18" x14ac:dyDescent="0.25">
      <c r="B266" s="191" t="str">
        <f>IF('Formulario PPGR3'!$G266="","",CONCATENATE('Formulario PPGR3'!$C266,".",'Formulario PPGR3'!$D266,".",'Formulario PPGR3'!$E266,".",'Formulario PPGR3'!$F266))</f>
        <v/>
      </c>
      <c r="C266" s="191" t="str">
        <f>IF('Formulario PPGR3'!$G266="","",'Formulario PPGR1'!#REF!)</f>
        <v/>
      </c>
      <c r="D266" s="191" t="str">
        <f>IF('Formulario PPGR3'!$G266="","",'Formulario PPGR1'!#REF!)</f>
        <v/>
      </c>
      <c r="E266" s="191" t="str">
        <f>IF('Formulario PPGR3'!$G266="","",'Formulario PPGR1'!#REF!)</f>
        <v/>
      </c>
      <c r="F266" s="191" t="str">
        <f>IF('Formulario PPGR3'!$G266="","",'Formulario PPGR1'!#REF!)</f>
        <v/>
      </c>
      <c r="G266" s="190"/>
      <c r="H266" s="531" t="str" cm="1">
        <f t="array" ref="H266">IF(Tabla1[[#This Row],[Código_Actividad]]="","",_xlfn.XLOOKUP(Tabla1[[#This Row],[Código_Actividad]],CodigoActividad,Tabla2[Actividades Programables Presupuestables],"",0))</f>
        <v/>
      </c>
      <c r="I266" s="532" t="str">
        <f>IFERROR(VLOOKUP('Formulario PPGR3'!$G266,'Formulario PPGR2'!$H$110:$V$265,15,FALSE),"")</f>
        <v/>
      </c>
      <c r="J266" s="537"/>
      <c r="K266" s="535" t="str">
        <f>IF(Tabla1[[#This Row],[Insumos]]="","",_xlfn.XLOOKUP(Tabla1[[#This Row],[Insumos]],Tabla10[Insumo],Tabla10[InsumoAbrev],"",0))</f>
        <v/>
      </c>
      <c r="L266" s="536"/>
      <c r="M266" s="533" t="str">
        <f>IF(Tabla1[[#This Row],[Descripción]]="","",_xlfn.XLOOKUP(Tabla1[[#This Row],[Descripción]],Tabla10[Descripción],Tabla10[Unidad de Medida],"",0))</f>
        <v/>
      </c>
      <c r="N266" s="323"/>
      <c r="O266" s="534" t="str">
        <f>IF(Tabla1[[#This Row],[Descripción]]="","",_xlfn.XLOOKUP(Tabla1[[#This Row],[Descripción]],Tabla10[Descripción],Tabla10[Precio Unitario],0))</f>
        <v/>
      </c>
      <c r="P266" s="534" t="str">
        <f>IF(Tabla1[[#This Row],[Cantidad de Insumos]]="","",Tabla1[[#This Row],[Precio Unitario]]*Tabla1[[#This Row],[Cantidad de Insumos]])</f>
        <v/>
      </c>
      <c r="Q266" s="534" t="str">
        <f>IF(Tabla1[[#This Row],[Descripción]]="","",_xlfn.XLOOKUP(Tabla1[[#This Row],[Descripción]],Tabla10[Descripción],Tabla10[CODIGO PRESUPUESTARIO],0))</f>
        <v/>
      </c>
      <c r="R266" s="535"/>
    </row>
    <row r="267" spans="2:18" x14ac:dyDescent="0.25">
      <c r="B267" s="191" t="str">
        <f>IF('Formulario PPGR3'!$G267="","",CONCATENATE('Formulario PPGR3'!$C267,".",'Formulario PPGR3'!$D267,".",'Formulario PPGR3'!$E267,".",'Formulario PPGR3'!$F267))</f>
        <v/>
      </c>
      <c r="C267" s="191" t="str">
        <f>IF('Formulario PPGR3'!$G267="","",'Formulario PPGR1'!#REF!)</f>
        <v/>
      </c>
      <c r="D267" s="191" t="str">
        <f>IF('Formulario PPGR3'!$G267="","",'Formulario PPGR1'!#REF!)</f>
        <v/>
      </c>
      <c r="E267" s="191" t="str">
        <f>IF('Formulario PPGR3'!$G267="","",'Formulario PPGR1'!#REF!)</f>
        <v/>
      </c>
      <c r="F267" s="191" t="str">
        <f>IF('Formulario PPGR3'!$G267="","",'Formulario PPGR1'!#REF!)</f>
        <v/>
      </c>
      <c r="G267" s="190"/>
      <c r="H267" s="531" t="str" cm="1">
        <f t="array" ref="H267">IF(Tabla1[[#This Row],[Código_Actividad]]="","",_xlfn.XLOOKUP(Tabla1[[#This Row],[Código_Actividad]],CodigoActividad,Tabla2[Actividades Programables Presupuestables],"",0))</f>
        <v/>
      </c>
      <c r="I267" s="532" t="str">
        <f>IFERROR(VLOOKUP('Formulario PPGR3'!$G267,'Formulario PPGR2'!$H$110:$V$265,15,FALSE),"")</f>
        <v/>
      </c>
      <c r="J267" s="537"/>
      <c r="K267" s="535" t="str">
        <f>IF(Tabla1[[#This Row],[Insumos]]="","",_xlfn.XLOOKUP(Tabla1[[#This Row],[Insumos]],Tabla10[Insumo],Tabla10[InsumoAbrev],"",0))</f>
        <v/>
      </c>
      <c r="L267" s="536"/>
      <c r="M267" s="533" t="str">
        <f>IF(Tabla1[[#This Row],[Descripción]]="","",_xlfn.XLOOKUP(Tabla1[[#This Row],[Descripción]],Tabla10[Descripción],Tabla10[Unidad de Medida],"",0))</f>
        <v/>
      </c>
      <c r="N267" s="323"/>
      <c r="O267" s="534" t="str">
        <f>IF(Tabla1[[#This Row],[Descripción]]="","",_xlfn.XLOOKUP(Tabla1[[#This Row],[Descripción]],Tabla10[Descripción],Tabla10[Precio Unitario],0))</f>
        <v/>
      </c>
      <c r="P267" s="534" t="str">
        <f>IF(Tabla1[[#This Row],[Cantidad de Insumos]]="","",Tabla1[[#This Row],[Precio Unitario]]*Tabla1[[#This Row],[Cantidad de Insumos]])</f>
        <v/>
      </c>
      <c r="Q267" s="534" t="str">
        <f>IF(Tabla1[[#This Row],[Descripción]]="","",_xlfn.XLOOKUP(Tabla1[[#This Row],[Descripción]],Tabla10[Descripción],Tabla10[CODIGO PRESUPUESTARIO],0))</f>
        <v/>
      </c>
      <c r="R267" s="535"/>
    </row>
    <row r="268" spans="2:18" x14ac:dyDescent="0.25">
      <c r="B268" s="191" t="str">
        <f>IF('Formulario PPGR3'!$G268="","",CONCATENATE('Formulario PPGR3'!$C268,".",'Formulario PPGR3'!$D268,".",'Formulario PPGR3'!$E268,".",'Formulario PPGR3'!$F268))</f>
        <v/>
      </c>
      <c r="C268" s="191" t="str">
        <f>IF('Formulario PPGR3'!$G268="","",'Formulario PPGR1'!#REF!)</f>
        <v/>
      </c>
      <c r="D268" s="191" t="str">
        <f>IF('Formulario PPGR3'!$G268="","",'Formulario PPGR1'!#REF!)</f>
        <v/>
      </c>
      <c r="E268" s="191" t="str">
        <f>IF('Formulario PPGR3'!$G268="","",'Formulario PPGR1'!#REF!)</f>
        <v/>
      </c>
      <c r="F268" s="191" t="str">
        <f>IF('Formulario PPGR3'!$G268="","",'Formulario PPGR1'!#REF!)</f>
        <v/>
      </c>
      <c r="G268" s="190"/>
      <c r="H268" s="531" t="str" cm="1">
        <f t="array" ref="H268">IF(Tabla1[[#This Row],[Código_Actividad]]="","",_xlfn.XLOOKUP(Tabla1[[#This Row],[Código_Actividad]],CodigoActividad,Tabla2[Actividades Programables Presupuestables],"",0))</f>
        <v/>
      </c>
      <c r="I268" s="532" t="str">
        <f>IFERROR(VLOOKUP('Formulario PPGR3'!$G268,'Formulario PPGR2'!$H$110:$V$265,15,FALSE),"")</f>
        <v/>
      </c>
      <c r="J268" s="537"/>
      <c r="K268" s="535" t="str">
        <f>IF(Tabla1[[#This Row],[Insumos]]="","",_xlfn.XLOOKUP(Tabla1[[#This Row],[Insumos]],Tabla10[Insumo],Tabla10[InsumoAbrev],"",0))</f>
        <v/>
      </c>
      <c r="L268" s="536"/>
      <c r="M268" s="533" t="str">
        <f>IF(Tabla1[[#This Row],[Descripción]]="","",_xlfn.XLOOKUP(Tabla1[[#This Row],[Descripción]],Tabla10[Descripción],Tabla10[Unidad de Medida],"",0))</f>
        <v/>
      </c>
      <c r="N268" s="323"/>
      <c r="O268" s="534" t="str">
        <f>IF(Tabla1[[#This Row],[Descripción]]="","",_xlfn.XLOOKUP(Tabla1[[#This Row],[Descripción]],Tabla10[Descripción],Tabla10[Precio Unitario],0))</f>
        <v/>
      </c>
      <c r="P268" s="534" t="str">
        <f>IF(Tabla1[[#This Row],[Cantidad de Insumos]]="","",Tabla1[[#This Row],[Precio Unitario]]*Tabla1[[#This Row],[Cantidad de Insumos]])</f>
        <v/>
      </c>
      <c r="Q268" s="534" t="str">
        <f>IF(Tabla1[[#This Row],[Descripción]]="","",_xlfn.XLOOKUP(Tabla1[[#This Row],[Descripción]],Tabla10[Descripción],Tabla10[CODIGO PRESUPUESTARIO],0))</f>
        <v/>
      </c>
      <c r="R268" s="535"/>
    </row>
    <row r="269" spans="2:18" x14ac:dyDescent="0.25">
      <c r="B269" s="191" t="str">
        <f>IF('Formulario PPGR3'!$G269="","",CONCATENATE('Formulario PPGR3'!$C269,".",'Formulario PPGR3'!$D269,".",'Formulario PPGR3'!$E269,".",'Formulario PPGR3'!$F269))</f>
        <v/>
      </c>
      <c r="C269" s="191" t="str">
        <f>IF('Formulario PPGR3'!$G269="","",'Formulario PPGR1'!#REF!)</f>
        <v/>
      </c>
      <c r="D269" s="191" t="str">
        <f>IF('Formulario PPGR3'!$G269="","",'Formulario PPGR1'!#REF!)</f>
        <v/>
      </c>
      <c r="E269" s="191" t="str">
        <f>IF('Formulario PPGR3'!$G269="","",'Formulario PPGR1'!#REF!)</f>
        <v/>
      </c>
      <c r="F269" s="191" t="str">
        <f>IF('Formulario PPGR3'!$G269="","",'Formulario PPGR1'!#REF!)</f>
        <v/>
      </c>
      <c r="G269" s="190"/>
      <c r="H269" s="531" t="str" cm="1">
        <f t="array" ref="H269">IF(Tabla1[[#This Row],[Código_Actividad]]="","",_xlfn.XLOOKUP(Tabla1[[#This Row],[Código_Actividad]],CodigoActividad,Tabla2[Actividades Programables Presupuestables],"",0))</f>
        <v/>
      </c>
      <c r="I269" s="532" t="str">
        <f>IFERROR(VLOOKUP('Formulario PPGR3'!$G269,'Formulario PPGR2'!$H$110:$V$265,15,FALSE),"")</f>
        <v/>
      </c>
      <c r="J269" s="537"/>
      <c r="K269" s="535" t="str">
        <f>IF(Tabla1[[#This Row],[Insumos]]="","",_xlfn.XLOOKUP(Tabla1[[#This Row],[Insumos]],Tabla10[Insumo],Tabla10[InsumoAbrev],"",0))</f>
        <v/>
      </c>
      <c r="L269" s="536"/>
      <c r="M269" s="533" t="str">
        <f>IF(Tabla1[[#This Row],[Descripción]]="","",_xlfn.XLOOKUP(Tabla1[[#This Row],[Descripción]],Tabla10[Descripción],Tabla10[Unidad de Medida],"",0))</f>
        <v/>
      </c>
      <c r="N269" s="323"/>
      <c r="O269" s="534" t="str">
        <f>IF(Tabla1[[#This Row],[Descripción]]="","",_xlfn.XLOOKUP(Tabla1[[#This Row],[Descripción]],Tabla10[Descripción],Tabla10[Precio Unitario],0))</f>
        <v/>
      </c>
      <c r="P269" s="534" t="str">
        <f>IF(Tabla1[[#This Row],[Cantidad de Insumos]]="","",Tabla1[[#This Row],[Precio Unitario]]*Tabla1[[#This Row],[Cantidad de Insumos]])</f>
        <v/>
      </c>
      <c r="Q269" s="534" t="str">
        <f>IF(Tabla1[[#This Row],[Descripción]]="","",_xlfn.XLOOKUP(Tabla1[[#This Row],[Descripción]],Tabla10[Descripción],Tabla10[CODIGO PRESUPUESTARIO],0))</f>
        <v/>
      </c>
      <c r="R269" s="535"/>
    </row>
    <row r="270" spans="2:18" x14ac:dyDescent="0.25">
      <c r="B270" s="191" t="str">
        <f>IF('Formulario PPGR3'!$G270="","",CONCATENATE('Formulario PPGR3'!$C270,".",'Formulario PPGR3'!$D270,".",'Formulario PPGR3'!$E270,".",'Formulario PPGR3'!$F270))</f>
        <v/>
      </c>
      <c r="C270" s="191" t="str">
        <f>IF('Formulario PPGR3'!$G270="","",'Formulario PPGR1'!#REF!)</f>
        <v/>
      </c>
      <c r="D270" s="191" t="str">
        <f>IF('Formulario PPGR3'!$G270="","",'Formulario PPGR1'!#REF!)</f>
        <v/>
      </c>
      <c r="E270" s="191" t="str">
        <f>IF('Formulario PPGR3'!$G270="","",'Formulario PPGR1'!#REF!)</f>
        <v/>
      </c>
      <c r="F270" s="191" t="str">
        <f>IF('Formulario PPGR3'!$G270="","",'Formulario PPGR1'!#REF!)</f>
        <v/>
      </c>
      <c r="G270" s="190"/>
      <c r="H270" s="531" t="str" cm="1">
        <f t="array" ref="H270">IF(Tabla1[[#This Row],[Código_Actividad]]="","",_xlfn.XLOOKUP(Tabla1[[#This Row],[Código_Actividad]],CodigoActividad,Tabla2[Actividades Programables Presupuestables],"",0))</f>
        <v/>
      </c>
      <c r="I270" s="532" t="str">
        <f>IFERROR(VLOOKUP('Formulario PPGR3'!$G270,'Formulario PPGR2'!$H$110:$V$265,15,FALSE),"")</f>
        <v/>
      </c>
      <c r="J270" s="537"/>
      <c r="K270" s="535" t="str">
        <f>IF(Tabla1[[#This Row],[Insumos]]="","",_xlfn.XLOOKUP(Tabla1[[#This Row],[Insumos]],Tabla10[Insumo],Tabla10[InsumoAbrev],"",0))</f>
        <v/>
      </c>
      <c r="L270" s="536"/>
      <c r="M270" s="533" t="str">
        <f>IF(Tabla1[[#This Row],[Descripción]]="","",_xlfn.XLOOKUP(Tabla1[[#This Row],[Descripción]],Tabla10[Descripción],Tabla10[Unidad de Medida],"",0))</f>
        <v/>
      </c>
      <c r="N270" s="323"/>
      <c r="O270" s="534" t="str">
        <f>IF(Tabla1[[#This Row],[Descripción]]="","",_xlfn.XLOOKUP(Tabla1[[#This Row],[Descripción]],Tabla10[Descripción],Tabla10[Precio Unitario],0))</f>
        <v/>
      </c>
      <c r="P270" s="534" t="str">
        <f>IF(Tabla1[[#This Row],[Cantidad de Insumos]]="","",Tabla1[[#This Row],[Precio Unitario]]*Tabla1[[#This Row],[Cantidad de Insumos]])</f>
        <v/>
      </c>
      <c r="Q270" s="534" t="str">
        <f>IF(Tabla1[[#This Row],[Descripción]]="","",_xlfn.XLOOKUP(Tabla1[[#This Row],[Descripción]],Tabla10[Descripción],Tabla10[CODIGO PRESUPUESTARIO],0))</f>
        <v/>
      </c>
      <c r="R270" s="535"/>
    </row>
    <row r="271" spans="2:18" x14ac:dyDescent="0.25">
      <c r="B271" s="191" t="str">
        <f>IF('Formulario PPGR3'!$G271="","",CONCATENATE('Formulario PPGR3'!$C271,".",'Formulario PPGR3'!$D271,".",'Formulario PPGR3'!$E271,".",'Formulario PPGR3'!$F271))</f>
        <v/>
      </c>
      <c r="C271" s="191" t="str">
        <f>IF('Formulario PPGR3'!$G271="","",'Formulario PPGR1'!#REF!)</f>
        <v/>
      </c>
      <c r="D271" s="191" t="str">
        <f>IF('Formulario PPGR3'!$G271="","",'Formulario PPGR1'!#REF!)</f>
        <v/>
      </c>
      <c r="E271" s="191" t="str">
        <f>IF('Formulario PPGR3'!$G271="","",'Formulario PPGR1'!#REF!)</f>
        <v/>
      </c>
      <c r="F271" s="191" t="str">
        <f>IF('Formulario PPGR3'!$G271="","",'Formulario PPGR1'!#REF!)</f>
        <v/>
      </c>
      <c r="G271" s="190"/>
      <c r="H271" s="531" t="str" cm="1">
        <f t="array" ref="H271">IF(Tabla1[[#This Row],[Código_Actividad]]="","",_xlfn.XLOOKUP(Tabla1[[#This Row],[Código_Actividad]],CodigoActividad,Tabla2[Actividades Programables Presupuestables],"",0))</f>
        <v/>
      </c>
      <c r="I271" s="532" t="str">
        <f>IFERROR(VLOOKUP('Formulario PPGR3'!$G271,'Formulario PPGR2'!$H$110:$V$265,15,FALSE),"")</f>
        <v/>
      </c>
      <c r="J271" s="537"/>
      <c r="K271" s="535" t="str">
        <f>IF(Tabla1[[#This Row],[Insumos]]="","",_xlfn.XLOOKUP(Tabla1[[#This Row],[Insumos]],Tabla10[Insumo],Tabla10[InsumoAbrev],"",0))</f>
        <v/>
      </c>
      <c r="L271" s="536"/>
      <c r="M271" s="533" t="str">
        <f>IF(Tabla1[[#This Row],[Descripción]]="","",_xlfn.XLOOKUP(Tabla1[[#This Row],[Descripción]],Tabla10[Descripción],Tabla10[Unidad de Medida],"",0))</f>
        <v/>
      </c>
      <c r="N271" s="323"/>
      <c r="O271" s="534" t="str">
        <f>IF(Tabla1[[#This Row],[Descripción]]="","",_xlfn.XLOOKUP(Tabla1[[#This Row],[Descripción]],Tabla10[Descripción],Tabla10[Precio Unitario],0))</f>
        <v/>
      </c>
      <c r="P271" s="534" t="str">
        <f>IF(Tabla1[[#This Row],[Cantidad de Insumos]]="","",Tabla1[[#This Row],[Precio Unitario]]*Tabla1[[#This Row],[Cantidad de Insumos]])</f>
        <v/>
      </c>
      <c r="Q271" s="534" t="str">
        <f>IF(Tabla1[[#This Row],[Descripción]]="","",_xlfn.XLOOKUP(Tabla1[[#This Row],[Descripción]],Tabla10[Descripción],Tabla10[CODIGO PRESUPUESTARIO],0))</f>
        <v/>
      </c>
      <c r="R271" s="535"/>
    </row>
    <row r="272" spans="2:18" x14ac:dyDescent="0.25">
      <c r="B272" s="191" t="str">
        <f>IF('Formulario PPGR3'!$G272="","",CONCATENATE('Formulario PPGR3'!$C272,".",'Formulario PPGR3'!$D272,".",'Formulario PPGR3'!$E272,".",'Formulario PPGR3'!$F272))</f>
        <v/>
      </c>
      <c r="C272" s="191" t="str">
        <f>IF('Formulario PPGR3'!$G272="","",'Formulario PPGR1'!#REF!)</f>
        <v/>
      </c>
      <c r="D272" s="191" t="str">
        <f>IF('Formulario PPGR3'!$G272="","",'Formulario PPGR1'!#REF!)</f>
        <v/>
      </c>
      <c r="E272" s="191" t="str">
        <f>IF('Formulario PPGR3'!$G272="","",'Formulario PPGR1'!#REF!)</f>
        <v/>
      </c>
      <c r="F272" s="191" t="str">
        <f>IF('Formulario PPGR3'!$G272="","",'Formulario PPGR1'!#REF!)</f>
        <v/>
      </c>
      <c r="G272" s="190"/>
      <c r="H272" s="531" t="str" cm="1">
        <f t="array" ref="H272">IF(Tabla1[[#This Row],[Código_Actividad]]="","",_xlfn.XLOOKUP(Tabla1[[#This Row],[Código_Actividad]],CodigoActividad,Tabla2[Actividades Programables Presupuestables],"",0))</f>
        <v/>
      </c>
      <c r="I272" s="532" t="str">
        <f>IFERROR(VLOOKUP('Formulario PPGR3'!$G272,'Formulario PPGR2'!$H$110:$V$265,15,FALSE),"")</f>
        <v/>
      </c>
      <c r="J272" s="537"/>
      <c r="K272" s="535" t="str">
        <f>IF(Tabla1[[#This Row],[Insumos]]="","",_xlfn.XLOOKUP(Tabla1[[#This Row],[Insumos]],Tabla10[Insumo],Tabla10[InsumoAbrev],"",0))</f>
        <v/>
      </c>
      <c r="L272" s="536"/>
      <c r="M272" s="533" t="str">
        <f>IF(Tabla1[[#This Row],[Descripción]]="","",_xlfn.XLOOKUP(Tabla1[[#This Row],[Descripción]],Tabla10[Descripción],Tabla10[Unidad de Medida],"",0))</f>
        <v/>
      </c>
      <c r="N272" s="323"/>
      <c r="O272" s="534" t="str">
        <f>IF(Tabla1[[#This Row],[Descripción]]="","",_xlfn.XLOOKUP(Tabla1[[#This Row],[Descripción]],Tabla10[Descripción],Tabla10[Precio Unitario],0))</f>
        <v/>
      </c>
      <c r="P272" s="534" t="str">
        <f>IF(Tabla1[[#This Row],[Cantidad de Insumos]]="","",Tabla1[[#This Row],[Precio Unitario]]*Tabla1[[#This Row],[Cantidad de Insumos]])</f>
        <v/>
      </c>
      <c r="Q272" s="534" t="str">
        <f>IF(Tabla1[[#This Row],[Descripción]]="","",_xlfn.XLOOKUP(Tabla1[[#This Row],[Descripción]],Tabla10[Descripción],Tabla10[CODIGO PRESUPUESTARIO],0))</f>
        <v/>
      </c>
      <c r="R272" s="535"/>
    </row>
    <row r="273" spans="2:18" x14ac:dyDescent="0.25">
      <c r="B273" s="191" t="str">
        <f>IF('Formulario PPGR3'!$G273="","",CONCATENATE('Formulario PPGR3'!$C273,".",'Formulario PPGR3'!$D273,".",'Formulario PPGR3'!$E273,".",'Formulario PPGR3'!$F273))</f>
        <v/>
      </c>
      <c r="C273" s="191" t="str">
        <f>IF('Formulario PPGR3'!$G273="","",'Formulario PPGR1'!#REF!)</f>
        <v/>
      </c>
      <c r="D273" s="191" t="str">
        <f>IF('Formulario PPGR3'!$G273="","",'Formulario PPGR1'!#REF!)</f>
        <v/>
      </c>
      <c r="E273" s="191" t="str">
        <f>IF('Formulario PPGR3'!$G273="","",'Formulario PPGR1'!#REF!)</f>
        <v/>
      </c>
      <c r="F273" s="191" t="str">
        <f>IF('Formulario PPGR3'!$G273="","",'Formulario PPGR1'!#REF!)</f>
        <v/>
      </c>
      <c r="G273" s="190"/>
      <c r="H273" s="531" t="str" cm="1">
        <f t="array" ref="H273">IF(Tabla1[[#This Row],[Código_Actividad]]="","",_xlfn.XLOOKUP(Tabla1[[#This Row],[Código_Actividad]],CodigoActividad,Tabla2[Actividades Programables Presupuestables],"",0))</f>
        <v/>
      </c>
      <c r="I273" s="532" t="str">
        <f>IFERROR(VLOOKUP('Formulario PPGR3'!$G273,'Formulario PPGR2'!$H$110:$V$265,15,FALSE),"")</f>
        <v/>
      </c>
      <c r="J273" s="537"/>
      <c r="K273" s="535" t="str">
        <f>IF(Tabla1[[#This Row],[Insumos]]="","",_xlfn.XLOOKUP(Tabla1[[#This Row],[Insumos]],Tabla10[Insumo],Tabla10[InsumoAbrev],"",0))</f>
        <v/>
      </c>
      <c r="L273" s="536"/>
      <c r="M273" s="533" t="str">
        <f>IF(Tabla1[[#This Row],[Descripción]]="","",_xlfn.XLOOKUP(Tabla1[[#This Row],[Descripción]],Tabla10[Descripción],Tabla10[Unidad de Medida],"",0))</f>
        <v/>
      </c>
      <c r="N273" s="323"/>
      <c r="O273" s="534" t="str">
        <f>IF(Tabla1[[#This Row],[Descripción]]="","",_xlfn.XLOOKUP(Tabla1[[#This Row],[Descripción]],Tabla10[Descripción],Tabla10[Precio Unitario],0))</f>
        <v/>
      </c>
      <c r="P273" s="534" t="str">
        <f>IF(Tabla1[[#This Row],[Cantidad de Insumos]]="","",Tabla1[[#This Row],[Precio Unitario]]*Tabla1[[#This Row],[Cantidad de Insumos]])</f>
        <v/>
      </c>
      <c r="Q273" s="534" t="str">
        <f>IF(Tabla1[[#This Row],[Descripción]]="","",_xlfn.XLOOKUP(Tabla1[[#This Row],[Descripción]],Tabla10[Descripción],Tabla10[CODIGO PRESUPUESTARIO],0))</f>
        <v/>
      </c>
      <c r="R273" s="535"/>
    </row>
    <row r="274" spans="2:18" x14ac:dyDescent="0.25">
      <c r="B274" s="191" t="str">
        <f>IF('Formulario PPGR3'!$G274="","",CONCATENATE('Formulario PPGR3'!$C274,".",'Formulario PPGR3'!$D274,".",'Formulario PPGR3'!$E274,".",'Formulario PPGR3'!$F274))</f>
        <v/>
      </c>
      <c r="C274" s="191" t="str">
        <f>IF('Formulario PPGR3'!$G274="","",'Formulario PPGR1'!#REF!)</f>
        <v/>
      </c>
      <c r="D274" s="191" t="str">
        <f>IF('Formulario PPGR3'!$G274="","",'Formulario PPGR1'!#REF!)</f>
        <v/>
      </c>
      <c r="E274" s="191" t="str">
        <f>IF('Formulario PPGR3'!$G274="","",'Formulario PPGR1'!#REF!)</f>
        <v/>
      </c>
      <c r="F274" s="191" t="str">
        <f>IF('Formulario PPGR3'!$G274="","",'Formulario PPGR1'!#REF!)</f>
        <v/>
      </c>
      <c r="G274" s="190"/>
      <c r="H274" s="531" t="str" cm="1">
        <f t="array" ref="H274">IF(Tabla1[[#This Row],[Código_Actividad]]="","",_xlfn.XLOOKUP(Tabla1[[#This Row],[Código_Actividad]],CodigoActividad,Tabla2[Actividades Programables Presupuestables],"",0))</f>
        <v/>
      </c>
      <c r="I274" s="532" t="str">
        <f>IFERROR(VLOOKUP('Formulario PPGR3'!$G274,'Formulario PPGR2'!$H$110:$V$265,15,FALSE),"")</f>
        <v/>
      </c>
      <c r="J274" s="537"/>
      <c r="K274" s="535" t="str">
        <f>IF(Tabla1[[#This Row],[Insumos]]="","",_xlfn.XLOOKUP(Tabla1[[#This Row],[Insumos]],Tabla10[Insumo],Tabla10[InsumoAbrev],"",0))</f>
        <v/>
      </c>
      <c r="L274" s="536"/>
      <c r="M274" s="533" t="str">
        <f>IF(Tabla1[[#This Row],[Descripción]]="","",_xlfn.XLOOKUP(Tabla1[[#This Row],[Descripción]],Tabla10[Descripción],Tabla10[Unidad de Medida],"",0))</f>
        <v/>
      </c>
      <c r="N274" s="323"/>
      <c r="O274" s="534" t="str">
        <f>IF(Tabla1[[#This Row],[Descripción]]="","",_xlfn.XLOOKUP(Tabla1[[#This Row],[Descripción]],Tabla10[Descripción],Tabla10[Precio Unitario],0))</f>
        <v/>
      </c>
      <c r="P274" s="534" t="str">
        <f>IF(Tabla1[[#This Row],[Cantidad de Insumos]]="","",Tabla1[[#This Row],[Precio Unitario]]*Tabla1[[#This Row],[Cantidad de Insumos]])</f>
        <v/>
      </c>
      <c r="Q274" s="534" t="str">
        <f>IF(Tabla1[[#This Row],[Descripción]]="","",_xlfn.XLOOKUP(Tabla1[[#This Row],[Descripción]],Tabla10[Descripción],Tabla10[CODIGO PRESUPUESTARIO],0))</f>
        <v/>
      </c>
      <c r="R274" s="535"/>
    </row>
    <row r="275" spans="2:18" x14ac:dyDescent="0.25">
      <c r="B275" s="191" t="str">
        <f>IF('Formulario PPGR3'!$G275="","",CONCATENATE('Formulario PPGR3'!$C275,".",'Formulario PPGR3'!$D275,".",'Formulario PPGR3'!$E275,".",'Formulario PPGR3'!$F275))</f>
        <v/>
      </c>
      <c r="C275" s="191" t="str">
        <f>IF('Formulario PPGR3'!$G275="","",'Formulario PPGR1'!#REF!)</f>
        <v/>
      </c>
      <c r="D275" s="191" t="str">
        <f>IF('Formulario PPGR3'!$G275="","",'Formulario PPGR1'!#REF!)</f>
        <v/>
      </c>
      <c r="E275" s="191" t="str">
        <f>IF('Formulario PPGR3'!$G275="","",'Formulario PPGR1'!#REF!)</f>
        <v/>
      </c>
      <c r="F275" s="191" t="str">
        <f>IF('Formulario PPGR3'!$G275="","",'Formulario PPGR1'!#REF!)</f>
        <v/>
      </c>
      <c r="G275" s="190"/>
      <c r="H275" s="531" t="str" cm="1">
        <f t="array" ref="H275">IF(Tabla1[[#This Row],[Código_Actividad]]="","",_xlfn.XLOOKUP(Tabla1[[#This Row],[Código_Actividad]],CodigoActividad,Tabla2[Actividades Programables Presupuestables],"",0))</f>
        <v/>
      </c>
      <c r="I275" s="532" t="str">
        <f>IFERROR(VLOOKUP('Formulario PPGR3'!$G275,'Formulario PPGR2'!$H$110:$V$265,15,FALSE),"")</f>
        <v/>
      </c>
      <c r="J275" s="537"/>
      <c r="K275" s="535" t="str">
        <f>IF(Tabla1[[#This Row],[Insumos]]="","",_xlfn.XLOOKUP(Tabla1[[#This Row],[Insumos]],Tabla10[Insumo],Tabla10[InsumoAbrev],"",0))</f>
        <v/>
      </c>
      <c r="L275" s="536"/>
      <c r="M275" s="533" t="str">
        <f>IF(Tabla1[[#This Row],[Descripción]]="","",_xlfn.XLOOKUP(Tabla1[[#This Row],[Descripción]],Tabla10[Descripción],Tabla10[Unidad de Medida],"",0))</f>
        <v/>
      </c>
      <c r="N275" s="323"/>
      <c r="O275" s="534" t="str">
        <f>IF(Tabla1[[#This Row],[Descripción]]="","",_xlfn.XLOOKUP(Tabla1[[#This Row],[Descripción]],Tabla10[Descripción],Tabla10[Precio Unitario],0))</f>
        <v/>
      </c>
      <c r="P275" s="534" t="str">
        <f>IF(Tabla1[[#This Row],[Cantidad de Insumos]]="","",Tabla1[[#This Row],[Precio Unitario]]*Tabla1[[#This Row],[Cantidad de Insumos]])</f>
        <v/>
      </c>
      <c r="Q275" s="534" t="str">
        <f>IF(Tabla1[[#This Row],[Descripción]]="","",_xlfn.XLOOKUP(Tabla1[[#This Row],[Descripción]],Tabla10[Descripción],Tabla10[CODIGO PRESUPUESTARIO],0))</f>
        <v/>
      </c>
      <c r="R275" s="535"/>
    </row>
    <row r="276" spans="2:18" x14ac:dyDescent="0.25">
      <c r="B276" s="191" t="str">
        <f>IF('Formulario PPGR3'!$G276="","",CONCATENATE('Formulario PPGR3'!$C276,".",'Formulario PPGR3'!$D276,".",'Formulario PPGR3'!$E276,".",'Formulario PPGR3'!$F276))</f>
        <v/>
      </c>
      <c r="C276" s="191" t="str">
        <f>IF('Formulario PPGR3'!$G276="","",'Formulario PPGR1'!#REF!)</f>
        <v/>
      </c>
      <c r="D276" s="191" t="str">
        <f>IF('Formulario PPGR3'!$G276="","",'Formulario PPGR1'!#REF!)</f>
        <v/>
      </c>
      <c r="E276" s="191" t="str">
        <f>IF('Formulario PPGR3'!$G276="","",'Formulario PPGR1'!#REF!)</f>
        <v/>
      </c>
      <c r="F276" s="191" t="str">
        <f>IF('Formulario PPGR3'!$G276="","",'Formulario PPGR1'!#REF!)</f>
        <v/>
      </c>
      <c r="G276" s="190"/>
      <c r="H276" s="531" t="str" cm="1">
        <f t="array" ref="H276">IF(Tabla1[[#This Row],[Código_Actividad]]="","",_xlfn.XLOOKUP(Tabla1[[#This Row],[Código_Actividad]],CodigoActividad,Tabla2[Actividades Programables Presupuestables],"",0))</f>
        <v/>
      </c>
      <c r="I276" s="532" t="str">
        <f>IFERROR(VLOOKUP('Formulario PPGR3'!$G276,'Formulario PPGR2'!$H$110:$V$265,15,FALSE),"")</f>
        <v/>
      </c>
      <c r="J276" s="537"/>
      <c r="K276" s="535" t="str">
        <f>IF(Tabla1[[#This Row],[Insumos]]="","",_xlfn.XLOOKUP(Tabla1[[#This Row],[Insumos]],Tabla10[Insumo],Tabla10[InsumoAbrev],"",0))</f>
        <v/>
      </c>
      <c r="L276" s="536"/>
      <c r="M276" s="533" t="str">
        <f>IF(Tabla1[[#This Row],[Descripción]]="","",_xlfn.XLOOKUP(Tabla1[[#This Row],[Descripción]],Tabla10[Descripción],Tabla10[Unidad de Medida],"",0))</f>
        <v/>
      </c>
      <c r="N276" s="323"/>
      <c r="O276" s="534" t="str">
        <f>IF(Tabla1[[#This Row],[Descripción]]="","",_xlfn.XLOOKUP(Tabla1[[#This Row],[Descripción]],Tabla10[Descripción],Tabla10[Precio Unitario],0))</f>
        <v/>
      </c>
      <c r="P276" s="534" t="str">
        <f>IF(Tabla1[[#This Row],[Cantidad de Insumos]]="","",Tabla1[[#This Row],[Precio Unitario]]*Tabla1[[#This Row],[Cantidad de Insumos]])</f>
        <v/>
      </c>
      <c r="Q276" s="534" t="str">
        <f>IF(Tabla1[[#This Row],[Descripción]]="","",_xlfn.XLOOKUP(Tabla1[[#This Row],[Descripción]],Tabla10[Descripción],Tabla10[CODIGO PRESUPUESTARIO],0))</f>
        <v/>
      </c>
      <c r="R276" s="535"/>
    </row>
    <row r="277" spans="2:18" x14ac:dyDescent="0.25">
      <c r="B277" s="191" t="str">
        <f>IF('Formulario PPGR3'!$G277="","",CONCATENATE('Formulario PPGR3'!$C277,".",'Formulario PPGR3'!$D277,".",'Formulario PPGR3'!$E277,".",'Formulario PPGR3'!$F277))</f>
        <v/>
      </c>
      <c r="C277" s="191" t="str">
        <f>IF('Formulario PPGR3'!$G277="","",'Formulario PPGR1'!#REF!)</f>
        <v/>
      </c>
      <c r="D277" s="191" t="str">
        <f>IF('Formulario PPGR3'!$G277="","",'Formulario PPGR1'!#REF!)</f>
        <v/>
      </c>
      <c r="E277" s="191" t="str">
        <f>IF('Formulario PPGR3'!$G277="","",'Formulario PPGR1'!#REF!)</f>
        <v/>
      </c>
      <c r="F277" s="191" t="str">
        <f>IF('Formulario PPGR3'!$G277="","",'Formulario PPGR1'!#REF!)</f>
        <v/>
      </c>
      <c r="G277" s="190"/>
      <c r="H277" s="531" t="str" cm="1">
        <f t="array" ref="H277">IF(Tabla1[[#This Row],[Código_Actividad]]="","",_xlfn.XLOOKUP(Tabla1[[#This Row],[Código_Actividad]],CodigoActividad,Tabla2[Actividades Programables Presupuestables],"",0))</f>
        <v/>
      </c>
      <c r="I277" s="532" t="str">
        <f>IFERROR(VLOOKUP('Formulario PPGR3'!$G277,'Formulario PPGR2'!$H$110:$V$265,15,FALSE),"")</f>
        <v/>
      </c>
      <c r="J277" s="537"/>
      <c r="K277" s="535" t="str">
        <f>IF(Tabla1[[#This Row],[Insumos]]="","",_xlfn.XLOOKUP(Tabla1[[#This Row],[Insumos]],Tabla10[Insumo],Tabla10[InsumoAbrev],"",0))</f>
        <v/>
      </c>
      <c r="L277" s="536"/>
      <c r="M277" s="533" t="str">
        <f>IF(Tabla1[[#This Row],[Descripción]]="","",_xlfn.XLOOKUP(Tabla1[[#This Row],[Descripción]],Tabla10[Descripción],Tabla10[Unidad de Medida],"",0))</f>
        <v/>
      </c>
      <c r="N277" s="323"/>
      <c r="O277" s="534" t="str">
        <f>IF(Tabla1[[#This Row],[Descripción]]="","",_xlfn.XLOOKUP(Tabla1[[#This Row],[Descripción]],Tabla10[Descripción],Tabla10[Precio Unitario],0))</f>
        <v/>
      </c>
      <c r="P277" s="534" t="str">
        <f>IF(Tabla1[[#This Row],[Cantidad de Insumos]]="","",Tabla1[[#This Row],[Precio Unitario]]*Tabla1[[#This Row],[Cantidad de Insumos]])</f>
        <v/>
      </c>
      <c r="Q277" s="534" t="str">
        <f>IF(Tabla1[[#This Row],[Descripción]]="","",_xlfn.XLOOKUP(Tabla1[[#This Row],[Descripción]],Tabla10[Descripción],Tabla10[CODIGO PRESUPUESTARIO],0))</f>
        <v/>
      </c>
      <c r="R277" s="535"/>
    </row>
    <row r="278" spans="2:18" x14ac:dyDescent="0.25">
      <c r="B278" s="191" t="str">
        <f>IF('Formulario PPGR3'!$G278="","",CONCATENATE('Formulario PPGR3'!$C278,".",'Formulario PPGR3'!$D278,".",'Formulario PPGR3'!$E278,".",'Formulario PPGR3'!$F278))</f>
        <v/>
      </c>
      <c r="C278" s="191" t="str">
        <f>IF('Formulario PPGR3'!$G278="","",'Formulario PPGR1'!#REF!)</f>
        <v/>
      </c>
      <c r="D278" s="191" t="str">
        <f>IF('Formulario PPGR3'!$G278="","",'Formulario PPGR1'!#REF!)</f>
        <v/>
      </c>
      <c r="E278" s="191" t="str">
        <f>IF('Formulario PPGR3'!$G278="","",'Formulario PPGR1'!#REF!)</f>
        <v/>
      </c>
      <c r="F278" s="191" t="str">
        <f>IF('Formulario PPGR3'!$G278="","",'Formulario PPGR1'!#REF!)</f>
        <v/>
      </c>
      <c r="G278" s="190"/>
      <c r="H278" s="531" t="str" cm="1">
        <f t="array" ref="H278">IF(Tabla1[[#This Row],[Código_Actividad]]="","",_xlfn.XLOOKUP(Tabla1[[#This Row],[Código_Actividad]],CodigoActividad,Tabla2[Actividades Programables Presupuestables],"",0))</f>
        <v/>
      </c>
      <c r="I278" s="532" t="str">
        <f>IFERROR(VLOOKUP('Formulario PPGR3'!$G278,'Formulario PPGR2'!$H$110:$V$265,15,FALSE),"")</f>
        <v/>
      </c>
      <c r="J278" s="537"/>
      <c r="K278" s="535" t="str">
        <f>IF(Tabla1[[#This Row],[Insumos]]="","",_xlfn.XLOOKUP(Tabla1[[#This Row],[Insumos]],Tabla10[Insumo],Tabla10[InsumoAbrev],"",0))</f>
        <v/>
      </c>
      <c r="L278" s="536"/>
      <c r="M278" s="533" t="str">
        <f>IF(Tabla1[[#This Row],[Descripción]]="","",_xlfn.XLOOKUP(Tabla1[[#This Row],[Descripción]],Tabla10[Descripción],Tabla10[Unidad de Medida],"",0))</f>
        <v/>
      </c>
      <c r="N278" s="323"/>
      <c r="O278" s="534" t="str">
        <f>IF(Tabla1[[#This Row],[Descripción]]="","",_xlfn.XLOOKUP(Tabla1[[#This Row],[Descripción]],Tabla10[Descripción],Tabla10[Precio Unitario],0))</f>
        <v/>
      </c>
      <c r="P278" s="534" t="str">
        <f>IF(Tabla1[[#This Row],[Cantidad de Insumos]]="","",Tabla1[[#This Row],[Precio Unitario]]*Tabla1[[#This Row],[Cantidad de Insumos]])</f>
        <v/>
      </c>
      <c r="Q278" s="534" t="str">
        <f>IF(Tabla1[[#This Row],[Descripción]]="","",_xlfn.XLOOKUP(Tabla1[[#This Row],[Descripción]],Tabla10[Descripción],Tabla10[CODIGO PRESUPUESTARIO],0))</f>
        <v/>
      </c>
      <c r="R278" s="535"/>
    </row>
    <row r="279" spans="2:18" x14ac:dyDescent="0.25">
      <c r="B279" s="191" t="str">
        <f>IF('Formulario PPGR3'!$G279="","",CONCATENATE('Formulario PPGR3'!$C279,".",'Formulario PPGR3'!$D279,".",'Formulario PPGR3'!$E279,".",'Formulario PPGR3'!$F279))</f>
        <v/>
      </c>
      <c r="C279" s="191" t="str">
        <f>IF('Formulario PPGR3'!$G279="","",'Formulario PPGR1'!#REF!)</f>
        <v/>
      </c>
      <c r="D279" s="191" t="str">
        <f>IF('Formulario PPGR3'!$G279="","",'Formulario PPGR1'!#REF!)</f>
        <v/>
      </c>
      <c r="E279" s="191" t="str">
        <f>IF('Formulario PPGR3'!$G279="","",'Formulario PPGR1'!#REF!)</f>
        <v/>
      </c>
      <c r="F279" s="191" t="str">
        <f>IF('Formulario PPGR3'!$G279="","",'Formulario PPGR1'!#REF!)</f>
        <v/>
      </c>
      <c r="G279" s="190"/>
      <c r="H279" s="531" t="str" cm="1">
        <f t="array" ref="H279">IF(Tabla1[[#This Row],[Código_Actividad]]="","",_xlfn.XLOOKUP(Tabla1[[#This Row],[Código_Actividad]],CodigoActividad,Tabla2[Actividades Programables Presupuestables],"",0))</f>
        <v/>
      </c>
      <c r="I279" s="532" t="str">
        <f>IFERROR(VLOOKUP('Formulario PPGR3'!$G279,'Formulario PPGR2'!$H$110:$V$265,15,FALSE),"")</f>
        <v/>
      </c>
      <c r="J279" s="537"/>
      <c r="K279" s="535" t="str">
        <f>IF(Tabla1[[#This Row],[Insumos]]="","",_xlfn.XLOOKUP(Tabla1[[#This Row],[Insumos]],Tabla10[Insumo],Tabla10[InsumoAbrev],"",0))</f>
        <v/>
      </c>
      <c r="L279" s="536"/>
      <c r="M279" s="533" t="str">
        <f>IF(Tabla1[[#This Row],[Descripción]]="","",_xlfn.XLOOKUP(Tabla1[[#This Row],[Descripción]],Tabla10[Descripción],Tabla10[Unidad de Medida],"",0))</f>
        <v/>
      </c>
      <c r="N279" s="323"/>
      <c r="O279" s="534" t="str">
        <f>IF(Tabla1[[#This Row],[Descripción]]="","",_xlfn.XLOOKUP(Tabla1[[#This Row],[Descripción]],Tabla10[Descripción],Tabla10[Precio Unitario],0))</f>
        <v/>
      </c>
      <c r="P279" s="534" t="str">
        <f>IF(Tabla1[[#This Row],[Cantidad de Insumos]]="","",Tabla1[[#This Row],[Precio Unitario]]*Tabla1[[#This Row],[Cantidad de Insumos]])</f>
        <v/>
      </c>
      <c r="Q279" s="534" t="str">
        <f>IF(Tabla1[[#This Row],[Descripción]]="","",_xlfn.XLOOKUP(Tabla1[[#This Row],[Descripción]],Tabla10[Descripción],Tabla10[CODIGO PRESUPUESTARIO],0))</f>
        <v/>
      </c>
      <c r="R279" s="535"/>
    </row>
    <row r="280" spans="2:18" x14ac:dyDescent="0.25">
      <c r="B280" s="191" t="str">
        <f>IF('Formulario PPGR3'!$G280="","",CONCATENATE('Formulario PPGR3'!$C280,".",'Formulario PPGR3'!$D280,".",'Formulario PPGR3'!$E280,".",'Formulario PPGR3'!$F280))</f>
        <v/>
      </c>
      <c r="C280" s="191" t="str">
        <f>IF('Formulario PPGR3'!$G280="","",'Formulario PPGR1'!#REF!)</f>
        <v/>
      </c>
      <c r="D280" s="191" t="str">
        <f>IF('Formulario PPGR3'!$G280="","",'Formulario PPGR1'!#REF!)</f>
        <v/>
      </c>
      <c r="E280" s="191" t="str">
        <f>IF('Formulario PPGR3'!$G280="","",'Formulario PPGR1'!#REF!)</f>
        <v/>
      </c>
      <c r="F280" s="191" t="str">
        <f>IF('Formulario PPGR3'!$G280="","",'Formulario PPGR1'!#REF!)</f>
        <v/>
      </c>
      <c r="G280" s="190"/>
      <c r="H280" s="531" t="str" cm="1">
        <f t="array" ref="H280">IF(Tabla1[[#This Row],[Código_Actividad]]="","",_xlfn.XLOOKUP(Tabla1[[#This Row],[Código_Actividad]],CodigoActividad,Tabla2[Actividades Programables Presupuestables],"",0))</f>
        <v/>
      </c>
      <c r="I280" s="532" t="str">
        <f>IFERROR(VLOOKUP('Formulario PPGR3'!$G280,'Formulario PPGR2'!$H$110:$V$265,15,FALSE),"")</f>
        <v/>
      </c>
      <c r="J280" s="537"/>
      <c r="K280" s="535" t="str">
        <f>IF(Tabla1[[#This Row],[Insumos]]="","",_xlfn.XLOOKUP(Tabla1[[#This Row],[Insumos]],Tabla10[Insumo],Tabla10[InsumoAbrev],"",0))</f>
        <v/>
      </c>
      <c r="L280" s="536"/>
      <c r="M280" s="533" t="str">
        <f>IF(Tabla1[[#This Row],[Descripción]]="","",_xlfn.XLOOKUP(Tabla1[[#This Row],[Descripción]],Tabla10[Descripción],Tabla10[Unidad de Medida],"",0))</f>
        <v/>
      </c>
      <c r="N280" s="323"/>
      <c r="O280" s="534" t="str">
        <f>IF(Tabla1[[#This Row],[Descripción]]="","",_xlfn.XLOOKUP(Tabla1[[#This Row],[Descripción]],Tabla10[Descripción],Tabla10[Precio Unitario],0))</f>
        <v/>
      </c>
      <c r="P280" s="534" t="str">
        <f>IF(Tabla1[[#This Row],[Cantidad de Insumos]]="","",Tabla1[[#This Row],[Precio Unitario]]*Tabla1[[#This Row],[Cantidad de Insumos]])</f>
        <v/>
      </c>
      <c r="Q280" s="534" t="str">
        <f>IF(Tabla1[[#This Row],[Descripción]]="","",_xlfn.XLOOKUP(Tabla1[[#This Row],[Descripción]],Tabla10[Descripción],Tabla10[CODIGO PRESUPUESTARIO],0))</f>
        <v/>
      </c>
      <c r="R280" s="535"/>
    </row>
    <row r="281" spans="2:18" x14ac:dyDescent="0.25">
      <c r="B281" s="191" t="str">
        <f>IF('Formulario PPGR3'!$G281="","",CONCATENATE('Formulario PPGR3'!$C281,".",'Formulario PPGR3'!$D281,".",'Formulario PPGR3'!$E281,".",'Formulario PPGR3'!$F281))</f>
        <v/>
      </c>
      <c r="C281" s="191" t="str">
        <f>IF('Formulario PPGR3'!$G281="","",'Formulario PPGR1'!#REF!)</f>
        <v/>
      </c>
      <c r="D281" s="191" t="str">
        <f>IF('Formulario PPGR3'!$G281="","",'Formulario PPGR1'!#REF!)</f>
        <v/>
      </c>
      <c r="E281" s="191" t="str">
        <f>IF('Formulario PPGR3'!$G281="","",'Formulario PPGR1'!#REF!)</f>
        <v/>
      </c>
      <c r="F281" s="191" t="str">
        <f>IF('Formulario PPGR3'!$G281="","",'Formulario PPGR1'!#REF!)</f>
        <v/>
      </c>
      <c r="G281" s="190"/>
      <c r="H281" s="531" t="str" cm="1">
        <f t="array" ref="H281">IF(Tabla1[[#This Row],[Código_Actividad]]="","",_xlfn.XLOOKUP(Tabla1[[#This Row],[Código_Actividad]],CodigoActividad,Tabla2[Actividades Programables Presupuestables],"",0))</f>
        <v/>
      </c>
      <c r="I281" s="532" t="str">
        <f>IFERROR(VLOOKUP('Formulario PPGR3'!$G281,'Formulario PPGR2'!$H$110:$V$265,15,FALSE),"")</f>
        <v/>
      </c>
      <c r="J281" s="537"/>
      <c r="K281" s="535" t="str">
        <f>IF(Tabla1[[#This Row],[Insumos]]="","",_xlfn.XLOOKUP(Tabla1[[#This Row],[Insumos]],Tabla10[Insumo],Tabla10[InsumoAbrev],"",0))</f>
        <v/>
      </c>
      <c r="L281" s="536"/>
      <c r="M281" s="533" t="str">
        <f>IF(Tabla1[[#This Row],[Descripción]]="","",_xlfn.XLOOKUP(Tabla1[[#This Row],[Descripción]],Tabla10[Descripción],Tabla10[Unidad de Medida],"",0))</f>
        <v/>
      </c>
      <c r="N281" s="323"/>
      <c r="O281" s="534" t="str">
        <f>IF(Tabla1[[#This Row],[Descripción]]="","",_xlfn.XLOOKUP(Tabla1[[#This Row],[Descripción]],Tabla10[Descripción],Tabla10[Precio Unitario],0))</f>
        <v/>
      </c>
      <c r="P281" s="534" t="str">
        <f>IF(Tabla1[[#This Row],[Cantidad de Insumos]]="","",Tabla1[[#This Row],[Precio Unitario]]*Tabla1[[#This Row],[Cantidad de Insumos]])</f>
        <v/>
      </c>
      <c r="Q281" s="534" t="str">
        <f>IF(Tabla1[[#This Row],[Descripción]]="","",_xlfn.XLOOKUP(Tabla1[[#This Row],[Descripción]],Tabla10[Descripción],Tabla10[CODIGO PRESUPUESTARIO],0))</f>
        <v/>
      </c>
      <c r="R281" s="535"/>
    </row>
    <row r="282" spans="2:18" x14ac:dyDescent="0.25">
      <c r="B282" s="191" t="str">
        <f>IF('Formulario PPGR3'!$G282="","",CONCATENATE('Formulario PPGR3'!$C282,".",'Formulario PPGR3'!$D282,".",'Formulario PPGR3'!$E282,".",'Formulario PPGR3'!$F282))</f>
        <v/>
      </c>
      <c r="C282" s="191" t="str">
        <f>IF('Formulario PPGR3'!$G282="","",'Formulario PPGR1'!#REF!)</f>
        <v/>
      </c>
      <c r="D282" s="191" t="str">
        <f>IF('Formulario PPGR3'!$G282="","",'Formulario PPGR1'!#REF!)</f>
        <v/>
      </c>
      <c r="E282" s="191" t="str">
        <f>IF('Formulario PPGR3'!$G282="","",'Formulario PPGR1'!#REF!)</f>
        <v/>
      </c>
      <c r="F282" s="191" t="str">
        <f>IF('Formulario PPGR3'!$G282="","",'Formulario PPGR1'!#REF!)</f>
        <v/>
      </c>
      <c r="G282" s="190"/>
      <c r="H282" s="531" t="str" cm="1">
        <f t="array" ref="H282">IF(Tabla1[[#This Row],[Código_Actividad]]="","",_xlfn.XLOOKUP(Tabla1[[#This Row],[Código_Actividad]],CodigoActividad,Tabla2[Actividades Programables Presupuestables],"",0))</f>
        <v/>
      </c>
      <c r="I282" s="532" t="str">
        <f>IFERROR(VLOOKUP('Formulario PPGR3'!$G282,'Formulario PPGR2'!$H$110:$V$265,15,FALSE),"")</f>
        <v/>
      </c>
      <c r="J282" s="537"/>
      <c r="K282" s="535" t="str">
        <f>IF(Tabla1[[#This Row],[Insumos]]="","",_xlfn.XLOOKUP(Tabla1[[#This Row],[Insumos]],Tabla10[Insumo],Tabla10[InsumoAbrev],"",0))</f>
        <v/>
      </c>
      <c r="L282" s="536"/>
      <c r="M282" s="533" t="str">
        <f>IF(Tabla1[[#This Row],[Descripción]]="","",_xlfn.XLOOKUP(Tabla1[[#This Row],[Descripción]],Tabla10[Descripción],Tabla10[Unidad de Medida],"",0))</f>
        <v/>
      </c>
      <c r="N282" s="323"/>
      <c r="O282" s="534" t="str">
        <f>IF(Tabla1[[#This Row],[Descripción]]="","",_xlfn.XLOOKUP(Tabla1[[#This Row],[Descripción]],Tabla10[Descripción],Tabla10[Precio Unitario],0))</f>
        <v/>
      </c>
      <c r="P282" s="534" t="str">
        <f>IF(Tabla1[[#This Row],[Cantidad de Insumos]]="","",Tabla1[[#This Row],[Precio Unitario]]*Tabla1[[#This Row],[Cantidad de Insumos]])</f>
        <v/>
      </c>
      <c r="Q282" s="534" t="str">
        <f>IF(Tabla1[[#This Row],[Descripción]]="","",_xlfn.XLOOKUP(Tabla1[[#This Row],[Descripción]],Tabla10[Descripción],Tabla10[CODIGO PRESUPUESTARIO],0))</f>
        <v/>
      </c>
      <c r="R282" s="535"/>
    </row>
    <row r="283" spans="2:18" x14ac:dyDescent="0.25">
      <c r="B283" s="191" t="str">
        <f>IF('Formulario PPGR3'!$G283="","",CONCATENATE('Formulario PPGR3'!$C283,".",'Formulario PPGR3'!$D283,".",'Formulario PPGR3'!$E283,".",'Formulario PPGR3'!$F283))</f>
        <v/>
      </c>
      <c r="C283" s="191" t="str">
        <f>IF('Formulario PPGR3'!$G283="","",'Formulario PPGR1'!#REF!)</f>
        <v/>
      </c>
      <c r="D283" s="191" t="str">
        <f>IF('Formulario PPGR3'!$G283="","",'Formulario PPGR1'!#REF!)</f>
        <v/>
      </c>
      <c r="E283" s="191" t="str">
        <f>IF('Formulario PPGR3'!$G283="","",'Formulario PPGR1'!#REF!)</f>
        <v/>
      </c>
      <c r="F283" s="191" t="str">
        <f>IF('Formulario PPGR3'!$G283="","",'Formulario PPGR1'!#REF!)</f>
        <v/>
      </c>
      <c r="G283" s="190"/>
      <c r="H283" s="531" t="str" cm="1">
        <f t="array" ref="H283">IF(Tabla1[[#This Row],[Código_Actividad]]="","",_xlfn.XLOOKUP(Tabla1[[#This Row],[Código_Actividad]],CodigoActividad,Tabla2[Actividades Programables Presupuestables],"",0))</f>
        <v/>
      </c>
      <c r="I283" s="532" t="str">
        <f>IFERROR(VLOOKUP('Formulario PPGR3'!$G283,'Formulario PPGR2'!$H$110:$V$265,15,FALSE),"")</f>
        <v/>
      </c>
      <c r="J283" s="537"/>
      <c r="K283" s="535" t="str">
        <f>IF(Tabla1[[#This Row],[Insumos]]="","",_xlfn.XLOOKUP(Tabla1[[#This Row],[Insumos]],Tabla10[Insumo],Tabla10[InsumoAbrev],"",0))</f>
        <v/>
      </c>
      <c r="L283" s="536"/>
      <c r="M283" s="533" t="str">
        <f>IF(Tabla1[[#This Row],[Descripción]]="","",_xlfn.XLOOKUP(Tabla1[[#This Row],[Descripción]],Tabla10[Descripción],Tabla10[Unidad de Medida],"",0))</f>
        <v/>
      </c>
      <c r="N283" s="323"/>
      <c r="O283" s="534" t="str">
        <f>IF(Tabla1[[#This Row],[Descripción]]="","",_xlfn.XLOOKUP(Tabla1[[#This Row],[Descripción]],Tabla10[Descripción],Tabla10[Precio Unitario],0))</f>
        <v/>
      </c>
      <c r="P283" s="534" t="str">
        <f>IF(Tabla1[[#This Row],[Cantidad de Insumos]]="","",Tabla1[[#This Row],[Precio Unitario]]*Tabla1[[#This Row],[Cantidad de Insumos]])</f>
        <v/>
      </c>
      <c r="Q283" s="534" t="str">
        <f>IF(Tabla1[[#This Row],[Descripción]]="","",_xlfn.XLOOKUP(Tabla1[[#This Row],[Descripción]],Tabla10[Descripción],Tabla10[CODIGO PRESUPUESTARIO],0))</f>
        <v/>
      </c>
      <c r="R283" s="535"/>
    </row>
    <row r="284" spans="2:18" x14ac:dyDescent="0.25">
      <c r="B284" s="191" t="str">
        <f>IF('Formulario PPGR3'!$G284="","",CONCATENATE('Formulario PPGR3'!$C284,".",'Formulario PPGR3'!$D284,".",'Formulario PPGR3'!$E284,".",'Formulario PPGR3'!$F284))</f>
        <v/>
      </c>
      <c r="C284" s="191" t="str">
        <f>IF('Formulario PPGR3'!$G284="","",'Formulario PPGR1'!#REF!)</f>
        <v/>
      </c>
      <c r="D284" s="191" t="str">
        <f>IF('Formulario PPGR3'!$G284="","",'Formulario PPGR1'!#REF!)</f>
        <v/>
      </c>
      <c r="E284" s="191" t="str">
        <f>IF('Formulario PPGR3'!$G284="","",'Formulario PPGR1'!#REF!)</f>
        <v/>
      </c>
      <c r="F284" s="191" t="str">
        <f>IF('Formulario PPGR3'!$G284="","",'Formulario PPGR1'!#REF!)</f>
        <v/>
      </c>
      <c r="G284" s="190"/>
      <c r="H284" s="531" t="str" cm="1">
        <f t="array" ref="H284">IF(Tabla1[[#This Row],[Código_Actividad]]="","",_xlfn.XLOOKUP(Tabla1[[#This Row],[Código_Actividad]],CodigoActividad,Tabla2[Actividades Programables Presupuestables],"",0))</f>
        <v/>
      </c>
      <c r="I284" s="532" t="str">
        <f>IFERROR(VLOOKUP('Formulario PPGR3'!$G284,'Formulario PPGR2'!$H$110:$V$265,15,FALSE),"")</f>
        <v/>
      </c>
      <c r="J284" s="537"/>
      <c r="K284" s="535" t="str">
        <f>IF(Tabla1[[#This Row],[Insumos]]="","",_xlfn.XLOOKUP(Tabla1[[#This Row],[Insumos]],Tabla10[Insumo],Tabla10[InsumoAbrev],"",0))</f>
        <v/>
      </c>
      <c r="L284" s="536"/>
      <c r="M284" s="533" t="str">
        <f>IF(Tabla1[[#This Row],[Descripción]]="","",_xlfn.XLOOKUP(Tabla1[[#This Row],[Descripción]],Tabla10[Descripción],Tabla10[Unidad de Medida],"",0))</f>
        <v/>
      </c>
      <c r="N284" s="323"/>
      <c r="O284" s="534" t="str">
        <f>IF(Tabla1[[#This Row],[Descripción]]="","",_xlfn.XLOOKUP(Tabla1[[#This Row],[Descripción]],Tabla10[Descripción],Tabla10[Precio Unitario],0))</f>
        <v/>
      </c>
      <c r="P284" s="534" t="str">
        <f>IF(Tabla1[[#This Row],[Cantidad de Insumos]]="","",Tabla1[[#This Row],[Precio Unitario]]*Tabla1[[#This Row],[Cantidad de Insumos]])</f>
        <v/>
      </c>
      <c r="Q284" s="534" t="str">
        <f>IF(Tabla1[[#This Row],[Descripción]]="","",_xlfn.XLOOKUP(Tabla1[[#This Row],[Descripción]],Tabla10[Descripción],Tabla10[CODIGO PRESUPUESTARIO],0))</f>
        <v/>
      </c>
      <c r="R284" s="535"/>
    </row>
    <row r="285" spans="2:18" x14ac:dyDescent="0.25">
      <c r="B285" s="191" t="str">
        <f>IF('Formulario PPGR3'!$G285="","",CONCATENATE('Formulario PPGR3'!$C285,".",'Formulario PPGR3'!$D285,".",'Formulario PPGR3'!$E285,".",'Formulario PPGR3'!$F285))</f>
        <v/>
      </c>
      <c r="C285" s="191" t="str">
        <f>IF('Formulario PPGR3'!$G285="","",'Formulario PPGR1'!#REF!)</f>
        <v/>
      </c>
      <c r="D285" s="191" t="str">
        <f>IF('Formulario PPGR3'!$G285="","",'Formulario PPGR1'!#REF!)</f>
        <v/>
      </c>
      <c r="E285" s="191" t="str">
        <f>IF('Formulario PPGR3'!$G285="","",'Formulario PPGR1'!#REF!)</f>
        <v/>
      </c>
      <c r="F285" s="191" t="str">
        <f>IF('Formulario PPGR3'!$G285="","",'Formulario PPGR1'!#REF!)</f>
        <v/>
      </c>
      <c r="G285" s="190"/>
      <c r="H285" s="531" t="str" cm="1">
        <f t="array" ref="H285">IF(Tabla1[[#This Row],[Código_Actividad]]="","",_xlfn.XLOOKUP(Tabla1[[#This Row],[Código_Actividad]],CodigoActividad,Tabla2[Actividades Programables Presupuestables],"",0))</f>
        <v/>
      </c>
      <c r="I285" s="532" t="str">
        <f>IFERROR(VLOOKUP('Formulario PPGR3'!$G285,'Formulario PPGR2'!$H$110:$V$265,15,FALSE),"")</f>
        <v/>
      </c>
      <c r="J285" s="537"/>
      <c r="K285" s="535" t="str">
        <f>IF(Tabla1[[#This Row],[Insumos]]="","",_xlfn.XLOOKUP(Tabla1[[#This Row],[Insumos]],Tabla10[Insumo],Tabla10[InsumoAbrev],"",0))</f>
        <v/>
      </c>
      <c r="L285" s="536"/>
      <c r="M285" s="533" t="str">
        <f>IF(Tabla1[[#This Row],[Descripción]]="","",_xlfn.XLOOKUP(Tabla1[[#This Row],[Descripción]],Tabla10[Descripción],Tabla10[Unidad de Medida],"",0))</f>
        <v/>
      </c>
      <c r="N285" s="323"/>
      <c r="O285" s="534" t="str">
        <f>IF(Tabla1[[#This Row],[Descripción]]="","",_xlfn.XLOOKUP(Tabla1[[#This Row],[Descripción]],Tabla10[Descripción],Tabla10[Precio Unitario],0))</f>
        <v/>
      </c>
      <c r="P285" s="534" t="str">
        <f>IF(Tabla1[[#This Row],[Cantidad de Insumos]]="","",Tabla1[[#This Row],[Precio Unitario]]*Tabla1[[#This Row],[Cantidad de Insumos]])</f>
        <v/>
      </c>
      <c r="Q285" s="534" t="str">
        <f>IF(Tabla1[[#This Row],[Descripción]]="","",_xlfn.XLOOKUP(Tabla1[[#This Row],[Descripción]],Tabla10[Descripción],Tabla10[CODIGO PRESUPUESTARIO],0))</f>
        <v/>
      </c>
      <c r="R285" s="535"/>
    </row>
    <row r="286" spans="2:18" x14ac:dyDescent="0.25">
      <c r="B286" s="191" t="str">
        <f>IF('Formulario PPGR3'!$G286="","",CONCATENATE('Formulario PPGR3'!$C286,".",'Formulario PPGR3'!$D286,".",'Formulario PPGR3'!$E286,".",'Formulario PPGR3'!$F286))</f>
        <v/>
      </c>
      <c r="C286" s="191" t="str">
        <f>IF('Formulario PPGR3'!$G286="","",'Formulario PPGR1'!#REF!)</f>
        <v/>
      </c>
      <c r="D286" s="191" t="str">
        <f>IF('Formulario PPGR3'!$G286="","",'Formulario PPGR1'!#REF!)</f>
        <v/>
      </c>
      <c r="E286" s="191" t="str">
        <f>IF('Formulario PPGR3'!$G286="","",'Formulario PPGR1'!#REF!)</f>
        <v/>
      </c>
      <c r="F286" s="191" t="str">
        <f>IF('Formulario PPGR3'!$G286="","",'Formulario PPGR1'!#REF!)</f>
        <v/>
      </c>
      <c r="G286" s="190"/>
      <c r="H286" s="531" t="str" cm="1">
        <f t="array" ref="H286">IF(Tabla1[[#This Row],[Código_Actividad]]="","",_xlfn.XLOOKUP(Tabla1[[#This Row],[Código_Actividad]],CodigoActividad,Tabla2[Actividades Programables Presupuestables],"",0))</f>
        <v/>
      </c>
      <c r="I286" s="532" t="str">
        <f>IFERROR(VLOOKUP('Formulario PPGR3'!$G286,'Formulario PPGR2'!$H$110:$V$265,15,FALSE),"")</f>
        <v/>
      </c>
      <c r="J286" s="537"/>
      <c r="K286" s="535" t="str">
        <f>IF(Tabla1[[#This Row],[Insumos]]="","",_xlfn.XLOOKUP(Tabla1[[#This Row],[Insumos]],Tabla10[Insumo],Tabla10[InsumoAbrev],"",0))</f>
        <v/>
      </c>
      <c r="L286" s="536"/>
      <c r="M286" s="533" t="str">
        <f>IF(Tabla1[[#This Row],[Descripción]]="","",_xlfn.XLOOKUP(Tabla1[[#This Row],[Descripción]],Tabla10[Descripción],Tabla10[Unidad de Medida],"",0))</f>
        <v/>
      </c>
      <c r="N286" s="323"/>
      <c r="O286" s="534" t="str">
        <f>IF(Tabla1[[#This Row],[Descripción]]="","",_xlfn.XLOOKUP(Tabla1[[#This Row],[Descripción]],Tabla10[Descripción],Tabla10[Precio Unitario],0))</f>
        <v/>
      </c>
      <c r="P286" s="534" t="str">
        <f>IF(Tabla1[[#This Row],[Cantidad de Insumos]]="","",Tabla1[[#This Row],[Precio Unitario]]*Tabla1[[#This Row],[Cantidad de Insumos]])</f>
        <v/>
      </c>
      <c r="Q286" s="534" t="str">
        <f>IF(Tabla1[[#This Row],[Descripción]]="","",_xlfn.XLOOKUP(Tabla1[[#This Row],[Descripción]],Tabla10[Descripción],Tabla10[CODIGO PRESUPUESTARIO],0))</f>
        <v/>
      </c>
      <c r="R286" s="535"/>
    </row>
    <row r="287" spans="2:18" x14ac:dyDescent="0.25">
      <c r="B287" s="191" t="str">
        <f>IF('Formulario PPGR3'!$G287="","",CONCATENATE('Formulario PPGR3'!$C287,".",'Formulario PPGR3'!$D287,".",'Formulario PPGR3'!$E287,".",'Formulario PPGR3'!$F287))</f>
        <v/>
      </c>
      <c r="C287" s="191" t="str">
        <f>IF('Formulario PPGR3'!$G287="","",'Formulario PPGR1'!#REF!)</f>
        <v/>
      </c>
      <c r="D287" s="191" t="str">
        <f>IF('Formulario PPGR3'!$G287="","",'Formulario PPGR1'!#REF!)</f>
        <v/>
      </c>
      <c r="E287" s="191" t="str">
        <f>IF('Formulario PPGR3'!$G287="","",'Formulario PPGR1'!#REF!)</f>
        <v/>
      </c>
      <c r="F287" s="191" t="str">
        <f>IF('Formulario PPGR3'!$G287="","",'Formulario PPGR1'!#REF!)</f>
        <v/>
      </c>
      <c r="G287" s="190"/>
      <c r="H287" s="531" t="str" cm="1">
        <f t="array" ref="H287">IF(Tabla1[[#This Row],[Código_Actividad]]="","",_xlfn.XLOOKUP(Tabla1[[#This Row],[Código_Actividad]],CodigoActividad,Tabla2[Actividades Programables Presupuestables],"",0))</f>
        <v/>
      </c>
      <c r="I287" s="532" t="str">
        <f>IFERROR(VLOOKUP('Formulario PPGR3'!$G287,'Formulario PPGR2'!$H$110:$V$265,15,FALSE),"")</f>
        <v/>
      </c>
      <c r="J287" s="537"/>
      <c r="K287" s="535" t="str">
        <f>IF(Tabla1[[#This Row],[Insumos]]="","",_xlfn.XLOOKUP(Tabla1[[#This Row],[Insumos]],Tabla10[Insumo],Tabla10[InsumoAbrev],"",0))</f>
        <v/>
      </c>
      <c r="L287" s="536"/>
      <c r="M287" s="533" t="str">
        <f>IF(Tabla1[[#This Row],[Descripción]]="","",_xlfn.XLOOKUP(Tabla1[[#This Row],[Descripción]],Tabla10[Descripción],Tabla10[Unidad de Medida],"",0))</f>
        <v/>
      </c>
      <c r="N287" s="323"/>
      <c r="O287" s="534" t="str">
        <f>IF(Tabla1[[#This Row],[Descripción]]="","",_xlfn.XLOOKUP(Tabla1[[#This Row],[Descripción]],Tabla10[Descripción],Tabla10[Precio Unitario],0))</f>
        <v/>
      </c>
      <c r="P287" s="534" t="str">
        <f>IF(Tabla1[[#This Row],[Cantidad de Insumos]]="","",Tabla1[[#This Row],[Precio Unitario]]*Tabla1[[#This Row],[Cantidad de Insumos]])</f>
        <v/>
      </c>
      <c r="Q287" s="534" t="str">
        <f>IF(Tabla1[[#This Row],[Descripción]]="","",_xlfn.XLOOKUP(Tabla1[[#This Row],[Descripción]],Tabla10[Descripción],Tabla10[CODIGO PRESUPUESTARIO],0))</f>
        <v/>
      </c>
      <c r="R287" s="535"/>
    </row>
    <row r="288" spans="2:18" x14ac:dyDescent="0.25">
      <c r="B288" s="191" t="str">
        <f>IF('Formulario PPGR3'!$G288="","",CONCATENATE('Formulario PPGR3'!$C288,".",'Formulario PPGR3'!$D288,".",'Formulario PPGR3'!$E288,".",'Formulario PPGR3'!$F288))</f>
        <v/>
      </c>
      <c r="C288" s="191" t="str">
        <f>IF('Formulario PPGR3'!$G288="","",'Formulario PPGR1'!#REF!)</f>
        <v/>
      </c>
      <c r="D288" s="191" t="str">
        <f>IF('Formulario PPGR3'!$G288="","",'Formulario PPGR1'!#REF!)</f>
        <v/>
      </c>
      <c r="E288" s="191" t="str">
        <f>IF('Formulario PPGR3'!$G288="","",'Formulario PPGR1'!#REF!)</f>
        <v/>
      </c>
      <c r="F288" s="191" t="str">
        <f>IF('Formulario PPGR3'!$G288="","",'Formulario PPGR1'!#REF!)</f>
        <v/>
      </c>
      <c r="G288" s="190"/>
      <c r="H288" s="531" t="str" cm="1">
        <f t="array" ref="H288">IF(Tabla1[[#This Row],[Código_Actividad]]="","",_xlfn.XLOOKUP(Tabla1[[#This Row],[Código_Actividad]],CodigoActividad,Tabla2[Actividades Programables Presupuestables],"",0))</f>
        <v/>
      </c>
      <c r="I288" s="532" t="str">
        <f>IFERROR(VLOOKUP('Formulario PPGR3'!$G288,'Formulario PPGR2'!$H$110:$V$265,15,FALSE),"")</f>
        <v/>
      </c>
      <c r="J288" s="537"/>
      <c r="K288" s="535" t="str">
        <f>IF(Tabla1[[#This Row],[Insumos]]="","",_xlfn.XLOOKUP(Tabla1[[#This Row],[Insumos]],Tabla10[Insumo],Tabla10[InsumoAbrev],"",0))</f>
        <v/>
      </c>
      <c r="L288" s="536"/>
      <c r="M288" s="533" t="str">
        <f>IF(Tabla1[[#This Row],[Descripción]]="","",_xlfn.XLOOKUP(Tabla1[[#This Row],[Descripción]],Tabla10[Descripción],Tabla10[Unidad de Medida],"",0))</f>
        <v/>
      </c>
      <c r="N288" s="323"/>
      <c r="O288" s="534" t="str">
        <f>IF(Tabla1[[#This Row],[Descripción]]="","",_xlfn.XLOOKUP(Tabla1[[#This Row],[Descripción]],Tabla10[Descripción],Tabla10[Precio Unitario],0))</f>
        <v/>
      </c>
      <c r="P288" s="534" t="str">
        <f>IF(Tabla1[[#This Row],[Cantidad de Insumos]]="","",Tabla1[[#This Row],[Precio Unitario]]*Tabla1[[#This Row],[Cantidad de Insumos]])</f>
        <v/>
      </c>
      <c r="Q288" s="534" t="str">
        <f>IF(Tabla1[[#This Row],[Descripción]]="","",_xlfn.XLOOKUP(Tabla1[[#This Row],[Descripción]],Tabla10[Descripción],Tabla10[CODIGO PRESUPUESTARIO],0))</f>
        <v/>
      </c>
      <c r="R288" s="535"/>
    </row>
    <row r="289" spans="2:18" x14ac:dyDescent="0.25">
      <c r="B289" s="191" t="str">
        <f>IF('Formulario PPGR3'!$G289="","",CONCATENATE('Formulario PPGR3'!$C289,".",'Formulario PPGR3'!$D289,".",'Formulario PPGR3'!$E289,".",'Formulario PPGR3'!$F289))</f>
        <v/>
      </c>
      <c r="C289" s="191" t="str">
        <f>IF('Formulario PPGR3'!$G289="","",'Formulario PPGR1'!#REF!)</f>
        <v/>
      </c>
      <c r="D289" s="191" t="str">
        <f>IF('Formulario PPGR3'!$G289="","",'Formulario PPGR1'!#REF!)</f>
        <v/>
      </c>
      <c r="E289" s="191" t="str">
        <f>IF('Formulario PPGR3'!$G289="","",'Formulario PPGR1'!#REF!)</f>
        <v/>
      </c>
      <c r="F289" s="191" t="str">
        <f>IF('Formulario PPGR3'!$G289="","",'Formulario PPGR1'!#REF!)</f>
        <v/>
      </c>
      <c r="G289" s="190"/>
      <c r="H289" s="531" t="str" cm="1">
        <f t="array" ref="H289">IF(Tabla1[[#This Row],[Código_Actividad]]="","",_xlfn.XLOOKUP(Tabla1[[#This Row],[Código_Actividad]],CodigoActividad,Tabla2[Actividades Programables Presupuestables],"",0))</f>
        <v/>
      </c>
      <c r="I289" s="532" t="str">
        <f>IFERROR(VLOOKUP('Formulario PPGR3'!$G289,'Formulario PPGR2'!$H$110:$V$265,15,FALSE),"")</f>
        <v/>
      </c>
      <c r="J289" s="537"/>
      <c r="K289" s="535" t="str">
        <f>IF(Tabla1[[#This Row],[Insumos]]="","",_xlfn.XLOOKUP(Tabla1[[#This Row],[Insumos]],Tabla10[Insumo],Tabla10[InsumoAbrev],"",0))</f>
        <v/>
      </c>
      <c r="L289" s="536"/>
      <c r="M289" s="533" t="str">
        <f>IF(Tabla1[[#This Row],[Descripción]]="","",_xlfn.XLOOKUP(Tabla1[[#This Row],[Descripción]],Tabla10[Descripción],Tabla10[Unidad de Medida],"",0))</f>
        <v/>
      </c>
      <c r="N289" s="323"/>
      <c r="O289" s="534" t="str">
        <f>IF(Tabla1[[#This Row],[Descripción]]="","",_xlfn.XLOOKUP(Tabla1[[#This Row],[Descripción]],Tabla10[Descripción],Tabla10[Precio Unitario],0))</f>
        <v/>
      </c>
      <c r="P289" s="534" t="str">
        <f>IF(Tabla1[[#This Row],[Cantidad de Insumos]]="","",Tabla1[[#This Row],[Precio Unitario]]*Tabla1[[#This Row],[Cantidad de Insumos]])</f>
        <v/>
      </c>
      <c r="Q289" s="534" t="str">
        <f>IF(Tabla1[[#This Row],[Descripción]]="","",_xlfn.XLOOKUP(Tabla1[[#This Row],[Descripción]],Tabla10[Descripción],Tabla10[CODIGO PRESUPUESTARIO],0))</f>
        <v/>
      </c>
      <c r="R289" s="535"/>
    </row>
    <row r="290" spans="2:18" x14ac:dyDescent="0.25">
      <c r="B290" s="191" t="str">
        <f>IF('Formulario PPGR3'!$G290="","",CONCATENATE('Formulario PPGR3'!$C290,".",'Formulario PPGR3'!$D290,".",'Formulario PPGR3'!$E290,".",'Formulario PPGR3'!$F290))</f>
        <v/>
      </c>
      <c r="C290" s="191" t="str">
        <f>IF('Formulario PPGR3'!$G290="","",'Formulario PPGR1'!#REF!)</f>
        <v/>
      </c>
      <c r="D290" s="191" t="str">
        <f>IF('Formulario PPGR3'!$G290="","",'Formulario PPGR1'!#REF!)</f>
        <v/>
      </c>
      <c r="E290" s="191" t="str">
        <f>IF('Formulario PPGR3'!$G290="","",'Formulario PPGR1'!#REF!)</f>
        <v/>
      </c>
      <c r="F290" s="191" t="str">
        <f>IF('Formulario PPGR3'!$G290="","",'Formulario PPGR1'!#REF!)</f>
        <v/>
      </c>
      <c r="G290" s="190"/>
      <c r="H290" s="531" t="str" cm="1">
        <f t="array" ref="H290">IF(Tabla1[[#This Row],[Código_Actividad]]="","",_xlfn.XLOOKUP(Tabla1[[#This Row],[Código_Actividad]],CodigoActividad,Tabla2[Actividades Programables Presupuestables],"",0))</f>
        <v/>
      </c>
      <c r="I290" s="532" t="str">
        <f>IFERROR(VLOOKUP('Formulario PPGR3'!$G290,'Formulario PPGR2'!$H$110:$V$265,15,FALSE),"")</f>
        <v/>
      </c>
      <c r="J290" s="537"/>
      <c r="K290" s="535" t="str">
        <f>IF(Tabla1[[#This Row],[Insumos]]="","",_xlfn.XLOOKUP(Tabla1[[#This Row],[Insumos]],Tabla10[Insumo],Tabla10[InsumoAbrev],"",0))</f>
        <v/>
      </c>
      <c r="L290" s="536"/>
      <c r="M290" s="533" t="str">
        <f>IF(Tabla1[[#This Row],[Descripción]]="","",_xlfn.XLOOKUP(Tabla1[[#This Row],[Descripción]],Tabla10[Descripción],Tabla10[Unidad de Medida],"",0))</f>
        <v/>
      </c>
      <c r="N290" s="323"/>
      <c r="O290" s="534" t="str">
        <f>IF(Tabla1[[#This Row],[Descripción]]="","",_xlfn.XLOOKUP(Tabla1[[#This Row],[Descripción]],Tabla10[Descripción],Tabla10[Precio Unitario],0))</f>
        <v/>
      </c>
      <c r="P290" s="534" t="str">
        <f>IF(Tabla1[[#This Row],[Cantidad de Insumos]]="","",Tabla1[[#This Row],[Precio Unitario]]*Tabla1[[#This Row],[Cantidad de Insumos]])</f>
        <v/>
      </c>
      <c r="Q290" s="534" t="str">
        <f>IF(Tabla1[[#This Row],[Descripción]]="","",_xlfn.XLOOKUP(Tabla1[[#This Row],[Descripción]],Tabla10[Descripción],Tabla10[CODIGO PRESUPUESTARIO],0))</f>
        <v/>
      </c>
      <c r="R290" s="535"/>
    </row>
    <row r="291" spans="2:18" x14ac:dyDescent="0.25">
      <c r="B291" s="191" t="str">
        <f>IF('Formulario PPGR3'!$G291="","",CONCATENATE('Formulario PPGR3'!$C291,".",'Formulario PPGR3'!$D291,".",'Formulario PPGR3'!$E291,".",'Formulario PPGR3'!$F291))</f>
        <v/>
      </c>
      <c r="C291" s="191" t="str">
        <f>IF('Formulario PPGR3'!$G291="","",'Formulario PPGR1'!#REF!)</f>
        <v/>
      </c>
      <c r="D291" s="191" t="str">
        <f>IF('Formulario PPGR3'!$G291="","",'Formulario PPGR1'!#REF!)</f>
        <v/>
      </c>
      <c r="E291" s="191" t="str">
        <f>IF('Formulario PPGR3'!$G291="","",'Formulario PPGR1'!#REF!)</f>
        <v/>
      </c>
      <c r="F291" s="191" t="str">
        <f>IF('Formulario PPGR3'!$G291="","",'Formulario PPGR1'!#REF!)</f>
        <v/>
      </c>
      <c r="G291" s="190"/>
      <c r="H291" s="531" t="str" cm="1">
        <f t="array" ref="H291">IF(Tabla1[[#This Row],[Código_Actividad]]="","",_xlfn.XLOOKUP(Tabla1[[#This Row],[Código_Actividad]],CodigoActividad,Tabla2[Actividades Programables Presupuestables],"",0))</f>
        <v/>
      </c>
      <c r="I291" s="532" t="str">
        <f>IFERROR(VLOOKUP('Formulario PPGR3'!$G291,'Formulario PPGR2'!$H$110:$V$265,15,FALSE),"")</f>
        <v/>
      </c>
      <c r="J291" s="537"/>
      <c r="K291" s="535" t="str">
        <f>IF(Tabla1[[#This Row],[Insumos]]="","",_xlfn.XLOOKUP(Tabla1[[#This Row],[Insumos]],Tabla10[Insumo],Tabla10[InsumoAbrev],"",0))</f>
        <v/>
      </c>
      <c r="L291" s="536"/>
      <c r="M291" s="533" t="str">
        <f>IF(Tabla1[[#This Row],[Descripción]]="","",_xlfn.XLOOKUP(Tabla1[[#This Row],[Descripción]],Tabla10[Descripción],Tabla10[Unidad de Medida],"",0))</f>
        <v/>
      </c>
      <c r="N291" s="323"/>
      <c r="O291" s="534" t="str">
        <f>IF(Tabla1[[#This Row],[Descripción]]="","",_xlfn.XLOOKUP(Tabla1[[#This Row],[Descripción]],Tabla10[Descripción],Tabla10[Precio Unitario],0))</f>
        <v/>
      </c>
      <c r="P291" s="534" t="str">
        <f>IF(Tabla1[[#This Row],[Cantidad de Insumos]]="","",Tabla1[[#This Row],[Precio Unitario]]*Tabla1[[#This Row],[Cantidad de Insumos]])</f>
        <v/>
      </c>
      <c r="Q291" s="534" t="str">
        <f>IF(Tabla1[[#This Row],[Descripción]]="","",_xlfn.XLOOKUP(Tabla1[[#This Row],[Descripción]],Tabla10[Descripción],Tabla10[CODIGO PRESUPUESTARIO],0))</f>
        <v/>
      </c>
      <c r="R291" s="535"/>
    </row>
    <row r="292" spans="2:18" x14ac:dyDescent="0.25">
      <c r="B292" s="191" t="str">
        <f>IF('Formulario PPGR3'!$G292="","",CONCATENATE('Formulario PPGR3'!$C292,".",'Formulario PPGR3'!$D292,".",'Formulario PPGR3'!$E292,".",'Formulario PPGR3'!$F292))</f>
        <v/>
      </c>
      <c r="C292" s="191" t="str">
        <f>IF('Formulario PPGR3'!$G292="","",'Formulario PPGR1'!#REF!)</f>
        <v/>
      </c>
      <c r="D292" s="191" t="str">
        <f>IF('Formulario PPGR3'!$G292="","",'Formulario PPGR1'!#REF!)</f>
        <v/>
      </c>
      <c r="E292" s="191" t="str">
        <f>IF('Formulario PPGR3'!$G292="","",'Formulario PPGR1'!#REF!)</f>
        <v/>
      </c>
      <c r="F292" s="191" t="str">
        <f>IF('Formulario PPGR3'!$G292="","",'Formulario PPGR1'!#REF!)</f>
        <v/>
      </c>
      <c r="G292" s="190"/>
      <c r="H292" s="531" t="str" cm="1">
        <f t="array" ref="H292">IF(Tabla1[[#This Row],[Código_Actividad]]="","",_xlfn.XLOOKUP(Tabla1[[#This Row],[Código_Actividad]],CodigoActividad,Tabla2[Actividades Programables Presupuestables],"",0))</f>
        <v/>
      </c>
      <c r="I292" s="532" t="str">
        <f>IFERROR(VLOOKUP('Formulario PPGR3'!$G292,'Formulario PPGR2'!$H$110:$V$265,15,FALSE),"")</f>
        <v/>
      </c>
      <c r="J292" s="537"/>
      <c r="K292" s="535" t="str">
        <f>IF(Tabla1[[#This Row],[Insumos]]="","",_xlfn.XLOOKUP(Tabla1[[#This Row],[Insumos]],Tabla10[Insumo],Tabla10[InsumoAbrev],"",0))</f>
        <v/>
      </c>
      <c r="L292" s="536"/>
      <c r="M292" s="533" t="str">
        <f>IF(Tabla1[[#This Row],[Descripción]]="","",_xlfn.XLOOKUP(Tabla1[[#This Row],[Descripción]],Tabla10[Descripción],Tabla10[Unidad de Medida],"",0))</f>
        <v/>
      </c>
      <c r="N292" s="323"/>
      <c r="O292" s="534" t="str">
        <f>IF(Tabla1[[#This Row],[Descripción]]="","",_xlfn.XLOOKUP(Tabla1[[#This Row],[Descripción]],Tabla10[Descripción],Tabla10[Precio Unitario],0))</f>
        <v/>
      </c>
      <c r="P292" s="534" t="str">
        <f>IF(Tabla1[[#This Row],[Cantidad de Insumos]]="","",Tabla1[[#This Row],[Precio Unitario]]*Tabla1[[#This Row],[Cantidad de Insumos]])</f>
        <v/>
      </c>
      <c r="Q292" s="534" t="str">
        <f>IF(Tabla1[[#This Row],[Descripción]]="","",_xlfn.XLOOKUP(Tabla1[[#This Row],[Descripción]],Tabla10[Descripción],Tabla10[CODIGO PRESUPUESTARIO],0))</f>
        <v/>
      </c>
      <c r="R292" s="535"/>
    </row>
    <row r="293" spans="2:18" x14ac:dyDescent="0.25">
      <c r="B293" s="191" t="str">
        <f>IF('Formulario PPGR3'!$G293="","",CONCATENATE('Formulario PPGR3'!$C293,".",'Formulario PPGR3'!$D293,".",'Formulario PPGR3'!$E293,".",'Formulario PPGR3'!$F293))</f>
        <v/>
      </c>
      <c r="C293" s="191" t="str">
        <f>IF('Formulario PPGR3'!$G293="","",'Formulario PPGR1'!#REF!)</f>
        <v/>
      </c>
      <c r="D293" s="191" t="str">
        <f>IF('Formulario PPGR3'!$G293="","",'Formulario PPGR1'!#REF!)</f>
        <v/>
      </c>
      <c r="E293" s="191" t="str">
        <f>IF('Formulario PPGR3'!$G293="","",'Formulario PPGR1'!#REF!)</f>
        <v/>
      </c>
      <c r="F293" s="191" t="str">
        <f>IF('Formulario PPGR3'!$G293="","",'Formulario PPGR1'!#REF!)</f>
        <v/>
      </c>
      <c r="G293" s="190"/>
      <c r="H293" s="531" t="str" cm="1">
        <f t="array" ref="H293">IF(Tabla1[[#This Row],[Código_Actividad]]="","",_xlfn.XLOOKUP(Tabla1[[#This Row],[Código_Actividad]],CodigoActividad,Tabla2[Actividades Programables Presupuestables],"",0))</f>
        <v/>
      </c>
      <c r="I293" s="532" t="str">
        <f>IFERROR(VLOOKUP('Formulario PPGR3'!$G293,'Formulario PPGR2'!$H$110:$V$265,15,FALSE),"")</f>
        <v/>
      </c>
      <c r="J293" s="537"/>
      <c r="K293" s="535" t="str">
        <f>IF(Tabla1[[#This Row],[Insumos]]="","",_xlfn.XLOOKUP(Tabla1[[#This Row],[Insumos]],Tabla10[Insumo],Tabla10[InsumoAbrev],"",0))</f>
        <v/>
      </c>
      <c r="L293" s="536"/>
      <c r="M293" s="533" t="str">
        <f>IF(Tabla1[[#This Row],[Descripción]]="","",_xlfn.XLOOKUP(Tabla1[[#This Row],[Descripción]],Tabla10[Descripción],Tabla10[Unidad de Medida],"",0))</f>
        <v/>
      </c>
      <c r="N293" s="323"/>
      <c r="O293" s="534" t="str">
        <f>IF(Tabla1[[#This Row],[Descripción]]="","",_xlfn.XLOOKUP(Tabla1[[#This Row],[Descripción]],Tabla10[Descripción],Tabla10[Precio Unitario],0))</f>
        <v/>
      </c>
      <c r="P293" s="534" t="str">
        <f>IF(Tabla1[[#This Row],[Cantidad de Insumos]]="","",Tabla1[[#This Row],[Precio Unitario]]*Tabla1[[#This Row],[Cantidad de Insumos]])</f>
        <v/>
      </c>
      <c r="Q293" s="534" t="str">
        <f>IF(Tabla1[[#This Row],[Descripción]]="","",_xlfn.XLOOKUP(Tabla1[[#This Row],[Descripción]],Tabla10[Descripción],Tabla10[CODIGO PRESUPUESTARIO],0))</f>
        <v/>
      </c>
      <c r="R293" s="535"/>
    </row>
    <row r="294" spans="2:18" x14ac:dyDescent="0.25">
      <c r="B294" s="191" t="str">
        <f>IF('Formulario PPGR3'!$G294="","",CONCATENATE('Formulario PPGR3'!$C294,".",'Formulario PPGR3'!$D294,".",'Formulario PPGR3'!$E294,".",'Formulario PPGR3'!$F294))</f>
        <v/>
      </c>
      <c r="C294" s="191" t="str">
        <f>IF('Formulario PPGR3'!$G294="","",'Formulario PPGR1'!#REF!)</f>
        <v/>
      </c>
      <c r="D294" s="191" t="str">
        <f>IF('Formulario PPGR3'!$G294="","",'Formulario PPGR1'!#REF!)</f>
        <v/>
      </c>
      <c r="E294" s="191" t="str">
        <f>IF('Formulario PPGR3'!$G294="","",'Formulario PPGR1'!#REF!)</f>
        <v/>
      </c>
      <c r="F294" s="191" t="str">
        <f>IF('Formulario PPGR3'!$G294="","",'Formulario PPGR1'!#REF!)</f>
        <v/>
      </c>
      <c r="G294" s="190"/>
      <c r="H294" s="531" t="str" cm="1">
        <f t="array" ref="H294">IF(Tabla1[[#This Row],[Código_Actividad]]="","",_xlfn.XLOOKUP(Tabla1[[#This Row],[Código_Actividad]],CodigoActividad,Tabla2[Actividades Programables Presupuestables],"",0))</f>
        <v/>
      </c>
      <c r="I294" s="532" t="str">
        <f>IFERROR(VLOOKUP('Formulario PPGR3'!$G294,'Formulario PPGR2'!$H$110:$V$265,15,FALSE),"")</f>
        <v/>
      </c>
      <c r="J294" s="537"/>
      <c r="K294" s="535" t="str">
        <f>IF(Tabla1[[#This Row],[Insumos]]="","",_xlfn.XLOOKUP(Tabla1[[#This Row],[Insumos]],Tabla10[Insumo],Tabla10[InsumoAbrev],"",0))</f>
        <v/>
      </c>
      <c r="L294" s="536"/>
      <c r="M294" s="533" t="str">
        <f>IF(Tabla1[[#This Row],[Descripción]]="","",_xlfn.XLOOKUP(Tabla1[[#This Row],[Descripción]],Tabla10[Descripción],Tabla10[Unidad de Medida],"",0))</f>
        <v/>
      </c>
      <c r="N294" s="323"/>
      <c r="O294" s="534" t="str">
        <f>IF(Tabla1[[#This Row],[Descripción]]="","",_xlfn.XLOOKUP(Tabla1[[#This Row],[Descripción]],Tabla10[Descripción],Tabla10[Precio Unitario],0))</f>
        <v/>
      </c>
      <c r="P294" s="534" t="str">
        <f>IF(Tabla1[[#This Row],[Cantidad de Insumos]]="","",Tabla1[[#This Row],[Precio Unitario]]*Tabla1[[#This Row],[Cantidad de Insumos]])</f>
        <v/>
      </c>
      <c r="Q294" s="534" t="str">
        <f>IF(Tabla1[[#This Row],[Descripción]]="","",_xlfn.XLOOKUP(Tabla1[[#This Row],[Descripción]],Tabla10[Descripción],Tabla10[CODIGO PRESUPUESTARIO],0))</f>
        <v/>
      </c>
      <c r="R294" s="535"/>
    </row>
    <row r="295" spans="2:18" x14ac:dyDescent="0.25">
      <c r="B295" s="191" t="str">
        <f>IF('Formulario PPGR3'!$G295="","",CONCATENATE('Formulario PPGR3'!$C295,".",'Formulario PPGR3'!$D295,".",'Formulario PPGR3'!$E295,".",'Formulario PPGR3'!$F295))</f>
        <v/>
      </c>
      <c r="C295" s="191" t="str">
        <f>IF('Formulario PPGR3'!$G295="","",'Formulario PPGR1'!#REF!)</f>
        <v/>
      </c>
      <c r="D295" s="191" t="str">
        <f>IF('Formulario PPGR3'!$G295="","",'Formulario PPGR1'!#REF!)</f>
        <v/>
      </c>
      <c r="E295" s="191" t="str">
        <f>IF('Formulario PPGR3'!$G295="","",'Formulario PPGR1'!#REF!)</f>
        <v/>
      </c>
      <c r="F295" s="191" t="str">
        <f>IF('Formulario PPGR3'!$G295="","",'Formulario PPGR1'!#REF!)</f>
        <v/>
      </c>
      <c r="G295" s="190"/>
      <c r="H295" s="531" t="str" cm="1">
        <f t="array" ref="H295">IF(Tabla1[[#This Row],[Código_Actividad]]="","",_xlfn.XLOOKUP(Tabla1[[#This Row],[Código_Actividad]],CodigoActividad,Tabla2[Actividades Programables Presupuestables],"",0))</f>
        <v/>
      </c>
      <c r="I295" s="532" t="str">
        <f>IFERROR(VLOOKUP('Formulario PPGR3'!$G295,'Formulario PPGR2'!$H$110:$V$265,15,FALSE),"")</f>
        <v/>
      </c>
      <c r="J295" s="537"/>
      <c r="K295" s="535" t="str">
        <f>IF(Tabla1[[#This Row],[Insumos]]="","",_xlfn.XLOOKUP(Tabla1[[#This Row],[Insumos]],Tabla10[Insumo],Tabla10[InsumoAbrev],"",0))</f>
        <v/>
      </c>
      <c r="L295" s="536"/>
      <c r="M295" s="533" t="str">
        <f>IF(Tabla1[[#This Row],[Descripción]]="","",_xlfn.XLOOKUP(Tabla1[[#This Row],[Descripción]],Tabla10[Descripción],Tabla10[Unidad de Medida],"",0))</f>
        <v/>
      </c>
      <c r="N295" s="323"/>
      <c r="O295" s="534" t="str">
        <f>IF(Tabla1[[#This Row],[Descripción]]="","",_xlfn.XLOOKUP(Tabla1[[#This Row],[Descripción]],Tabla10[Descripción],Tabla10[Precio Unitario],0))</f>
        <v/>
      </c>
      <c r="P295" s="534" t="str">
        <f>IF(Tabla1[[#This Row],[Cantidad de Insumos]]="","",Tabla1[[#This Row],[Precio Unitario]]*Tabla1[[#This Row],[Cantidad de Insumos]])</f>
        <v/>
      </c>
      <c r="Q295" s="534" t="str">
        <f>IF(Tabla1[[#This Row],[Descripción]]="","",_xlfn.XLOOKUP(Tabla1[[#This Row],[Descripción]],Tabla10[Descripción],Tabla10[CODIGO PRESUPUESTARIO],0))</f>
        <v/>
      </c>
      <c r="R295" s="535"/>
    </row>
    <row r="296" spans="2:18" x14ac:dyDescent="0.25">
      <c r="B296" s="191" t="str">
        <f>IF('Formulario PPGR3'!$G296="","",CONCATENATE('Formulario PPGR3'!$C296,".",'Formulario PPGR3'!$D296,".",'Formulario PPGR3'!$E296,".",'Formulario PPGR3'!$F296))</f>
        <v/>
      </c>
      <c r="C296" s="191" t="str">
        <f>IF('Formulario PPGR3'!$G296="","",'Formulario PPGR1'!#REF!)</f>
        <v/>
      </c>
      <c r="D296" s="191" t="str">
        <f>IF('Formulario PPGR3'!$G296="","",'Formulario PPGR1'!#REF!)</f>
        <v/>
      </c>
      <c r="E296" s="191" t="str">
        <f>IF('Formulario PPGR3'!$G296="","",'Formulario PPGR1'!#REF!)</f>
        <v/>
      </c>
      <c r="F296" s="191" t="str">
        <f>IF('Formulario PPGR3'!$G296="","",'Formulario PPGR1'!#REF!)</f>
        <v/>
      </c>
      <c r="G296" s="190"/>
      <c r="H296" s="531" t="str" cm="1">
        <f t="array" ref="H296">IF(Tabla1[[#This Row],[Código_Actividad]]="","",_xlfn.XLOOKUP(Tabla1[[#This Row],[Código_Actividad]],CodigoActividad,Tabla2[Actividades Programables Presupuestables],"",0))</f>
        <v/>
      </c>
      <c r="I296" s="532" t="str">
        <f>IFERROR(VLOOKUP('Formulario PPGR3'!$G296,'Formulario PPGR2'!$H$110:$V$265,15,FALSE),"")</f>
        <v/>
      </c>
      <c r="J296" s="537"/>
      <c r="K296" s="535" t="str">
        <f>IF(Tabla1[[#This Row],[Insumos]]="","",_xlfn.XLOOKUP(Tabla1[[#This Row],[Insumos]],Tabla10[Insumo],Tabla10[InsumoAbrev],"",0))</f>
        <v/>
      </c>
      <c r="L296" s="536"/>
      <c r="M296" s="533" t="str">
        <f>IF(Tabla1[[#This Row],[Descripción]]="","",_xlfn.XLOOKUP(Tabla1[[#This Row],[Descripción]],Tabla10[Descripción],Tabla10[Unidad de Medida],"",0))</f>
        <v/>
      </c>
      <c r="N296" s="323"/>
      <c r="O296" s="534" t="str">
        <f>IF(Tabla1[[#This Row],[Descripción]]="","",_xlfn.XLOOKUP(Tabla1[[#This Row],[Descripción]],Tabla10[Descripción],Tabla10[Precio Unitario],0))</f>
        <v/>
      </c>
      <c r="P296" s="534" t="str">
        <f>IF(Tabla1[[#This Row],[Cantidad de Insumos]]="","",Tabla1[[#This Row],[Precio Unitario]]*Tabla1[[#This Row],[Cantidad de Insumos]])</f>
        <v/>
      </c>
      <c r="Q296" s="534" t="str">
        <f>IF(Tabla1[[#This Row],[Descripción]]="","",_xlfn.XLOOKUP(Tabla1[[#This Row],[Descripción]],Tabla10[Descripción],Tabla10[CODIGO PRESUPUESTARIO],0))</f>
        <v/>
      </c>
      <c r="R296" s="535"/>
    </row>
    <row r="297" spans="2:18" x14ac:dyDescent="0.25">
      <c r="B297" s="191" t="str">
        <f>IF('Formulario PPGR3'!$G297="","",CONCATENATE('Formulario PPGR3'!$C297,".",'Formulario PPGR3'!$D297,".",'Formulario PPGR3'!$E297,".",'Formulario PPGR3'!$F297))</f>
        <v/>
      </c>
      <c r="C297" s="191" t="str">
        <f>IF('Formulario PPGR3'!$G297="","",'Formulario PPGR1'!#REF!)</f>
        <v/>
      </c>
      <c r="D297" s="191" t="str">
        <f>IF('Formulario PPGR3'!$G297="","",'Formulario PPGR1'!#REF!)</f>
        <v/>
      </c>
      <c r="E297" s="191" t="str">
        <f>IF('Formulario PPGR3'!$G297="","",'Formulario PPGR1'!#REF!)</f>
        <v/>
      </c>
      <c r="F297" s="191" t="str">
        <f>IF('Formulario PPGR3'!$G297="","",'Formulario PPGR1'!#REF!)</f>
        <v/>
      </c>
      <c r="G297" s="190"/>
      <c r="H297" s="531" t="str" cm="1">
        <f t="array" ref="H297">IF(Tabla1[[#This Row],[Código_Actividad]]="","",_xlfn.XLOOKUP(Tabla1[[#This Row],[Código_Actividad]],CodigoActividad,Tabla2[Actividades Programables Presupuestables],"",0))</f>
        <v/>
      </c>
      <c r="I297" s="532" t="str">
        <f>IFERROR(VLOOKUP('Formulario PPGR3'!$G297,'Formulario PPGR2'!$H$110:$V$265,15,FALSE),"")</f>
        <v/>
      </c>
      <c r="J297" s="537"/>
      <c r="K297" s="535" t="str">
        <f>IF(Tabla1[[#This Row],[Insumos]]="","",_xlfn.XLOOKUP(Tabla1[[#This Row],[Insumos]],Tabla10[Insumo],Tabla10[InsumoAbrev],"",0))</f>
        <v/>
      </c>
      <c r="L297" s="536"/>
      <c r="M297" s="533" t="str">
        <f>IF(Tabla1[[#This Row],[Descripción]]="","",_xlfn.XLOOKUP(Tabla1[[#This Row],[Descripción]],Tabla10[Descripción],Tabla10[Unidad de Medida],"",0))</f>
        <v/>
      </c>
      <c r="N297" s="323"/>
      <c r="O297" s="534" t="str">
        <f>IF(Tabla1[[#This Row],[Descripción]]="","",_xlfn.XLOOKUP(Tabla1[[#This Row],[Descripción]],Tabla10[Descripción],Tabla10[Precio Unitario],0))</f>
        <v/>
      </c>
      <c r="P297" s="534" t="str">
        <f>IF(Tabla1[[#This Row],[Cantidad de Insumos]]="","",Tabla1[[#This Row],[Precio Unitario]]*Tabla1[[#This Row],[Cantidad de Insumos]])</f>
        <v/>
      </c>
      <c r="Q297" s="534" t="str">
        <f>IF(Tabla1[[#This Row],[Descripción]]="","",_xlfn.XLOOKUP(Tabla1[[#This Row],[Descripción]],Tabla10[Descripción],Tabla10[CODIGO PRESUPUESTARIO],0))</f>
        <v/>
      </c>
      <c r="R297" s="535"/>
    </row>
    <row r="298" spans="2:18" x14ac:dyDescent="0.25">
      <c r="B298" s="191" t="str">
        <f>IF('Formulario PPGR3'!$G298="","",CONCATENATE('Formulario PPGR3'!$C298,".",'Formulario PPGR3'!$D298,".",'Formulario PPGR3'!$E298,".",'Formulario PPGR3'!$F298))</f>
        <v/>
      </c>
      <c r="C298" s="191" t="str">
        <f>IF('Formulario PPGR3'!$G298="","",'Formulario PPGR1'!#REF!)</f>
        <v/>
      </c>
      <c r="D298" s="191" t="str">
        <f>IF('Formulario PPGR3'!$G298="","",'Formulario PPGR1'!#REF!)</f>
        <v/>
      </c>
      <c r="E298" s="191" t="str">
        <f>IF('Formulario PPGR3'!$G298="","",'Formulario PPGR1'!#REF!)</f>
        <v/>
      </c>
      <c r="F298" s="191" t="str">
        <f>IF('Formulario PPGR3'!$G298="","",'Formulario PPGR1'!#REF!)</f>
        <v/>
      </c>
      <c r="G298" s="190"/>
      <c r="H298" s="531" t="str" cm="1">
        <f t="array" ref="H298">IF(Tabla1[[#This Row],[Código_Actividad]]="","",_xlfn.XLOOKUP(Tabla1[[#This Row],[Código_Actividad]],CodigoActividad,Tabla2[Actividades Programables Presupuestables],"",0))</f>
        <v/>
      </c>
      <c r="I298" s="532" t="str">
        <f>IFERROR(VLOOKUP('Formulario PPGR3'!$G298,'Formulario PPGR2'!$H$110:$V$265,15,FALSE),"")</f>
        <v/>
      </c>
      <c r="J298" s="537"/>
      <c r="K298" s="535" t="str">
        <f>IF(Tabla1[[#This Row],[Insumos]]="","",_xlfn.XLOOKUP(Tabla1[[#This Row],[Insumos]],Tabla10[Insumo],Tabla10[InsumoAbrev],"",0))</f>
        <v/>
      </c>
      <c r="L298" s="536"/>
      <c r="M298" s="533" t="str">
        <f>IF(Tabla1[[#This Row],[Descripción]]="","",_xlfn.XLOOKUP(Tabla1[[#This Row],[Descripción]],Tabla10[Descripción],Tabla10[Unidad de Medida],"",0))</f>
        <v/>
      </c>
      <c r="N298" s="323"/>
      <c r="O298" s="534" t="str">
        <f>IF(Tabla1[[#This Row],[Descripción]]="","",_xlfn.XLOOKUP(Tabla1[[#This Row],[Descripción]],Tabla10[Descripción],Tabla10[Precio Unitario],0))</f>
        <v/>
      </c>
      <c r="P298" s="534" t="str">
        <f>IF(Tabla1[[#This Row],[Cantidad de Insumos]]="","",Tabla1[[#This Row],[Precio Unitario]]*Tabla1[[#This Row],[Cantidad de Insumos]])</f>
        <v/>
      </c>
      <c r="Q298" s="534" t="str">
        <f>IF(Tabla1[[#This Row],[Descripción]]="","",_xlfn.XLOOKUP(Tabla1[[#This Row],[Descripción]],Tabla10[Descripción],Tabla10[CODIGO PRESUPUESTARIO],0))</f>
        <v/>
      </c>
      <c r="R298" s="535"/>
    </row>
    <row r="299" spans="2:18" x14ac:dyDescent="0.25">
      <c r="B299" s="191" t="str">
        <f>IF('Formulario PPGR3'!$G299="","",CONCATENATE('Formulario PPGR3'!$C299,".",'Formulario PPGR3'!$D299,".",'Formulario PPGR3'!$E299,".",'Formulario PPGR3'!$F299))</f>
        <v/>
      </c>
      <c r="C299" s="191" t="str">
        <f>IF('Formulario PPGR3'!$G299="","",'Formulario PPGR1'!#REF!)</f>
        <v/>
      </c>
      <c r="D299" s="191" t="str">
        <f>IF('Formulario PPGR3'!$G299="","",'Formulario PPGR1'!#REF!)</f>
        <v/>
      </c>
      <c r="E299" s="191" t="str">
        <f>IF('Formulario PPGR3'!$G299="","",'Formulario PPGR1'!#REF!)</f>
        <v/>
      </c>
      <c r="F299" s="191" t="str">
        <f>IF('Formulario PPGR3'!$G299="","",'Formulario PPGR1'!#REF!)</f>
        <v/>
      </c>
      <c r="G299" s="190"/>
      <c r="H299" s="531" t="str" cm="1">
        <f t="array" ref="H299">IF(Tabla1[[#This Row],[Código_Actividad]]="","",_xlfn.XLOOKUP(Tabla1[[#This Row],[Código_Actividad]],CodigoActividad,Tabla2[Actividades Programables Presupuestables],"",0))</f>
        <v/>
      </c>
      <c r="I299" s="532" t="str">
        <f>IFERROR(VLOOKUP('Formulario PPGR3'!$G299,'Formulario PPGR2'!$H$110:$V$265,15,FALSE),"")</f>
        <v/>
      </c>
      <c r="J299" s="537"/>
      <c r="K299" s="535" t="str">
        <f>IF(Tabla1[[#This Row],[Insumos]]="","",_xlfn.XLOOKUP(Tabla1[[#This Row],[Insumos]],Tabla10[Insumo],Tabla10[InsumoAbrev],"",0))</f>
        <v/>
      </c>
      <c r="L299" s="536"/>
      <c r="M299" s="533" t="str">
        <f>IF(Tabla1[[#This Row],[Descripción]]="","",_xlfn.XLOOKUP(Tabla1[[#This Row],[Descripción]],Tabla10[Descripción],Tabla10[Unidad de Medida],"",0))</f>
        <v/>
      </c>
      <c r="N299" s="323"/>
      <c r="O299" s="534" t="str">
        <f>IF(Tabla1[[#This Row],[Descripción]]="","",_xlfn.XLOOKUP(Tabla1[[#This Row],[Descripción]],Tabla10[Descripción],Tabla10[Precio Unitario],0))</f>
        <v/>
      </c>
      <c r="P299" s="534" t="str">
        <f>IF(Tabla1[[#This Row],[Cantidad de Insumos]]="","",Tabla1[[#This Row],[Precio Unitario]]*Tabla1[[#This Row],[Cantidad de Insumos]])</f>
        <v/>
      </c>
      <c r="Q299" s="534" t="str">
        <f>IF(Tabla1[[#This Row],[Descripción]]="","",_xlfn.XLOOKUP(Tabla1[[#This Row],[Descripción]],Tabla10[Descripción],Tabla10[CODIGO PRESUPUESTARIO],0))</f>
        <v/>
      </c>
      <c r="R299" s="535"/>
    </row>
    <row r="300" spans="2:18" x14ac:dyDescent="0.25">
      <c r="B300" s="191" t="str">
        <f>IF('Formulario PPGR3'!$G300="","",CONCATENATE('Formulario PPGR3'!$C300,".",'Formulario PPGR3'!$D300,".",'Formulario PPGR3'!$E300,".",'Formulario PPGR3'!$F300))</f>
        <v/>
      </c>
      <c r="C300" s="191" t="str">
        <f>IF('Formulario PPGR3'!$G300="","",'Formulario PPGR1'!#REF!)</f>
        <v/>
      </c>
      <c r="D300" s="191" t="str">
        <f>IF('Formulario PPGR3'!$G300="","",'Formulario PPGR1'!#REF!)</f>
        <v/>
      </c>
      <c r="E300" s="191" t="str">
        <f>IF('Formulario PPGR3'!$G300="","",'Formulario PPGR1'!#REF!)</f>
        <v/>
      </c>
      <c r="F300" s="191" t="str">
        <f>IF('Formulario PPGR3'!$G300="","",'Formulario PPGR1'!#REF!)</f>
        <v/>
      </c>
      <c r="G300" s="190"/>
      <c r="H300" s="531" t="str" cm="1">
        <f t="array" ref="H300">IF(Tabla1[[#This Row],[Código_Actividad]]="","",_xlfn.XLOOKUP(Tabla1[[#This Row],[Código_Actividad]],CodigoActividad,Tabla2[Actividades Programables Presupuestables],"",0))</f>
        <v/>
      </c>
      <c r="I300" s="532" t="str">
        <f>IFERROR(VLOOKUP('Formulario PPGR3'!$G300,'Formulario PPGR2'!$H$110:$V$265,15,FALSE),"")</f>
        <v/>
      </c>
      <c r="J300" s="537"/>
      <c r="K300" s="535" t="str">
        <f>IF(Tabla1[[#This Row],[Insumos]]="","",_xlfn.XLOOKUP(Tabla1[[#This Row],[Insumos]],Tabla10[Insumo],Tabla10[InsumoAbrev],"",0))</f>
        <v/>
      </c>
      <c r="L300" s="536"/>
      <c r="M300" s="533" t="str">
        <f>IF(Tabla1[[#This Row],[Descripción]]="","",_xlfn.XLOOKUP(Tabla1[[#This Row],[Descripción]],Tabla10[Descripción],Tabla10[Unidad de Medida],"",0))</f>
        <v/>
      </c>
      <c r="N300" s="323"/>
      <c r="O300" s="534" t="str">
        <f>IF(Tabla1[[#This Row],[Descripción]]="","",_xlfn.XLOOKUP(Tabla1[[#This Row],[Descripción]],Tabla10[Descripción],Tabla10[Precio Unitario],0))</f>
        <v/>
      </c>
      <c r="P300" s="534" t="str">
        <f>IF(Tabla1[[#This Row],[Cantidad de Insumos]]="","",Tabla1[[#This Row],[Precio Unitario]]*Tabla1[[#This Row],[Cantidad de Insumos]])</f>
        <v/>
      </c>
      <c r="Q300" s="534" t="str">
        <f>IF(Tabla1[[#This Row],[Descripción]]="","",_xlfn.XLOOKUP(Tabla1[[#This Row],[Descripción]],Tabla10[Descripción],Tabla10[CODIGO PRESUPUESTARIO],0))</f>
        <v/>
      </c>
      <c r="R300" s="535"/>
    </row>
    <row r="301" spans="2:18" x14ac:dyDescent="0.25">
      <c r="B301" s="191" t="str">
        <f>IF('Formulario PPGR3'!$G301="","",CONCATENATE('Formulario PPGR3'!$C301,".",'Formulario PPGR3'!$D301,".",'Formulario PPGR3'!$E301,".",'Formulario PPGR3'!$F301))</f>
        <v/>
      </c>
      <c r="C301" s="191" t="str">
        <f>IF('Formulario PPGR3'!$G301="","",'Formulario PPGR1'!#REF!)</f>
        <v/>
      </c>
      <c r="D301" s="191" t="str">
        <f>IF('Formulario PPGR3'!$G301="","",'Formulario PPGR1'!#REF!)</f>
        <v/>
      </c>
      <c r="E301" s="191" t="str">
        <f>IF('Formulario PPGR3'!$G301="","",'Formulario PPGR1'!#REF!)</f>
        <v/>
      </c>
      <c r="F301" s="191" t="str">
        <f>IF('Formulario PPGR3'!$G301="","",'Formulario PPGR1'!#REF!)</f>
        <v/>
      </c>
      <c r="G301" s="190"/>
      <c r="H301" s="531" t="str" cm="1">
        <f t="array" ref="H301">IF(Tabla1[[#This Row],[Código_Actividad]]="","",_xlfn.XLOOKUP(Tabla1[[#This Row],[Código_Actividad]],CodigoActividad,Tabla2[Actividades Programables Presupuestables],"",0))</f>
        <v/>
      </c>
      <c r="I301" s="532" t="str">
        <f>IFERROR(VLOOKUP('Formulario PPGR3'!$G301,'Formulario PPGR2'!$H$110:$V$265,15,FALSE),"")</f>
        <v/>
      </c>
      <c r="J301" s="537"/>
      <c r="K301" s="535" t="str">
        <f>IF(Tabla1[[#This Row],[Insumos]]="","",_xlfn.XLOOKUP(Tabla1[[#This Row],[Insumos]],Tabla10[Insumo],Tabla10[InsumoAbrev],"",0))</f>
        <v/>
      </c>
      <c r="L301" s="536"/>
      <c r="M301" s="533" t="str">
        <f>IF(Tabla1[[#This Row],[Descripción]]="","",_xlfn.XLOOKUP(Tabla1[[#This Row],[Descripción]],Tabla10[Descripción],Tabla10[Unidad de Medida],"",0))</f>
        <v/>
      </c>
      <c r="N301" s="323"/>
      <c r="O301" s="534" t="str">
        <f>IF(Tabla1[[#This Row],[Descripción]]="","",_xlfn.XLOOKUP(Tabla1[[#This Row],[Descripción]],Tabla10[Descripción],Tabla10[Precio Unitario],0))</f>
        <v/>
      </c>
      <c r="P301" s="534" t="str">
        <f>IF(Tabla1[[#This Row],[Cantidad de Insumos]]="","",Tabla1[[#This Row],[Precio Unitario]]*Tabla1[[#This Row],[Cantidad de Insumos]])</f>
        <v/>
      </c>
      <c r="Q301" s="534" t="str">
        <f>IF(Tabla1[[#This Row],[Descripción]]="","",_xlfn.XLOOKUP(Tabla1[[#This Row],[Descripción]],Tabla10[Descripción],Tabla10[CODIGO PRESUPUESTARIO],0))</f>
        <v/>
      </c>
      <c r="R301" s="535"/>
    </row>
    <row r="302" spans="2:18" x14ac:dyDescent="0.25">
      <c r="B302" s="191" t="str">
        <f>IF('Formulario PPGR3'!$G302="","",CONCATENATE('Formulario PPGR3'!$C302,".",'Formulario PPGR3'!$D302,".",'Formulario PPGR3'!$E302,".",'Formulario PPGR3'!$F302))</f>
        <v/>
      </c>
      <c r="C302" s="191" t="str">
        <f>IF('Formulario PPGR3'!$G302="","",'Formulario PPGR1'!#REF!)</f>
        <v/>
      </c>
      <c r="D302" s="191" t="str">
        <f>IF('Formulario PPGR3'!$G302="","",'Formulario PPGR1'!#REF!)</f>
        <v/>
      </c>
      <c r="E302" s="191" t="str">
        <f>IF('Formulario PPGR3'!$G302="","",'Formulario PPGR1'!#REF!)</f>
        <v/>
      </c>
      <c r="F302" s="191" t="str">
        <f>IF('Formulario PPGR3'!$G302="","",'Formulario PPGR1'!#REF!)</f>
        <v/>
      </c>
      <c r="G302" s="190"/>
      <c r="H302" s="531" t="str" cm="1">
        <f t="array" ref="H302">IF(Tabla1[[#This Row],[Código_Actividad]]="","",_xlfn.XLOOKUP(Tabla1[[#This Row],[Código_Actividad]],CodigoActividad,Tabla2[Actividades Programables Presupuestables],"",0))</f>
        <v/>
      </c>
      <c r="I302" s="532" t="str">
        <f>IFERROR(VLOOKUP('Formulario PPGR3'!$G302,'Formulario PPGR2'!$H$110:$V$265,15,FALSE),"")</f>
        <v/>
      </c>
      <c r="J302" s="537"/>
      <c r="K302" s="535" t="str">
        <f>IF(Tabla1[[#This Row],[Insumos]]="","",_xlfn.XLOOKUP(Tabla1[[#This Row],[Insumos]],Tabla10[Insumo],Tabla10[InsumoAbrev],"",0))</f>
        <v/>
      </c>
      <c r="L302" s="536"/>
      <c r="M302" s="533" t="str">
        <f>IF(Tabla1[[#This Row],[Descripción]]="","",_xlfn.XLOOKUP(Tabla1[[#This Row],[Descripción]],Tabla10[Descripción],Tabla10[Unidad de Medida],"",0))</f>
        <v/>
      </c>
      <c r="N302" s="323"/>
      <c r="O302" s="534" t="str">
        <f>IF(Tabla1[[#This Row],[Descripción]]="","",_xlfn.XLOOKUP(Tabla1[[#This Row],[Descripción]],Tabla10[Descripción],Tabla10[Precio Unitario],0))</f>
        <v/>
      </c>
      <c r="P302" s="534" t="str">
        <f>IF(Tabla1[[#This Row],[Cantidad de Insumos]]="","",Tabla1[[#This Row],[Precio Unitario]]*Tabla1[[#This Row],[Cantidad de Insumos]])</f>
        <v/>
      </c>
      <c r="Q302" s="534" t="str">
        <f>IF(Tabla1[[#This Row],[Descripción]]="","",_xlfn.XLOOKUP(Tabla1[[#This Row],[Descripción]],Tabla10[Descripción],Tabla10[CODIGO PRESUPUESTARIO],0))</f>
        <v/>
      </c>
      <c r="R302" s="535"/>
    </row>
    <row r="303" spans="2:18" x14ac:dyDescent="0.25">
      <c r="B303" s="191" t="str">
        <f>IF('Formulario PPGR3'!$G303="","",CONCATENATE('Formulario PPGR3'!$C303,".",'Formulario PPGR3'!$D303,".",'Formulario PPGR3'!$E303,".",'Formulario PPGR3'!$F303))</f>
        <v/>
      </c>
      <c r="C303" s="191" t="str">
        <f>IF('Formulario PPGR3'!$G303="","",'Formulario PPGR1'!#REF!)</f>
        <v/>
      </c>
      <c r="D303" s="191" t="str">
        <f>IF('Formulario PPGR3'!$G303="","",'Formulario PPGR1'!#REF!)</f>
        <v/>
      </c>
      <c r="E303" s="191" t="str">
        <f>IF('Formulario PPGR3'!$G303="","",'Formulario PPGR1'!#REF!)</f>
        <v/>
      </c>
      <c r="F303" s="191" t="str">
        <f>IF('Formulario PPGR3'!$G303="","",'Formulario PPGR1'!#REF!)</f>
        <v/>
      </c>
      <c r="G303" s="190"/>
      <c r="H303" s="531" t="str" cm="1">
        <f t="array" ref="H303">IF(Tabla1[[#This Row],[Código_Actividad]]="","",_xlfn.XLOOKUP(Tabla1[[#This Row],[Código_Actividad]],CodigoActividad,Tabla2[Actividades Programables Presupuestables],"",0))</f>
        <v/>
      </c>
      <c r="I303" s="532" t="str">
        <f>IFERROR(VLOOKUP('Formulario PPGR3'!$G303,'Formulario PPGR2'!$H$110:$V$265,15,FALSE),"")</f>
        <v/>
      </c>
      <c r="J303" s="537"/>
      <c r="K303" s="535" t="str">
        <f>IF(Tabla1[[#This Row],[Insumos]]="","",_xlfn.XLOOKUP(Tabla1[[#This Row],[Insumos]],Tabla10[Insumo],Tabla10[InsumoAbrev],"",0))</f>
        <v/>
      </c>
      <c r="L303" s="536"/>
      <c r="M303" s="533" t="str">
        <f>IF(Tabla1[[#This Row],[Descripción]]="","",_xlfn.XLOOKUP(Tabla1[[#This Row],[Descripción]],Tabla10[Descripción],Tabla10[Unidad de Medida],"",0))</f>
        <v/>
      </c>
      <c r="N303" s="323"/>
      <c r="O303" s="534" t="str">
        <f>IF(Tabla1[[#This Row],[Descripción]]="","",_xlfn.XLOOKUP(Tabla1[[#This Row],[Descripción]],Tabla10[Descripción],Tabla10[Precio Unitario],0))</f>
        <v/>
      </c>
      <c r="P303" s="534" t="str">
        <f>IF(Tabla1[[#This Row],[Cantidad de Insumos]]="","",Tabla1[[#This Row],[Precio Unitario]]*Tabla1[[#This Row],[Cantidad de Insumos]])</f>
        <v/>
      </c>
      <c r="Q303" s="534" t="str">
        <f>IF(Tabla1[[#This Row],[Descripción]]="","",_xlfn.XLOOKUP(Tabla1[[#This Row],[Descripción]],Tabla10[Descripción],Tabla10[CODIGO PRESUPUESTARIO],0))</f>
        <v/>
      </c>
      <c r="R303" s="535"/>
    </row>
    <row r="304" spans="2:18" x14ac:dyDescent="0.25">
      <c r="B304" s="191" t="str">
        <f>IF('Formulario PPGR3'!$G304="","",CONCATENATE('Formulario PPGR3'!$C304,".",'Formulario PPGR3'!$D304,".",'Formulario PPGR3'!$E304,".",'Formulario PPGR3'!$F304))</f>
        <v/>
      </c>
      <c r="C304" s="191" t="str">
        <f>IF('Formulario PPGR3'!$G304="","",'Formulario PPGR1'!#REF!)</f>
        <v/>
      </c>
      <c r="D304" s="191" t="str">
        <f>IF('Formulario PPGR3'!$G304="","",'Formulario PPGR1'!#REF!)</f>
        <v/>
      </c>
      <c r="E304" s="191" t="str">
        <f>IF('Formulario PPGR3'!$G304="","",'Formulario PPGR1'!#REF!)</f>
        <v/>
      </c>
      <c r="F304" s="191" t="str">
        <f>IF('Formulario PPGR3'!$G304="","",'Formulario PPGR1'!#REF!)</f>
        <v/>
      </c>
      <c r="G304" s="190"/>
      <c r="H304" s="531" t="str" cm="1">
        <f t="array" ref="H304">IF(Tabla1[[#This Row],[Código_Actividad]]="","",_xlfn.XLOOKUP(Tabla1[[#This Row],[Código_Actividad]],CodigoActividad,Tabla2[Actividades Programables Presupuestables],"",0))</f>
        <v/>
      </c>
      <c r="I304" s="532" t="str">
        <f>IFERROR(VLOOKUP('Formulario PPGR3'!$G304,'Formulario PPGR2'!$H$110:$V$265,15,FALSE),"")</f>
        <v/>
      </c>
      <c r="J304" s="537"/>
      <c r="K304" s="535" t="str">
        <f>IF(Tabla1[[#This Row],[Insumos]]="","",_xlfn.XLOOKUP(Tabla1[[#This Row],[Insumos]],Tabla10[Insumo],Tabla10[InsumoAbrev],"",0))</f>
        <v/>
      </c>
      <c r="L304" s="536"/>
      <c r="M304" s="533" t="str">
        <f>IF(Tabla1[[#This Row],[Descripción]]="","",_xlfn.XLOOKUP(Tabla1[[#This Row],[Descripción]],Tabla10[Descripción],Tabla10[Unidad de Medida],"",0))</f>
        <v/>
      </c>
      <c r="N304" s="323"/>
      <c r="O304" s="534" t="str">
        <f>IF(Tabla1[[#This Row],[Descripción]]="","",_xlfn.XLOOKUP(Tabla1[[#This Row],[Descripción]],Tabla10[Descripción],Tabla10[Precio Unitario],0))</f>
        <v/>
      </c>
      <c r="P304" s="534" t="str">
        <f>IF(Tabla1[[#This Row],[Cantidad de Insumos]]="","",Tabla1[[#This Row],[Precio Unitario]]*Tabla1[[#This Row],[Cantidad de Insumos]])</f>
        <v/>
      </c>
      <c r="Q304" s="534" t="str">
        <f>IF(Tabla1[[#This Row],[Descripción]]="","",_xlfn.XLOOKUP(Tabla1[[#This Row],[Descripción]],Tabla10[Descripción],Tabla10[CODIGO PRESUPUESTARIO],0))</f>
        <v/>
      </c>
      <c r="R304" s="535"/>
    </row>
    <row r="305" spans="2:18" x14ac:dyDescent="0.25">
      <c r="B305" s="191" t="str">
        <f>IF('Formulario PPGR3'!$G305="","",CONCATENATE('Formulario PPGR3'!$C305,".",'Formulario PPGR3'!$D305,".",'Formulario PPGR3'!$E305,".",'Formulario PPGR3'!$F305))</f>
        <v/>
      </c>
      <c r="C305" s="191" t="str">
        <f>IF('Formulario PPGR3'!$G305="","",'Formulario PPGR1'!#REF!)</f>
        <v/>
      </c>
      <c r="D305" s="191" t="str">
        <f>IF('Formulario PPGR3'!$G305="","",'Formulario PPGR1'!#REF!)</f>
        <v/>
      </c>
      <c r="E305" s="191" t="str">
        <f>IF('Formulario PPGR3'!$G305="","",'Formulario PPGR1'!#REF!)</f>
        <v/>
      </c>
      <c r="F305" s="191" t="str">
        <f>IF('Formulario PPGR3'!$G305="","",'Formulario PPGR1'!#REF!)</f>
        <v/>
      </c>
      <c r="G305" s="190"/>
      <c r="H305" s="531" t="str" cm="1">
        <f t="array" ref="H305">IF(Tabla1[[#This Row],[Código_Actividad]]="","",_xlfn.XLOOKUP(Tabla1[[#This Row],[Código_Actividad]],CodigoActividad,Tabla2[Actividades Programables Presupuestables],"",0))</f>
        <v/>
      </c>
      <c r="I305" s="532" t="str">
        <f>IFERROR(VLOOKUP('Formulario PPGR3'!$G305,'Formulario PPGR2'!$H$110:$V$265,15,FALSE),"")</f>
        <v/>
      </c>
      <c r="J305" s="537"/>
      <c r="K305" s="535" t="str">
        <f>IF(Tabla1[[#This Row],[Insumos]]="","",_xlfn.XLOOKUP(Tabla1[[#This Row],[Insumos]],Tabla10[Insumo],Tabla10[InsumoAbrev],"",0))</f>
        <v/>
      </c>
      <c r="L305" s="536"/>
      <c r="M305" s="533" t="str">
        <f>IF(Tabla1[[#This Row],[Descripción]]="","",_xlfn.XLOOKUP(Tabla1[[#This Row],[Descripción]],Tabla10[Descripción],Tabla10[Unidad de Medida],"",0))</f>
        <v/>
      </c>
      <c r="N305" s="323"/>
      <c r="O305" s="534" t="str">
        <f>IF(Tabla1[[#This Row],[Descripción]]="","",_xlfn.XLOOKUP(Tabla1[[#This Row],[Descripción]],Tabla10[Descripción],Tabla10[Precio Unitario],0))</f>
        <v/>
      </c>
      <c r="P305" s="534" t="str">
        <f>IF(Tabla1[[#This Row],[Cantidad de Insumos]]="","",Tabla1[[#This Row],[Precio Unitario]]*Tabla1[[#This Row],[Cantidad de Insumos]])</f>
        <v/>
      </c>
      <c r="Q305" s="534" t="str">
        <f>IF(Tabla1[[#This Row],[Descripción]]="","",_xlfn.XLOOKUP(Tabla1[[#This Row],[Descripción]],Tabla10[Descripción],Tabla10[CODIGO PRESUPUESTARIO],0))</f>
        <v/>
      </c>
      <c r="R305" s="535"/>
    </row>
    <row r="306" spans="2:18" x14ac:dyDescent="0.25">
      <c r="B306" s="191" t="str">
        <f>IF('Formulario PPGR3'!$G306="","",CONCATENATE('Formulario PPGR3'!$C306,".",'Formulario PPGR3'!$D306,".",'Formulario PPGR3'!$E306,".",'Formulario PPGR3'!$F306))</f>
        <v/>
      </c>
      <c r="C306" s="191" t="str">
        <f>IF('Formulario PPGR3'!$G306="","",'Formulario PPGR1'!#REF!)</f>
        <v/>
      </c>
      <c r="D306" s="191" t="str">
        <f>IF('Formulario PPGR3'!$G306="","",'Formulario PPGR1'!#REF!)</f>
        <v/>
      </c>
      <c r="E306" s="191" t="str">
        <f>IF('Formulario PPGR3'!$G306="","",'Formulario PPGR1'!#REF!)</f>
        <v/>
      </c>
      <c r="F306" s="191" t="str">
        <f>IF('Formulario PPGR3'!$G306="","",'Formulario PPGR1'!#REF!)</f>
        <v/>
      </c>
      <c r="G306" s="190"/>
      <c r="H306" s="531" t="str" cm="1">
        <f t="array" ref="H306">IF(Tabla1[[#This Row],[Código_Actividad]]="","",_xlfn.XLOOKUP(Tabla1[[#This Row],[Código_Actividad]],CodigoActividad,Tabla2[Actividades Programables Presupuestables],"",0))</f>
        <v/>
      </c>
      <c r="I306" s="532" t="str">
        <f>IFERROR(VLOOKUP('Formulario PPGR3'!$G306,'Formulario PPGR2'!$H$110:$V$265,15,FALSE),"")</f>
        <v/>
      </c>
      <c r="J306" s="537"/>
      <c r="K306" s="535" t="str">
        <f>IF(Tabla1[[#This Row],[Insumos]]="","",_xlfn.XLOOKUP(Tabla1[[#This Row],[Insumos]],Tabla10[Insumo],Tabla10[InsumoAbrev],"",0))</f>
        <v/>
      </c>
      <c r="L306" s="536"/>
      <c r="M306" s="533" t="str">
        <f>IF(Tabla1[[#This Row],[Descripción]]="","",_xlfn.XLOOKUP(Tabla1[[#This Row],[Descripción]],Tabla10[Descripción],Tabla10[Unidad de Medida],"",0))</f>
        <v/>
      </c>
      <c r="N306" s="323"/>
      <c r="O306" s="534" t="str">
        <f>IF(Tabla1[[#This Row],[Descripción]]="","",_xlfn.XLOOKUP(Tabla1[[#This Row],[Descripción]],Tabla10[Descripción],Tabla10[Precio Unitario],0))</f>
        <v/>
      </c>
      <c r="P306" s="534" t="str">
        <f>IF(Tabla1[[#This Row],[Cantidad de Insumos]]="","",Tabla1[[#This Row],[Precio Unitario]]*Tabla1[[#This Row],[Cantidad de Insumos]])</f>
        <v/>
      </c>
      <c r="Q306" s="534" t="str">
        <f>IF(Tabla1[[#This Row],[Descripción]]="","",_xlfn.XLOOKUP(Tabla1[[#This Row],[Descripción]],Tabla10[Descripción],Tabla10[CODIGO PRESUPUESTARIO],0))</f>
        <v/>
      </c>
      <c r="R306" s="535"/>
    </row>
    <row r="307" spans="2:18" x14ac:dyDescent="0.25">
      <c r="B307" s="191" t="str">
        <f>IF('Formulario PPGR3'!$G307="","",CONCATENATE('Formulario PPGR3'!$C307,".",'Formulario PPGR3'!$D307,".",'Formulario PPGR3'!$E307,".",'Formulario PPGR3'!$F307))</f>
        <v/>
      </c>
      <c r="C307" s="191" t="str">
        <f>IF('Formulario PPGR3'!$G307="","",'Formulario PPGR1'!#REF!)</f>
        <v/>
      </c>
      <c r="D307" s="191" t="str">
        <f>IF('Formulario PPGR3'!$G307="","",'Formulario PPGR1'!#REF!)</f>
        <v/>
      </c>
      <c r="E307" s="191" t="str">
        <f>IF('Formulario PPGR3'!$G307="","",'Formulario PPGR1'!#REF!)</f>
        <v/>
      </c>
      <c r="F307" s="191" t="str">
        <f>IF('Formulario PPGR3'!$G307="","",'Formulario PPGR1'!#REF!)</f>
        <v/>
      </c>
      <c r="G307" s="190"/>
      <c r="H307" s="531" t="str" cm="1">
        <f t="array" ref="H307">IF(Tabla1[[#This Row],[Código_Actividad]]="","",_xlfn.XLOOKUP(Tabla1[[#This Row],[Código_Actividad]],CodigoActividad,Tabla2[Actividades Programables Presupuestables],"",0))</f>
        <v/>
      </c>
      <c r="I307" s="532" t="str">
        <f>IFERROR(VLOOKUP('Formulario PPGR3'!$G307,'Formulario PPGR2'!$H$110:$V$265,15,FALSE),"")</f>
        <v/>
      </c>
      <c r="J307" s="537"/>
      <c r="K307" s="535" t="str">
        <f>IF(Tabla1[[#This Row],[Insumos]]="","",_xlfn.XLOOKUP(Tabla1[[#This Row],[Insumos]],Tabla10[Insumo],Tabla10[InsumoAbrev],"",0))</f>
        <v/>
      </c>
      <c r="L307" s="536"/>
      <c r="M307" s="533" t="str">
        <f>IF(Tabla1[[#This Row],[Descripción]]="","",_xlfn.XLOOKUP(Tabla1[[#This Row],[Descripción]],Tabla10[Descripción],Tabla10[Unidad de Medida],"",0))</f>
        <v/>
      </c>
      <c r="N307" s="323"/>
      <c r="O307" s="534" t="str">
        <f>IF(Tabla1[[#This Row],[Descripción]]="","",_xlfn.XLOOKUP(Tabla1[[#This Row],[Descripción]],Tabla10[Descripción],Tabla10[Precio Unitario],0))</f>
        <v/>
      </c>
      <c r="P307" s="534" t="str">
        <f>IF(Tabla1[[#This Row],[Cantidad de Insumos]]="","",Tabla1[[#This Row],[Precio Unitario]]*Tabla1[[#This Row],[Cantidad de Insumos]])</f>
        <v/>
      </c>
      <c r="Q307" s="534" t="str">
        <f>IF(Tabla1[[#This Row],[Descripción]]="","",_xlfn.XLOOKUP(Tabla1[[#This Row],[Descripción]],Tabla10[Descripción],Tabla10[CODIGO PRESUPUESTARIO],0))</f>
        <v/>
      </c>
      <c r="R307" s="535"/>
    </row>
    <row r="308" spans="2:18" x14ac:dyDescent="0.25">
      <c r="B308" s="191" t="str">
        <f>IF('Formulario PPGR3'!$G308="","",CONCATENATE('Formulario PPGR3'!$C308,".",'Formulario PPGR3'!$D308,".",'Formulario PPGR3'!$E308,".",'Formulario PPGR3'!$F308))</f>
        <v/>
      </c>
      <c r="C308" s="191" t="str">
        <f>IF('Formulario PPGR3'!$G308="","",'Formulario PPGR1'!#REF!)</f>
        <v/>
      </c>
      <c r="D308" s="191" t="str">
        <f>IF('Formulario PPGR3'!$G308="","",'Formulario PPGR1'!#REF!)</f>
        <v/>
      </c>
      <c r="E308" s="191" t="str">
        <f>IF('Formulario PPGR3'!$G308="","",'Formulario PPGR1'!#REF!)</f>
        <v/>
      </c>
      <c r="F308" s="191" t="str">
        <f>IF('Formulario PPGR3'!$G308="","",'Formulario PPGR1'!#REF!)</f>
        <v/>
      </c>
      <c r="G308" s="190"/>
      <c r="H308" s="531" t="str" cm="1">
        <f t="array" ref="H308">IF(Tabla1[[#This Row],[Código_Actividad]]="","",_xlfn.XLOOKUP(Tabla1[[#This Row],[Código_Actividad]],CodigoActividad,Tabla2[Actividades Programables Presupuestables],"",0))</f>
        <v/>
      </c>
      <c r="I308" s="532" t="str">
        <f>IFERROR(VLOOKUP('Formulario PPGR3'!$G308,'Formulario PPGR2'!$H$110:$V$265,15,FALSE),"")</f>
        <v/>
      </c>
      <c r="J308" s="537"/>
      <c r="K308" s="535" t="str">
        <f>IF(Tabla1[[#This Row],[Insumos]]="","",_xlfn.XLOOKUP(Tabla1[[#This Row],[Insumos]],Tabla10[Insumo],Tabla10[InsumoAbrev],"",0))</f>
        <v/>
      </c>
      <c r="L308" s="536"/>
      <c r="M308" s="533" t="str">
        <f>IF(Tabla1[[#This Row],[Descripción]]="","",_xlfn.XLOOKUP(Tabla1[[#This Row],[Descripción]],Tabla10[Descripción],Tabla10[Unidad de Medida],"",0))</f>
        <v/>
      </c>
      <c r="N308" s="323"/>
      <c r="O308" s="534" t="str">
        <f>IF(Tabla1[[#This Row],[Descripción]]="","",_xlfn.XLOOKUP(Tabla1[[#This Row],[Descripción]],Tabla10[Descripción],Tabla10[Precio Unitario],0))</f>
        <v/>
      </c>
      <c r="P308" s="534" t="str">
        <f>IF(Tabla1[[#This Row],[Cantidad de Insumos]]="","",Tabla1[[#This Row],[Precio Unitario]]*Tabla1[[#This Row],[Cantidad de Insumos]])</f>
        <v/>
      </c>
      <c r="Q308" s="534" t="str">
        <f>IF(Tabla1[[#This Row],[Descripción]]="","",_xlfn.XLOOKUP(Tabla1[[#This Row],[Descripción]],Tabla10[Descripción],Tabla10[CODIGO PRESUPUESTARIO],0))</f>
        <v/>
      </c>
      <c r="R308" s="535"/>
    </row>
    <row r="309" spans="2:18" x14ac:dyDescent="0.25">
      <c r="B309" s="191" t="str">
        <f>IF('Formulario PPGR3'!$G309="","",CONCATENATE('Formulario PPGR3'!$C309,".",'Formulario PPGR3'!$D309,".",'Formulario PPGR3'!$E309,".",'Formulario PPGR3'!$F309))</f>
        <v/>
      </c>
      <c r="C309" s="191" t="str">
        <f>IF('Formulario PPGR3'!$G309="","",'Formulario PPGR1'!#REF!)</f>
        <v/>
      </c>
      <c r="D309" s="191" t="str">
        <f>IF('Formulario PPGR3'!$G309="","",'Formulario PPGR1'!#REF!)</f>
        <v/>
      </c>
      <c r="E309" s="191" t="str">
        <f>IF('Formulario PPGR3'!$G309="","",'Formulario PPGR1'!#REF!)</f>
        <v/>
      </c>
      <c r="F309" s="191" t="str">
        <f>IF('Formulario PPGR3'!$G309="","",'Formulario PPGR1'!#REF!)</f>
        <v/>
      </c>
      <c r="G309" s="190"/>
      <c r="H309" s="531" t="str" cm="1">
        <f t="array" ref="H309">IF(Tabla1[[#This Row],[Código_Actividad]]="","",_xlfn.XLOOKUP(Tabla1[[#This Row],[Código_Actividad]],CodigoActividad,Tabla2[Actividades Programables Presupuestables],"",0))</f>
        <v/>
      </c>
      <c r="I309" s="532" t="str">
        <f>IFERROR(VLOOKUP('Formulario PPGR3'!$G309,'Formulario PPGR2'!$H$110:$V$265,15,FALSE),"")</f>
        <v/>
      </c>
      <c r="J309" s="537"/>
      <c r="K309" s="535" t="str">
        <f>IF(Tabla1[[#This Row],[Insumos]]="","",_xlfn.XLOOKUP(Tabla1[[#This Row],[Insumos]],Tabla10[Insumo],Tabla10[InsumoAbrev],"",0))</f>
        <v/>
      </c>
      <c r="L309" s="536"/>
      <c r="M309" s="533" t="str">
        <f>IF(Tabla1[[#This Row],[Descripción]]="","",_xlfn.XLOOKUP(Tabla1[[#This Row],[Descripción]],Tabla10[Descripción],Tabla10[Unidad de Medida],"",0))</f>
        <v/>
      </c>
      <c r="N309" s="323"/>
      <c r="O309" s="534" t="str">
        <f>IF(Tabla1[[#This Row],[Descripción]]="","",_xlfn.XLOOKUP(Tabla1[[#This Row],[Descripción]],Tabla10[Descripción],Tabla10[Precio Unitario],0))</f>
        <v/>
      </c>
      <c r="P309" s="534" t="str">
        <f>IF(Tabla1[[#This Row],[Cantidad de Insumos]]="","",Tabla1[[#This Row],[Precio Unitario]]*Tabla1[[#This Row],[Cantidad de Insumos]])</f>
        <v/>
      </c>
      <c r="Q309" s="534" t="str">
        <f>IF(Tabla1[[#This Row],[Descripción]]="","",_xlfn.XLOOKUP(Tabla1[[#This Row],[Descripción]],Tabla10[Descripción],Tabla10[CODIGO PRESUPUESTARIO],0))</f>
        <v/>
      </c>
      <c r="R309" s="535"/>
    </row>
    <row r="310" spans="2:18" x14ac:dyDescent="0.25">
      <c r="B310" s="191" t="str">
        <f>IF('Formulario PPGR3'!$G310="","",CONCATENATE('Formulario PPGR3'!$C310,".",'Formulario PPGR3'!$D310,".",'Formulario PPGR3'!$E310,".",'Formulario PPGR3'!$F310))</f>
        <v/>
      </c>
      <c r="C310" s="191" t="str">
        <f>IF('Formulario PPGR3'!$G310="","",'Formulario PPGR1'!#REF!)</f>
        <v/>
      </c>
      <c r="D310" s="191" t="str">
        <f>IF('Formulario PPGR3'!$G310="","",'Formulario PPGR1'!#REF!)</f>
        <v/>
      </c>
      <c r="E310" s="191" t="str">
        <f>IF('Formulario PPGR3'!$G310="","",'Formulario PPGR1'!#REF!)</f>
        <v/>
      </c>
      <c r="F310" s="191" t="str">
        <f>IF('Formulario PPGR3'!$G310="","",'Formulario PPGR1'!#REF!)</f>
        <v/>
      </c>
      <c r="G310" s="190"/>
      <c r="H310" s="531" t="str" cm="1">
        <f t="array" ref="H310">IF(Tabla1[[#This Row],[Código_Actividad]]="","",_xlfn.XLOOKUP(Tabla1[[#This Row],[Código_Actividad]],CodigoActividad,Tabla2[Actividades Programables Presupuestables],"",0))</f>
        <v/>
      </c>
      <c r="I310" s="532" t="str">
        <f>IFERROR(VLOOKUP('Formulario PPGR3'!$G310,'Formulario PPGR2'!$H$110:$V$265,15,FALSE),"")</f>
        <v/>
      </c>
      <c r="J310" s="537"/>
      <c r="K310" s="535" t="str">
        <f>IF(Tabla1[[#This Row],[Insumos]]="","",_xlfn.XLOOKUP(Tabla1[[#This Row],[Insumos]],Tabla10[Insumo],Tabla10[InsumoAbrev],"",0))</f>
        <v/>
      </c>
      <c r="L310" s="536"/>
      <c r="M310" s="533" t="str">
        <f>IF(Tabla1[[#This Row],[Descripción]]="","",_xlfn.XLOOKUP(Tabla1[[#This Row],[Descripción]],Tabla10[Descripción],Tabla10[Unidad de Medida],"",0))</f>
        <v/>
      </c>
      <c r="N310" s="323"/>
      <c r="O310" s="534" t="str">
        <f>IF(Tabla1[[#This Row],[Descripción]]="","",_xlfn.XLOOKUP(Tabla1[[#This Row],[Descripción]],Tabla10[Descripción],Tabla10[Precio Unitario],0))</f>
        <v/>
      </c>
      <c r="P310" s="534" t="str">
        <f>IF(Tabla1[[#This Row],[Cantidad de Insumos]]="","",Tabla1[[#This Row],[Precio Unitario]]*Tabla1[[#This Row],[Cantidad de Insumos]])</f>
        <v/>
      </c>
      <c r="Q310" s="534" t="str">
        <f>IF(Tabla1[[#This Row],[Descripción]]="","",_xlfn.XLOOKUP(Tabla1[[#This Row],[Descripción]],Tabla10[Descripción],Tabla10[CODIGO PRESUPUESTARIO],0))</f>
        <v/>
      </c>
      <c r="R310" s="535"/>
    </row>
    <row r="311" spans="2:18" x14ac:dyDescent="0.25">
      <c r="B311" s="191" t="str">
        <f>IF('Formulario PPGR3'!$G311="","",CONCATENATE('Formulario PPGR3'!$C311,".",'Formulario PPGR3'!$D311,".",'Formulario PPGR3'!$E311,".",'Formulario PPGR3'!$F311))</f>
        <v/>
      </c>
      <c r="C311" s="191" t="str">
        <f>IF('Formulario PPGR3'!$G311="","",'Formulario PPGR1'!#REF!)</f>
        <v/>
      </c>
      <c r="D311" s="191" t="str">
        <f>IF('Formulario PPGR3'!$G311="","",'Formulario PPGR1'!#REF!)</f>
        <v/>
      </c>
      <c r="E311" s="191" t="str">
        <f>IF('Formulario PPGR3'!$G311="","",'Formulario PPGR1'!#REF!)</f>
        <v/>
      </c>
      <c r="F311" s="191" t="str">
        <f>IF('Formulario PPGR3'!$G311="","",'Formulario PPGR1'!#REF!)</f>
        <v/>
      </c>
      <c r="G311" s="190"/>
      <c r="H311" s="531" t="str" cm="1">
        <f t="array" ref="H311">IF(Tabla1[[#This Row],[Código_Actividad]]="","",_xlfn.XLOOKUP(Tabla1[[#This Row],[Código_Actividad]],CodigoActividad,Tabla2[Actividades Programables Presupuestables],"",0))</f>
        <v/>
      </c>
      <c r="I311" s="532" t="str">
        <f>IFERROR(VLOOKUP('Formulario PPGR3'!$G311,'Formulario PPGR2'!$H$110:$V$265,15,FALSE),"")</f>
        <v/>
      </c>
      <c r="J311" s="537"/>
      <c r="K311" s="535" t="str">
        <f>IF(Tabla1[[#This Row],[Insumos]]="","",_xlfn.XLOOKUP(Tabla1[[#This Row],[Insumos]],Tabla10[Insumo],Tabla10[InsumoAbrev],"",0))</f>
        <v/>
      </c>
      <c r="L311" s="536"/>
      <c r="M311" s="533" t="str">
        <f>IF(Tabla1[[#This Row],[Descripción]]="","",_xlfn.XLOOKUP(Tabla1[[#This Row],[Descripción]],Tabla10[Descripción],Tabla10[Unidad de Medida],"",0))</f>
        <v/>
      </c>
      <c r="N311" s="323"/>
      <c r="O311" s="534" t="str">
        <f>IF(Tabla1[[#This Row],[Descripción]]="","",_xlfn.XLOOKUP(Tabla1[[#This Row],[Descripción]],Tabla10[Descripción],Tabla10[Precio Unitario],0))</f>
        <v/>
      </c>
      <c r="P311" s="534" t="str">
        <f>IF(Tabla1[[#This Row],[Cantidad de Insumos]]="","",Tabla1[[#This Row],[Precio Unitario]]*Tabla1[[#This Row],[Cantidad de Insumos]])</f>
        <v/>
      </c>
      <c r="Q311" s="534" t="str">
        <f>IF(Tabla1[[#This Row],[Descripción]]="","",_xlfn.XLOOKUP(Tabla1[[#This Row],[Descripción]],Tabla10[Descripción],Tabla10[CODIGO PRESUPUESTARIO],0))</f>
        <v/>
      </c>
      <c r="R311" s="535"/>
    </row>
    <row r="312" spans="2:18" x14ac:dyDescent="0.25">
      <c r="B312" s="191" t="str">
        <f>IF('Formulario PPGR3'!$G312="","",CONCATENATE('Formulario PPGR3'!$C312,".",'Formulario PPGR3'!$D312,".",'Formulario PPGR3'!$E312,".",'Formulario PPGR3'!$F312))</f>
        <v/>
      </c>
      <c r="C312" s="191" t="str">
        <f>IF('Formulario PPGR3'!$G312="","",'Formulario PPGR1'!#REF!)</f>
        <v/>
      </c>
      <c r="D312" s="191" t="str">
        <f>IF('Formulario PPGR3'!$G312="","",'Formulario PPGR1'!#REF!)</f>
        <v/>
      </c>
      <c r="E312" s="191" t="str">
        <f>IF('Formulario PPGR3'!$G312="","",'Formulario PPGR1'!#REF!)</f>
        <v/>
      </c>
      <c r="F312" s="191" t="str">
        <f>IF('Formulario PPGR3'!$G312="","",'Formulario PPGR1'!#REF!)</f>
        <v/>
      </c>
      <c r="G312" s="190"/>
      <c r="H312" s="531" t="str" cm="1">
        <f t="array" ref="H312">IF(Tabla1[[#This Row],[Código_Actividad]]="","",_xlfn.XLOOKUP(Tabla1[[#This Row],[Código_Actividad]],CodigoActividad,Tabla2[Actividades Programables Presupuestables],"",0))</f>
        <v/>
      </c>
      <c r="I312" s="532" t="str">
        <f>IFERROR(VLOOKUP('Formulario PPGR3'!$G312,'Formulario PPGR2'!$H$110:$V$265,15,FALSE),"")</f>
        <v/>
      </c>
      <c r="J312" s="537"/>
      <c r="K312" s="535" t="str">
        <f>IF(Tabla1[[#This Row],[Insumos]]="","",_xlfn.XLOOKUP(Tabla1[[#This Row],[Insumos]],Tabla10[Insumo],Tabla10[InsumoAbrev],"",0))</f>
        <v/>
      </c>
      <c r="L312" s="536"/>
      <c r="M312" s="533" t="str">
        <f>IF(Tabla1[[#This Row],[Descripción]]="","",_xlfn.XLOOKUP(Tabla1[[#This Row],[Descripción]],Tabla10[Descripción],Tabla10[Unidad de Medida],"",0))</f>
        <v/>
      </c>
      <c r="N312" s="323"/>
      <c r="O312" s="534" t="str">
        <f>IF(Tabla1[[#This Row],[Descripción]]="","",_xlfn.XLOOKUP(Tabla1[[#This Row],[Descripción]],Tabla10[Descripción],Tabla10[Precio Unitario],0))</f>
        <v/>
      </c>
      <c r="P312" s="534" t="str">
        <f>IF(Tabla1[[#This Row],[Cantidad de Insumos]]="","",Tabla1[[#This Row],[Precio Unitario]]*Tabla1[[#This Row],[Cantidad de Insumos]])</f>
        <v/>
      </c>
      <c r="Q312" s="534" t="str">
        <f>IF(Tabla1[[#This Row],[Descripción]]="","",_xlfn.XLOOKUP(Tabla1[[#This Row],[Descripción]],Tabla10[Descripción],Tabla10[CODIGO PRESUPUESTARIO],0))</f>
        <v/>
      </c>
      <c r="R312" s="535"/>
    </row>
    <row r="313" spans="2:18" x14ac:dyDescent="0.25">
      <c r="B313" s="191" t="str">
        <f>IF('Formulario PPGR3'!$G313="","",CONCATENATE('Formulario PPGR3'!$C313,".",'Formulario PPGR3'!$D313,".",'Formulario PPGR3'!$E313,".",'Formulario PPGR3'!$F313))</f>
        <v/>
      </c>
      <c r="C313" s="191" t="str">
        <f>IF('Formulario PPGR3'!$G313="","",'Formulario PPGR1'!#REF!)</f>
        <v/>
      </c>
      <c r="D313" s="191" t="str">
        <f>IF('Formulario PPGR3'!$G313="","",'Formulario PPGR1'!#REF!)</f>
        <v/>
      </c>
      <c r="E313" s="191" t="str">
        <f>IF('Formulario PPGR3'!$G313="","",'Formulario PPGR1'!#REF!)</f>
        <v/>
      </c>
      <c r="F313" s="191" t="str">
        <f>IF('Formulario PPGR3'!$G313="","",'Formulario PPGR1'!#REF!)</f>
        <v/>
      </c>
      <c r="G313" s="190"/>
      <c r="H313" s="531" t="str" cm="1">
        <f t="array" ref="H313">IF(Tabla1[[#This Row],[Código_Actividad]]="","",_xlfn.XLOOKUP(Tabla1[[#This Row],[Código_Actividad]],CodigoActividad,Tabla2[Actividades Programables Presupuestables],"",0))</f>
        <v/>
      </c>
      <c r="I313" s="532" t="str">
        <f>IFERROR(VLOOKUP('Formulario PPGR3'!$G313,'Formulario PPGR2'!$H$110:$V$265,15,FALSE),"")</f>
        <v/>
      </c>
      <c r="J313" s="537"/>
      <c r="K313" s="535" t="str">
        <f>IF(Tabla1[[#This Row],[Insumos]]="","",_xlfn.XLOOKUP(Tabla1[[#This Row],[Insumos]],Tabla10[Insumo],Tabla10[InsumoAbrev],"",0))</f>
        <v/>
      </c>
      <c r="L313" s="536"/>
      <c r="M313" s="533" t="str">
        <f>IF(Tabla1[[#This Row],[Descripción]]="","",_xlfn.XLOOKUP(Tabla1[[#This Row],[Descripción]],Tabla10[Descripción],Tabla10[Unidad de Medida],"",0))</f>
        <v/>
      </c>
      <c r="N313" s="323"/>
      <c r="O313" s="534" t="str">
        <f>IF(Tabla1[[#This Row],[Descripción]]="","",_xlfn.XLOOKUP(Tabla1[[#This Row],[Descripción]],Tabla10[Descripción],Tabla10[Precio Unitario],0))</f>
        <v/>
      </c>
      <c r="P313" s="534" t="str">
        <f>IF(Tabla1[[#This Row],[Cantidad de Insumos]]="","",Tabla1[[#This Row],[Precio Unitario]]*Tabla1[[#This Row],[Cantidad de Insumos]])</f>
        <v/>
      </c>
      <c r="Q313" s="534" t="str">
        <f>IF(Tabla1[[#This Row],[Descripción]]="","",_xlfn.XLOOKUP(Tabla1[[#This Row],[Descripción]],Tabla10[Descripción],Tabla10[CODIGO PRESUPUESTARIO],0))</f>
        <v/>
      </c>
      <c r="R313" s="535"/>
    </row>
    <row r="314" spans="2:18" x14ac:dyDescent="0.25">
      <c r="B314" s="191" t="str">
        <f>IF('Formulario PPGR3'!$G314="","",CONCATENATE('Formulario PPGR3'!$C314,".",'Formulario PPGR3'!$D314,".",'Formulario PPGR3'!$E314,".",'Formulario PPGR3'!$F314))</f>
        <v/>
      </c>
      <c r="C314" s="191" t="str">
        <f>IF('Formulario PPGR3'!$G314="","",'Formulario PPGR1'!#REF!)</f>
        <v/>
      </c>
      <c r="D314" s="191" t="str">
        <f>IF('Formulario PPGR3'!$G314="","",'Formulario PPGR1'!#REF!)</f>
        <v/>
      </c>
      <c r="E314" s="191" t="str">
        <f>IF('Formulario PPGR3'!$G314="","",'Formulario PPGR1'!#REF!)</f>
        <v/>
      </c>
      <c r="F314" s="191" t="str">
        <f>IF('Formulario PPGR3'!$G314="","",'Formulario PPGR1'!#REF!)</f>
        <v/>
      </c>
      <c r="G314" s="190"/>
      <c r="H314" s="531" t="str" cm="1">
        <f t="array" ref="H314">IF(Tabla1[[#This Row],[Código_Actividad]]="","",_xlfn.XLOOKUP(Tabla1[[#This Row],[Código_Actividad]],CodigoActividad,Tabla2[Actividades Programables Presupuestables],"",0))</f>
        <v/>
      </c>
      <c r="I314" s="532" t="str">
        <f>IFERROR(VLOOKUP('Formulario PPGR3'!$G314,'Formulario PPGR2'!$H$110:$V$265,15,FALSE),"")</f>
        <v/>
      </c>
      <c r="J314" s="537"/>
      <c r="K314" s="535" t="str">
        <f>IF(Tabla1[[#This Row],[Insumos]]="","",_xlfn.XLOOKUP(Tabla1[[#This Row],[Insumos]],Tabla10[Insumo],Tabla10[InsumoAbrev],"",0))</f>
        <v/>
      </c>
      <c r="L314" s="536"/>
      <c r="M314" s="533" t="str">
        <f>IF(Tabla1[[#This Row],[Descripción]]="","",_xlfn.XLOOKUP(Tabla1[[#This Row],[Descripción]],Tabla10[Descripción],Tabla10[Unidad de Medida],"",0))</f>
        <v/>
      </c>
      <c r="N314" s="323"/>
      <c r="O314" s="534" t="str">
        <f>IF(Tabla1[[#This Row],[Descripción]]="","",_xlfn.XLOOKUP(Tabla1[[#This Row],[Descripción]],Tabla10[Descripción],Tabla10[Precio Unitario],0))</f>
        <v/>
      </c>
      <c r="P314" s="534" t="str">
        <f>IF(Tabla1[[#This Row],[Cantidad de Insumos]]="","",Tabla1[[#This Row],[Precio Unitario]]*Tabla1[[#This Row],[Cantidad de Insumos]])</f>
        <v/>
      </c>
      <c r="Q314" s="534" t="str">
        <f>IF(Tabla1[[#This Row],[Descripción]]="","",_xlfn.XLOOKUP(Tabla1[[#This Row],[Descripción]],Tabla10[Descripción],Tabla10[CODIGO PRESUPUESTARIO],0))</f>
        <v/>
      </c>
      <c r="R314" s="535"/>
    </row>
    <row r="315" spans="2:18" x14ac:dyDescent="0.25">
      <c r="B315" s="191" t="str">
        <f>IF('Formulario PPGR3'!$G315="","",CONCATENATE('Formulario PPGR3'!$C315,".",'Formulario PPGR3'!$D315,".",'Formulario PPGR3'!$E315,".",'Formulario PPGR3'!$F315))</f>
        <v/>
      </c>
      <c r="C315" s="191" t="str">
        <f>IF('Formulario PPGR3'!$G315="","",'Formulario PPGR1'!#REF!)</f>
        <v/>
      </c>
      <c r="D315" s="191" t="str">
        <f>IF('Formulario PPGR3'!$G315="","",'Formulario PPGR1'!#REF!)</f>
        <v/>
      </c>
      <c r="E315" s="191" t="str">
        <f>IF('Formulario PPGR3'!$G315="","",'Formulario PPGR1'!#REF!)</f>
        <v/>
      </c>
      <c r="F315" s="191" t="str">
        <f>IF('Formulario PPGR3'!$G315="","",'Formulario PPGR1'!#REF!)</f>
        <v/>
      </c>
      <c r="G315" s="190"/>
      <c r="H315" s="531" t="str" cm="1">
        <f t="array" ref="H315">IF(Tabla1[[#This Row],[Código_Actividad]]="","",_xlfn.XLOOKUP(Tabla1[[#This Row],[Código_Actividad]],CodigoActividad,Tabla2[Actividades Programables Presupuestables],"",0))</f>
        <v/>
      </c>
      <c r="I315" s="532" t="str">
        <f>IFERROR(VLOOKUP('Formulario PPGR3'!$G315,'Formulario PPGR2'!$H$110:$V$265,15,FALSE),"")</f>
        <v/>
      </c>
      <c r="J315" s="537"/>
      <c r="K315" s="535" t="str">
        <f>IF(Tabla1[[#This Row],[Insumos]]="","",_xlfn.XLOOKUP(Tabla1[[#This Row],[Insumos]],Tabla10[Insumo],Tabla10[InsumoAbrev],"",0))</f>
        <v/>
      </c>
      <c r="L315" s="536"/>
      <c r="M315" s="533" t="str">
        <f>IF(Tabla1[[#This Row],[Descripción]]="","",_xlfn.XLOOKUP(Tabla1[[#This Row],[Descripción]],Tabla10[Descripción],Tabla10[Unidad de Medida],"",0))</f>
        <v/>
      </c>
      <c r="N315" s="323"/>
      <c r="O315" s="534" t="str">
        <f>IF(Tabla1[[#This Row],[Descripción]]="","",_xlfn.XLOOKUP(Tabla1[[#This Row],[Descripción]],Tabla10[Descripción],Tabla10[Precio Unitario],0))</f>
        <v/>
      </c>
      <c r="P315" s="534" t="str">
        <f>IF(Tabla1[[#This Row],[Cantidad de Insumos]]="","",Tabla1[[#This Row],[Precio Unitario]]*Tabla1[[#This Row],[Cantidad de Insumos]])</f>
        <v/>
      </c>
      <c r="Q315" s="534" t="str">
        <f>IF(Tabla1[[#This Row],[Descripción]]="","",_xlfn.XLOOKUP(Tabla1[[#This Row],[Descripción]],Tabla10[Descripción],Tabla10[CODIGO PRESUPUESTARIO],0))</f>
        <v/>
      </c>
      <c r="R315" s="535"/>
    </row>
    <row r="316" spans="2:18" x14ac:dyDescent="0.25">
      <c r="B316" s="191" t="str">
        <f>IF('Formulario PPGR3'!$G316="","",CONCATENATE('Formulario PPGR3'!$C316,".",'Formulario PPGR3'!$D316,".",'Formulario PPGR3'!$E316,".",'Formulario PPGR3'!$F316))</f>
        <v/>
      </c>
      <c r="C316" s="191" t="str">
        <f>IF('Formulario PPGR3'!$G316="","",'Formulario PPGR1'!#REF!)</f>
        <v/>
      </c>
      <c r="D316" s="191" t="str">
        <f>IF('Formulario PPGR3'!$G316="","",'Formulario PPGR1'!#REF!)</f>
        <v/>
      </c>
      <c r="E316" s="191" t="str">
        <f>IF('Formulario PPGR3'!$G316="","",'Formulario PPGR1'!#REF!)</f>
        <v/>
      </c>
      <c r="F316" s="191" t="str">
        <f>IF('Formulario PPGR3'!$G316="","",'Formulario PPGR1'!#REF!)</f>
        <v/>
      </c>
      <c r="G316" s="190"/>
      <c r="H316" s="531" t="str" cm="1">
        <f t="array" ref="H316">IF(Tabla1[[#This Row],[Código_Actividad]]="","",_xlfn.XLOOKUP(Tabla1[[#This Row],[Código_Actividad]],CodigoActividad,Tabla2[Actividades Programables Presupuestables],"",0))</f>
        <v/>
      </c>
      <c r="I316" s="532" t="str">
        <f>IFERROR(VLOOKUP('Formulario PPGR3'!$G316,'Formulario PPGR2'!$H$110:$V$265,15,FALSE),"")</f>
        <v/>
      </c>
      <c r="J316" s="537"/>
      <c r="K316" s="535" t="str">
        <f>IF(Tabla1[[#This Row],[Insumos]]="","",_xlfn.XLOOKUP(Tabla1[[#This Row],[Insumos]],Tabla10[Insumo],Tabla10[InsumoAbrev],"",0))</f>
        <v/>
      </c>
      <c r="L316" s="536"/>
      <c r="M316" s="533" t="str">
        <f>IF(Tabla1[[#This Row],[Descripción]]="","",_xlfn.XLOOKUP(Tabla1[[#This Row],[Descripción]],Tabla10[Descripción],Tabla10[Unidad de Medida],"",0))</f>
        <v/>
      </c>
      <c r="N316" s="323"/>
      <c r="O316" s="534" t="str">
        <f>IF(Tabla1[[#This Row],[Descripción]]="","",_xlfn.XLOOKUP(Tabla1[[#This Row],[Descripción]],Tabla10[Descripción],Tabla10[Precio Unitario],0))</f>
        <v/>
      </c>
      <c r="P316" s="534" t="str">
        <f>IF(Tabla1[[#This Row],[Cantidad de Insumos]]="","",Tabla1[[#This Row],[Precio Unitario]]*Tabla1[[#This Row],[Cantidad de Insumos]])</f>
        <v/>
      </c>
      <c r="Q316" s="534" t="str">
        <f>IF(Tabla1[[#This Row],[Descripción]]="","",_xlfn.XLOOKUP(Tabla1[[#This Row],[Descripción]],Tabla10[Descripción],Tabla10[CODIGO PRESUPUESTARIO],0))</f>
        <v/>
      </c>
      <c r="R316" s="535"/>
    </row>
    <row r="317" spans="2:18" x14ac:dyDescent="0.25">
      <c r="B317" s="191" t="str">
        <f>IF('Formulario PPGR3'!$G317="","",CONCATENATE('Formulario PPGR3'!$C317,".",'Formulario PPGR3'!$D317,".",'Formulario PPGR3'!$E317,".",'Formulario PPGR3'!$F317))</f>
        <v/>
      </c>
      <c r="C317" s="191" t="str">
        <f>IF('Formulario PPGR3'!$G317="","",'Formulario PPGR1'!#REF!)</f>
        <v/>
      </c>
      <c r="D317" s="191" t="str">
        <f>IF('Formulario PPGR3'!$G317="","",'Formulario PPGR1'!#REF!)</f>
        <v/>
      </c>
      <c r="E317" s="191" t="str">
        <f>IF('Formulario PPGR3'!$G317="","",'Formulario PPGR1'!#REF!)</f>
        <v/>
      </c>
      <c r="F317" s="191" t="str">
        <f>IF('Formulario PPGR3'!$G317="","",'Formulario PPGR1'!#REF!)</f>
        <v/>
      </c>
      <c r="G317" s="190"/>
      <c r="H317" s="531" t="str" cm="1">
        <f t="array" ref="H317">IF(Tabla1[[#This Row],[Código_Actividad]]="","",_xlfn.XLOOKUP(Tabla1[[#This Row],[Código_Actividad]],CodigoActividad,Tabla2[Actividades Programables Presupuestables],"",0))</f>
        <v/>
      </c>
      <c r="I317" s="532" t="str">
        <f>IFERROR(VLOOKUP('Formulario PPGR3'!$G317,'Formulario PPGR2'!$H$110:$V$265,15,FALSE),"")</f>
        <v/>
      </c>
      <c r="J317" s="537"/>
      <c r="K317" s="535" t="str">
        <f>IF(Tabla1[[#This Row],[Insumos]]="","",_xlfn.XLOOKUP(Tabla1[[#This Row],[Insumos]],Tabla10[Insumo],Tabla10[InsumoAbrev],"",0))</f>
        <v/>
      </c>
      <c r="L317" s="536"/>
      <c r="M317" s="533" t="str">
        <f>IF(Tabla1[[#This Row],[Descripción]]="","",_xlfn.XLOOKUP(Tabla1[[#This Row],[Descripción]],Tabla10[Descripción],Tabla10[Unidad de Medida],"",0))</f>
        <v/>
      </c>
      <c r="N317" s="323"/>
      <c r="O317" s="534" t="str">
        <f>IF(Tabla1[[#This Row],[Descripción]]="","",_xlfn.XLOOKUP(Tabla1[[#This Row],[Descripción]],Tabla10[Descripción],Tabla10[Precio Unitario],0))</f>
        <v/>
      </c>
      <c r="P317" s="534" t="str">
        <f>IF(Tabla1[[#This Row],[Cantidad de Insumos]]="","",Tabla1[[#This Row],[Precio Unitario]]*Tabla1[[#This Row],[Cantidad de Insumos]])</f>
        <v/>
      </c>
      <c r="Q317" s="534" t="str">
        <f>IF(Tabla1[[#This Row],[Descripción]]="","",_xlfn.XLOOKUP(Tabla1[[#This Row],[Descripción]],Tabla10[Descripción],Tabla10[CODIGO PRESUPUESTARIO],0))</f>
        <v/>
      </c>
      <c r="R317" s="535"/>
    </row>
    <row r="318" spans="2:18" x14ac:dyDescent="0.25">
      <c r="B318" s="191" t="str">
        <f>IF('Formulario PPGR3'!$G318="","",CONCATENATE('Formulario PPGR3'!$C318,".",'Formulario PPGR3'!$D318,".",'Formulario PPGR3'!$E318,".",'Formulario PPGR3'!$F318))</f>
        <v/>
      </c>
      <c r="C318" s="191" t="str">
        <f>IF('Formulario PPGR3'!$G318="","",'Formulario PPGR1'!#REF!)</f>
        <v/>
      </c>
      <c r="D318" s="191" t="str">
        <f>IF('Formulario PPGR3'!$G318="","",'Formulario PPGR1'!#REF!)</f>
        <v/>
      </c>
      <c r="E318" s="191" t="str">
        <f>IF('Formulario PPGR3'!$G318="","",'Formulario PPGR1'!#REF!)</f>
        <v/>
      </c>
      <c r="F318" s="191" t="str">
        <f>IF('Formulario PPGR3'!$G318="","",'Formulario PPGR1'!#REF!)</f>
        <v/>
      </c>
      <c r="G318" s="190"/>
      <c r="H318" s="531" t="str" cm="1">
        <f t="array" ref="H318">IF(Tabla1[[#This Row],[Código_Actividad]]="","",_xlfn.XLOOKUP(Tabla1[[#This Row],[Código_Actividad]],CodigoActividad,Tabla2[Actividades Programables Presupuestables],"",0))</f>
        <v/>
      </c>
      <c r="I318" s="532" t="str">
        <f>IFERROR(VLOOKUP('Formulario PPGR3'!$G318,'Formulario PPGR2'!$H$110:$V$265,15,FALSE),"")</f>
        <v/>
      </c>
      <c r="J318" s="537"/>
      <c r="K318" s="535" t="str">
        <f>IF(Tabla1[[#This Row],[Insumos]]="","",_xlfn.XLOOKUP(Tabla1[[#This Row],[Insumos]],Tabla10[Insumo],Tabla10[InsumoAbrev],"",0))</f>
        <v/>
      </c>
      <c r="L318" s="536"/>
      <c r="M318" s="533" t="str">
        <f>IF(Tabla1[[#This Row],[Descripción]]="","",_xlfn.XLOOKUP(Tabla1[[#This Row],[Descripción]],Tabla10[Descripción],Tabla10[Unidad de Medida],"",0))</f>
        <v/>
      </c>
      <c r="N318" s="323"/>
      <c r="O318" s="534" t="str">
        <f>IF(Tabla1[[#This Row],[Descripción]]="","",_xlfn.XLOOKUP(Tabla1[[#This Row],[Descripción]],Tabla10[Descripción],Tabla10[Precio Unitario],0))</f>
        <v/>
      </c>
      <c r="P318" s="534" t="str">
        <f>IF(Tabla1[[#This Row],[Cantidad de Insumos]]="","",Tabla1[[#This Row],[Precio Unitario]]*Tabla1[[#This Row],[Cantidad de Insumos]])</f>
        <v/>
      </c>
      <c r="Q318" s="534" t="str">
        <f>IF(Tabla1[[#This Row],[Descripción]]="","",_xlfn.XLOOKUP(Tabla1[[#This Row],[Descripción]],Tabla10[Descripción],Tabla10[CODIGO PRESUPUESTARIO],0))</f>
        <v/>
      </c>
      <c r="R318" s="535"/>
    </row>
    <row r="319" spans="2:18" x14ac:dyDescent="0.25">
      <c r="B319" s="191" t="str">
        <f>IF('Formulario PPGR3'!$G319="","",CONCATENATE('Formulario PPGR3'!$C319,".",'Formulario PPGR3'!$D319,".",'Formulario PPGR3'!$E319,".",'Formulario PPGR3'!$F319))</f>
        <v/>
      </c>
      <c r="C319" s="191" t="str">
        <f>IF('Formulario PPGR3'!$G319="","",'Formulario PPGR1'!#REF!)</f>
        <v/>
      </c>
      <c r="D319" s="191" t="str">
        <f>IF('Formulario PPGR3'!$G319="","",'Formulario PPGR1'!#REF!)</f>
        <v/>
      </c>
      <c r="E319" s="191" t="str">
        <f>IF('Formulario PPGR3'!$G319="","",'Formulario PPGR1'!#REF!)</f>
        <v/>
      </c>
      <c r="F319" s="191" t="str">
        <f>IF('Formulario PPGR3'!$G319="","",'Formulario PPGR1'!#REF!)</f>
        <v/>
      </c>
      <c r="G319" s="190"/>
      <c r="H319" s="531" t="str" cm="1">
        <f t="array" ref="H319">IF(Tabla1[[#This Row],[Código_Actividad]]="","",_xlfn.XLOOKUP(Tabla1[[#This Row],[Código_Actividad]],CodigoActividad,Tabla2[Actividades Programables Presupuestables],"",0))</f>
        <v/>
      </c>
      <c r="I319" s="532" t="str">
        <f>IFERROR(VLOOKUP('Formulario PPGR3'!$G319,'Formulario PPGR2'!$H$110:$V$265,15,FALSE),"")</f>
        <v/>
      </c>
      <c r="J319" s="537"/>
      <c r="K319" s="535" t="str">
        <f>IF(Tabla1[[#This Row],[Insumos]]="","",_xlfn.XLOOKUP(Tabla1[[#This Row],[Insumos]],Tabla10[Insumo],Tabla10[InsumoAbrev],"",0))</f>
        <v/>
      </c>
      <c r="L319" s="536"/>
      <c r="M319" s="533" t="str">
        <f>IF(Tabla1[[#This Row],[Descripción]]="","",_xlfn.XLOOKUP(Tabla1[[#This Row],[Descripción]],Tabla10[Descripción],Tabla10[Unidad de Medida],"",0))</f>
        <v/>
      </c>
      <c r="N319" s="323"/>
      <c r="O319" s="534" t="str">
        <f>IF(Tabla1[[#This Row],[Descripción]]="","",_xlfn.XLOOKUP(Tabla1[[#This Row],[Descripción]],Tabla10[Descripción],Tabla10[Precio Unitario],0))</f>
        <v/>
      </c>
      <c r="P319" s="534" t="str">
        <f>IF(Tabla1[[#This Row],[Cantidad de Insumos]]="","",Tabla1[[#This Row],[Precio Unitario]]*Tabla1[[#This Row],[Cantidad de Insumos]])</f>
        <v/>
      </c>
      <c r="Q319" s="534" t="str">
        <f>IF(Tabla1[[#This Row],[Descripción]]="","",_xlfn.XLOOKUP(Tabla1[[#This Row],[Descripción]],Tabla10[Descripción],Tabla10[CODIGO PRESUPUESTARIO],0))</f>
        <v/>
      </c>
      <c r="R319" s="535"/>
    </row>
    <row r="320" spans="2:18" x14ac:dyDescent="0.25">
      <c r="B320" s="191" t="str">
        <f>IF('Formulario PPGR3'!$G320="","",CONCATENATE('Formulario PPGR3'!$C320,".",'Formulario PPGR3'!$D320,".",'Formulario PPGR3'!$E320,".",'Formulario PPGR3'!$F320))</f>
        <v/>
      </c>
      <c r="C320" s="191" t="str">
        <f>IF('Formulario PPGR3'!$G320="","",'Formulario PPGR1'!#REF!)</f>
        <v/>
      </c>
      <c r="D320" s="191" t="str">
        <f>IF('Formulario PPGR3'!$G320="","",'Formulario PPGR1'!#REF!)</f>
        <v/>
      </c>
      <c r="E320" s="191" t="str">
        <f>IF('Formulario PPGR3'!$G320="","",'Formulario PPGR1'!#REF!)</f>
        <v/>
      </c>
      <c r="F320" s="191" t="str">
        <f>IF('Formulario PPGR3'!$G320="","",'Formulario PPGR1'!#REF!)</f>
        <v/>
      </c>
      <c r="G320" s="190"/>
      <c r="H320" s="531" t="str" cm="1">
        <f t="array" ref="H320">IF(Tabla1[[#This Row],[Código_Actividad]]="","",_xlfn.XLOOKUP(Tabla1[[#This Row],[Código_Actividad]],CodigoActividad,Tabla2[Actividades Programables Presupuestables],"",0))</f>
        <v/>
      </c>
      <c r="I320" s="532" t="str">
        <f>IFERROR(VLOOKUP('Formulario PPGR3'!$G320,'Formulario PPGR2'!$H$110:$V$265,15,FALSE),"")</f>
        <v/>
      </c>
      <c r="J320" s="537"/>
      <c r="K320" s="535" t="str">
        <f>IF(Tabla1[[#This Row],[Insumos]]="","",_xlfn.XLOOKUP(Tabla1[[#This Row],[Insumos]],Tabla10[Insumo],Tabla10[InsumoAbrev],"",0))</f>
        <v/>
      </c>
      <c r="L320" s="536"/>
      <c r="M320" s="533" t="str">
        <f>IF(Tabla1[[#This Row],[Descripción]]="","",_xlfn.XLOOKUP(Tabla1[[#This Row],[Descripción]],Tabla10[Descripción],Tabla10[Unidad de Medida],"",0))</f>
        <v/>
      </c>
      <c r="N320" s="323"/>
      <c r="O320" s="534" t="str">
        <f>IF(Tabla1[[#This Row],[Descripción]]="","",_xlfn.XLOOKUP(Tabla1[[#This Row],[Descripción]],Tabla10[Descripción],Tabla10[Precio Unitario],0))</f>
        <v/>
      </c>
      <c r="P320" s="534" t="str">
        <f>IF(Tabla1[[#This Row],[Cantidad de Insumos]]="","",Tabla1[[#This Row],[Precio Unitario]]*Tabla1[[#This Row],[Cantidad de Insumos]])</f>
        <v/>
      </c>
      <c r="Q320" s="534" t="str">
        <f>IF(Tabla1[[#This Row],[Descripción]]="","",_xlfn.XLOOKUP(Tabla1[[#This Row],[Descripción]],Tabla10[Descripción],Tabla10[CODIGO PRESUPUESTARIO],0))</f>
        <v/>
      </c>
      <c r="R320" s="535"/>
    </row>
    <row r="321" spans="2:18" x14ac:dyDescent="0.25">
      <c r="B321" s="191" t="str">
        <f>IF('Formulario PPGR3'!$G321="","",CONCATENATE('Formulario PPGR3'!$C321,".",'Formulario PPGR3'!$D321,".",'Formulario PPGR3'!$E321,".",'Formulario PPGR3'!$F321))</f>
        <v/>
      </c>
      <c r="C321" s="191" t="str">
        <f>IF('Formulario PPGR3'!$G321="","",'Formulario PPGR1'!#REF!)</f>
        <v/>
      </c>
      <c r="D321" s="191" t="str">
        <f>IF('Formulario PPGR3'!$G321="","",'Formulario PPGR1'!#REF!)</f>
        <v/>
      </c>
      <c r="E321" s="191" t="str">
        <f>IF('Formulario PPGR3'!$G321="","",'Formulario PPGR1'!#REF!)</f>
        <v/>
      </c>
      <c r="F321" s="191" t="str">
        <f>IF('Formulario PPGR3'!$G321="","",'Formulario PPGR1'!#REF!)</f>
        <v/>
      </c>
      <c r="G321" s="190"/>
      <c r="H321" s="531" t="str" cm="1">
        <f t="array" ref="H321">IF(Tabla1[[#This Row],[Código_Actividad]]="","",_xlfn.XLOOKUP(Tabla1[[#This Row],[Código_Actividad]],CodigoActividad,Tabla2[Actividades Programables Presupuestables],"",0))</f>
        <v/>
      </c>
      <c r="I321" s="532" t="str">
        <f>IFERROR(VLOOKUP('Formulario PPGR3'!$G321,'Formulario PPGR2'!$H$110:$V$265,15,FALSE),"")</f>
        <v/>
      </c>
      <c r="J321" s="537"/>
      <c r="K321" s="535" t="str">
        <f>IF(Tabla1[[#This Row],[Insumos]]="","",_xlfn.XLOOKUP(Tabla1[[#This Row],[Insumos]],Tabla10[Insumo],Tabla10[InsumoAbrev],"",0))</f>
        <v/>
      </c>
      <c r="L321" s="536"/>
      <c r="M321" s="533" t="str">
        <f>IF(Tabla1[[#This Row],[Descripción]]="","",_xlfn.XLOOKUP(Tabla1[[#This Row],[Descripción]],Tabla10[Descripción],Tabla10[Unidad de Medida],"",0))</f>
        <v/>
      </c>
      <c r="N321" s="323"/>
      <c r="O321" s="534" t="str">
        <f>IF(Tabla1[[#This Row],[Descripción]]="","",_xlfn.XLOOKUP(Tabla1[[#This Row],[Descripción]],Tabla10[Descripción],Tabla10[Precio Unitario],0))</f>
        <v/>
      </c>
      <c r="P321" s="534" t="str">
        <f>IF(Tabla1[[#This Row],[Cantidad de Insumos]]="","",Tabla1[[#This Row],[Precio Unitario]]*Tabla1[[#This Row],[Cantidad de Insumos]])</f>
        <v/>
      </c>
      <c r="Q321" s="534" t="str">
        <f>IF(Tabla1[[#This Row],[Descripción]]="","",_xlfn.XLOOKUP(Tabla1[[#This Row],[Descripción]],Tabla10[Descripción],Tabla10[CODIGO PRESUPUESTARIO],0))</f>
        <v/>
      </c>
      <c r="R321" s="535"/>
    </row>
    <row r="322" spans="2:18" x14ac:dyDescent="0.25">
      <c r="B322" s="191" t="str">
        <f>IF('Formulario PPGR3'!$G322="","",CONCATENATE('Formulario PPGR3'!$C322,".",'Formulario PPGR3'!$D322,".",'Formulario PPGR3'!$E322,".",'Formulario PPGR3'!$F322))</f>
        <v/>
      </c>
      <c r="C322" s="191" t="str">
        <f>IF('Formulario PPGR3'!$G322="","",'Formulario PPGR1'!#REF!)</f>
        <v/>
      </c>
      <c r="D322" s="191" t="str">
        <f>IF('Formulario PPGR3'!$G322="","",'Formulario PPGR1'!#REF!)</f>
        <v/>
      </c>
      <c r="E322" s="191" t="str">
        <f>IF('Formulario PPGR3'!$G322="","",'Formulario PPGR1'!#REF!)</f>
        <v/>
      </c>
      <c r="F322" s="191" t="str">
        <f>IF('Formulario PPGR3'!$G322="","",'Formulario PPGR1'!#REF!)</f>
        <v/>
      </c>
      <c r="G322" s="190"/>
      <c r="H322" s="531" t="str" cm="1">
        <f t="array" ref="H322">IF(Tabla1[[#This Row],[Código_Actividad]]="","",_xlfn.XLOOKUP(Tabla1[[#This Row],[Código_Actividad]],CodigoActividad,Tabla2[Actividades Programables Presupuestables],"",0))</f>
        <v/>
      </c>
      <c r="I322" s="532" t="str">
        <f>IFERROR(VLOOKUP('Formulario PPGR3'!$G322,'Formulario PPGR2'!$H$110:$V$265,15,FALSE),"")</f>
        <v/>
      </c>
      <c r="J322" s="537"/>
      <c r="K322" s="535" t="str">
        <f>IF(Tabla1[[#This Row],[Insumos]]="","",_xlfn.XLOOKUP(Tabla1[[#This Row],[Insumos]],Tabla10[Insumo],Tabla10[InsumoAbrev],"",0))</f>
        <v/>
      </c>
      <c r="L322" s="536"/>
      <c r="M322" s="533" t="str">
        <f>IF(Tabla1[[#This Row],[Descripción]]="","",_xlfn.XLOOKUP(Tabla1[[#This Row],[Descripción]],Tabla10[Descripción],Tabla10[Unidad de Medida],"",0))</f>
        <v/>
      </c>
      <c r="N322" s="323"/>
      <c r="O322" s="534" t="str">
        <f>IF(Tabla1[[#This Row],[Descripción]]="","",_xlfn.XLOOKUP(Tabla1[[#This Row],[Descripción]],Tabla10[Descripción],Tabla10[Precio Unitario],0))</f>
        <v/>
      </c>
      <c r="P322" s="534" t="str">
        <f>IF(Tabla1[[#This Row],[Cantidad de Insumos]]="","",Tabla1[[#This Row],[Precio Unitario]]*Tabla1[[#This Row],[Cantidad de Insumos]])</f>
        <v/>
      </c>
      <c r="Q322" s="534" t="str">
        <f>IF(Tabla1[[#This Row],[Descripción]]="","",_xlfn.XLOOKUP(Tabla1[[#This Row],[Descripción]],Tabla10[Descripción],Tabla10[CODIGO PRESUPUESTARIO],0))</f>
        <v/>
      </c>
      <c r="R322" s="535"/>
    </row>
    <row r="323" spans="2:18" x14ac:dyDescent="0.25">
      <c r="B323" s="191" t="str">
        <f>IF('Formulario PPGR3'!$G323="","",CONCATENATE('Formulario PPGR3'!$C323,".",'Formulario PPGR3'!$D323,".",'Formulario PPGR3'!$E323,".",'Formulario PPGR3'!$F323))</f>
        <v/>
      </c>
      <c r="C323" s="191" t="str">
        <f>IF('Formulario PPGR3'!$G323="","",'Formulario PPGR1'!#REF!)</f>
        <v/>
      </c>
      <c r="D323" s="191" t="str">
        <f>IF('Formulario PPGR3'!$G323="","",'Formulario PPGR1'!#REF!)</f>
        <v/>
      </c>
      <c r="E323" s="191" t="str">
        <f>IF('Formulario PPGR3'!$G323="","",'Formulario PPGR1'!#REF!)</f>
        <v/>
      </c>
      <c r="F323" s="191" t="str">
        <f>IF('Formulario PPGR3'!$G323="","",'Formulario PPGR1'!#REF!)</f>
        <v/>
      </c>
      <c r="G323" s="190"/>
      <c r="H323" s="531" t="str" cm="1">
        <f t="array" ref="H323">IF(Tabla1[[#This Row],[Código_Actividad]]="","",_xlfn.XLOOKUP(Tabla1[[#This Row],[Código_Actividad]],CodigoActividad,Tabla2[Actividades Programables Presupuestables],"",0))</f>
        <v/>
      </c>
      <c r="I323" s="532" t="str">
        <f>IFERROR(VLOOKUP('Formulario PPGR3'!$G323,'Formulario PPGR2'!$H$110:$V$265,15,FALSE),"")</f>
        <v/>
      </c>
      <c r="J323" s="537"/>
      <c r="K323" s="535" t="str">
        <f>IF(Tabla1[[#This Row],[Insumos]]="","",_xlfn.XLOOKUP(Tabla1[[#This Row],[Insumos]],Tabla10[Insumo],Tabla10[InsumoAbrev],"",0))</f>
        <v/>
      </c>
      <c r="L323" s="536"/>
      <c r="M323" s="533" t="str">
        <f>IF(Tabla1[[#This Row],[Descripción]]="","",_xlfn.XLOOKUP(Tabla1[[#This Row],[Descripción]],Tabla10[Descripción],Tabla10[Unidad de Medida],"",0))</f>
        <v/>
      </c>
      <c r="N323" s="323"/>
      <c r="O323" s="534" t="str">
        <f>IF(Tabla1[[#This Row],[Descripción]]="","",_xlfn.XLOOKUP(Tabla1[[#This Row],[Descripción]],Tabla10[Descripción],Tabla10[Precio Unitario],0))</f>
        <v/>
      </c>
      <c r="P323" s="534" t="str">
        <f>IF(Tabla1[[#This Row],[Cantidad de Insumos]]="","",Tabla1[[#This Row],[Precio Unitario]]*Tabla1[[#This Row],[Cantidad de Insumos]])</f>
        <v/>
      </c>
      <c r="Q323" s="534" t="str">
        <f>IF(Tabla1[[#This Row],[Descripción]]="","",_xlfn.XLOOKUP(Tabla1[[#This Row],[Descripción]],Tabla10[Descripción],Tabla10[CODIGO PRESUPUESTARIO],0))</f>
        <v/>
      </c>
      <c r="R323" s="535"/>
    </row>
    <row r="324" spans="2:18" x14ac:dyDescent="0.25">
      <c r="B324" s="191" t="str">
        <f>IF('Formulario PPGR3'!$G324="","",CONCATENATE('Formulario PPGR3'!$C324,".",'Formulario PPGR3'!$D324,".",'Formulario PPGR3'!$E324,".",'Formulario PPGR3'!$F324))</f>
        <v/>
      </c>
      <c r="C324" s="191" t="str">
        <f>IF('Formulario PPGR3'!$G324="","",'Formulario PPGR1'!#REF!)</f>
        <v/>
      </c>
      <c r="D324" s="191" t="str">
        <f>IF('Formulario PPGR3'!$G324="","",'Formulario PPGR1'!#REF!)</f>
        <v/>
      </c>
      <c r="E324" s="191" t="str">
        <f>IF('Formulario PPGR3'!$G324="","",'Formulario PPGR1'!#REF!)</f>
        <v/>
      </c>
      <c r="F324" s="191" t="str">
        <f>IF('Formulario PPGR3'!$G324="","",'Formulario PPGR1'!#REF!)</f>
        <v/>
      </c>
      <c r="G324" s="190"/>
      <c r="H324" s="531" t="str" cm="1">
        <f t="array" ref="H324">IF(Tabla1[[#This Row],[Código_Actividad]]="","",_xlfn.XLOOKUP(Tabla1[[#This Row],[Código_Actividad]],CodigoActividad,Tabla2[Actividades Programables Presupuestables],"",0))</f>
        <v/>
      </c>
      <c r="I324" s="532" t="str">
        <f>IFERROR(VLOOKUP('Formulario PPGR3'!$G324,'Formulario PPGR2'!$H$110:$V$265,15,FALSE),"")</f>
        <v/>
      </c>
      <c r="J324" s="537"/>
      <c r="K324" s="535" t="str">
        <f>IF(Tabla1[[#This Row],[Insumos]]="","",_xlfn.XLOOKUP(Tabla1[[#This Row],[Insumos]],Tabla10[Insumo],Tabla10[InsumoAbrev],"",0))</f>
        <v/>
      </c>
      <c r="L324" s="536"/>
      <c r="M324" s="533" t="str">
        <f>IF(Tabla1[[#This Row],[Descripción]]="","",_xlfn.XLOOKUP(Tabla1[[#This Row],[Descripción]],Tabla10[Descripción],Tabla10[Unidad de Medida],"",0))</f>
        <v/>
      </c>
      <c r="N324" s="323"/>
      <c r="O324" s="534" t="str">
        <f>IF(Tabla1[[#This Row],[Descripción]]="","",_xlfn.XLOOKUP(Tabla1[[#This Row],[Descripción]],Tabla10[Descripción],Tabla10[Precio Unitario],0))</f>
        <v/>
      </c>
      <c r="P324" s="534" t="str">
        <f>IF(Tabla1[[#This Row],[Cantidad de Insumos]]="","",Tabla1[[#This Row],[Precio Unitario]]*Tabla1[[#This Row],[Cantidad de Insumos]])</f>
        <v/>
      </c>
      <c r="Q324" s="534" t="str">
        <f>IF(Tabla1[[#This Row],[Descripción]]="","",_xlfn.XLOOKUP(Tabla1[[#This Row],[Descripción]],Tabla10[Descripción],Tabla10[CODIGO PRESUPUESTARIO],0))</f>
        <v/>
      </c>
      <c r="R324" s="535"/>
    </row>
    <row r="325" spans="2:18" x14ac:dyDescent="0.25">
      <c r="B325" s="191" t="str">
        <f>IF('Formulario PPGR3'!$G325="","",CONCATENATE('Formulario PPGR3'!$C325,".",'Formulario PPGR3'!$D325,".",'Formulario PPGR3'!$E325,".",'Formulario PPGR3'!$F325))</f>
        <v/>
      </c>
      <c r="C325" s="191" t="str">
        <f>IF('Formulario PPGR3'!$G325="","",'Formulario PPGR1'!#REF!)</f>
        <v/>
      </c>
      <c r="D325" s="191" t="str">
        <f>IF('Formulario PPGR3'!$G325="","",'Formulario PPGR1'!#REF!)</f>
        <v/>
      </c>
      <c r="E325" s="191" t="str">
        <f>IF('Formulario PPGR3'!$G325="","",'Formulario PPGR1'!#REF!)</f>
        <v/>
      </c>
      <c r="F325" s="191" t="str">
        <f>IF('Formulario PPGR3'!$G325="","",'Formulario PPGR1'!#REF!)</f>
        <v/>
      </c>
      <c r="G325" s="190"/>
      <c r="H325" s="531" t="str" cm="1">
        <f t="array" ref="H325">IF(Tabla1[[#This Row],[Código_Actividad]]="","",_xlfn.XLOOKUP(Tabla1[[#This Row],[Código_Actividad]],CodigoActividad,Tabla2[Actividades Programables Presupuestables],"",0))</f>
        <v/>
      </c>
      <c r="I325" s="532" t="str">
        <f>IFERROR(VLOOKUP('Formulario PPGR3'!$G325,'Formulario PPGR2'!$H$110:$V$265,15,FALSE),"")</f>
        <v/>
      </c>
      <c r="J325" s="537"/>
      <c r="K325" s="535" t="str">
        <f>IF(Tabla1[[#This Row],[Insumos]]="","",_xlfn.XLOOKUP(Tabla1[[#This Row],[Insumos]],Tabla10[Insumo],Tabla10[InsumoAbrev],"",0))</f>
        <v/>
      </c>
      <c r="L325" s="536"/>
      <c r="M325" s="533" t="str">
        <f>IF(Tabla1[[#This Row],[Descripción]]="","",_xlfn.XLOOKUP(Tabla1[[#This Row],[Descripción]],Tabla10[Descripción],Tabla10[Unidad de Medida],"",0))</f>
        <v/>
      </c>
      <c r="N325" s="323"/>
      <c r="O325" s="534" t="str">
        <f>IF(Tabla1[[#This Row],[Descripción]]="","",_xlfn.XLOOKUP(Tabla1[[#This Row],[Descripción]],Tabla10[Descripción],Tabla10[Precio Unitario],0))</f>
        <v/>
      </c>
      <c r="P325" s="534" t="str">
        <f>IF(Tabla1[[#This Row],[Cantidad de Insumos]]="","",Tabla1[[#This Row],[Precio Unitario]]*Tabla1[[#This Row],[Cantidad de Insumos]])</f>
        <v/>
      </c>
      <c r="Q325" s="534" t="str">
        <f>IF(Tabla1[[#This Row],[Descripción]]="","",_xlfn.XLOOKUP(Tabla1[[#This Row],[Descripción]],Tabla10[Descripción],Tabla10[CODIGO PRESUPUESTARIO],0))</f>
        <v/>
      </c>
      <c r="R325" s="535"/>
    </row>
    <row r="326" spans="2:18" x14ac:dyDescent="0.25">
      <c r="B326" s="191" t="str">
        <f>IF('Formulario PPGR3'!$G326="","",CONCATENATE('Formulario PPGR3'!$C326,".",'Formulario PPGR3'!$D326,".",'Formulario PPGR3'!$E326,".",'Formulario PPGR3'!$F326))</f>
        <v/>
      </c>
      <c r="C326" s="191" t="str">
        <f>IF('Formulario PPGR3'!$G326="","",'Formulario PPGR1'!#REF!)</f>
        <v/>
      </c>
      <c r="D326" s="191" t="str">
        <f>IF('Formulario PPGR3'!$G326="","",'Formulario PPGR1'!#REF!)</f>
        <v/>
      </c>
      <c r="E326" s="191" t="str">
        <f>IF('Formulario PPGR3'!$G326="","",'Formulario PPGR1'!#REF!)</f>
        <v/>
      </c>
      <c r="F326" s="191" t="str">
        <f>IF('Formulario PPGR3'!$G326="","",'Formulario PPGR1'!#REF!)</f>
        <v/>
      </c>
      <c r="G326" s="190"/>
      <c r="H326" s="531" t="str" cm="1">
        <f t="array" ref="H326">IF(Tabla1[[#This Row],[Código_Actividad]]="","",_xlfn.XLOOKUP(Tabla1[[#This Row],[Código_Actividad]],CodigoActividad,Tabla2[Actividades Programables Presupuestables],"",0))</f>
        <v/>
      </c>
      <c r="I326" s="532" t="str">
        <f>IFERROR(VLOOKUP('Formulario PPGR3'!$G326,'Formulario PPGR2'!$H$110:$V$265,15,FALSE),"")</f>
        <v/>
      </c>
      <c r="J326" s="537"/>
      <c r="K326" s="535" t="str">
        <f>IF(Tabla1[[#This Row],[Insumos]]="","",_xlfn.XLOOKUP(Tabla1[[#This Row],[Insumos]],Tabla10[Insumo],Tabla10[InsumoAbrev],"",0))</f>
        <v/>
      </c>
      <c r="L326" s="536"/>
      <c r="M326" s="533" t="str">
        <f>IF(Tabla1[[#This Row],[Descripción]]="","",_xlfn.XLOOKUP(Tabla1[[#This Row],[Descripción]],Tabla10[Descripción],Tabla10[Unidad de Medida],"",0))</f>
        <v/>
      </c>
      <c r="N326" s="323"/>
      <c r="O326" s="534" t="str">
        <f>IF(Tabla1[[#This Row],[Descripción]]="","",_xlfn.XLOOKUP(Tabla1[[#This Row],[Descripción]],Tabla10[Descripción],Tabla10[Precio Unitario],0))</f>
        <v/>
      </c>
      <c r="P326" s="534" t="str">
        <f>IF(Tabla1[[#This Row],[Cantidad de Insumos]]="","",Tabla1[[#This Row],[Precio Unitario]]*Tabla1[[#This Row],[Cantidad de Insumos]])</f>
        <v/>
      </c>
      <c r="Q326" s="534" t="str">
        <f>IF(Tabla1[[#This Row],[Descripción]]="","",_xlfn.XLOOKUP(Tabla1[[#This Row],[Descripción]],Tabla10[Descripción],Tabla10[CODIGO PRESUPUESTARIO],0))</f>
        <v/>
      </c>
      <c r="R326" s="535"/>
    </row>
    <row r="327" spans="2:18" x14ac:dyDescent="0.25">
      <c r="B327" s="191" t="str">
        <f>IF('Formulario PPGR3'!$G327="","",CONCATENATE('Formulario PPGR3'!$C327,".",'Formulario PPGR3'!$D327,".",'Formulario PPGR3'!$E327,".",'Formulario PPGR3'!$F327))</f>
        <v/>
      </c>
      <c r="C327" s="191" t="str">
        <f>IF('Formulario PPGR3'!$G327="","",'Formulario PPGR1'!#REF!)</f>
        <v/>
      </c>
      <c r="D327" s="191" t="str">
        <f>IF('Formulario PPGR3'!$G327="","",'Formulario PPGR1'!#REF!)</f>
        <v/>
      </c>
      <c r="E327" s="191" t="str">
        <f>IF('Formulario PPGR3'!$G327="","",'Formulario PPGR1'!#REF!)</f>
        <v/>
      </c>
      <c r="F327" s="191" t="str">
        <f>IF('Formulario PPGR3'!$G327="","",'Formulario PPGR1'!#REF!)</f>
        <v/>
      </c>
      <c r="G327" s="190"/>
      <c r="H327" s="531" t="str" cm="1">
        <f t="array" ref="H327">IF(Tabla1[[#This Row],[Código_Actividad]]="","",_xlfn.XLOOKUP(Tabla1[[#This Row],[Código_Actividad]],CodigoActividad,Tabla2[Actividades Programables Presupuestables],"",0))</f>
        <v/>
      </c>
      <c r="I327" s="532" t="str">
        <f>IFERROR(VLOOKUP('Formulario PPGR3'!$G327,'Formulario PPGR2'!$H$110:$V$265,15,FALSE),"")</f>
        <v/>
      </c>
      <c r="J327" s="537"/>
      <c r="K327" s="535" t="str">
        <f>IF(Tabla1[[#This Row],[Insumos]]="","",_xlfn.XLOOKUP(Tabla1[[#This Row],[Insumos]],Tabla10[Insumo],Tabla10[InsumoAbrev],"",0))</f>
        <v/>
      </c>
      <c r="L327" s="536"/>
      <c r="M327" s="533" t="str">
        <f>IF(Tabla1[[#This Row],[Descripción]]="","",_xlfn.XLOOKUP(Tabla1[[#This Row],[Descripción]],Tabla10[Descripción],Tabla10[Unidad de Medida],"",0))</f>
        <v/>
      </c>
      <c r="N327" s="323"/>
      <c r="O327" s="534" t="str">
        <f>IF(Tabla1[[#This Row],[Descripción]]="","",_xlfn.XLOOKUP(Tabla1[[#This Row],[Descripción]],Tabla10[Descripción],Tabla10[Precio Unitario],0))</f>
        <v/>
      </c>
      <c r="P327" s="534" t="str">
        <f>IF(Tabla1[[#This Row],[Cantidad de Insumos]]="","",Tabla1[[#This Row],[Precio Unitario]]*Tabla1[[#This Row],[Cantidad de Insumos]])</f>
        <v/>
      </c>
      <c r="Q327" s="534" t="str">
        <f>IF(Tabla1[[#This Row],[Descripción]]="","",_xlfn.XLOOKUP(Tabla1[[#This Row],[Descripción]],Tabla10[Descripción],Tabla10[CODIGO PRESUPUESTARIO],0))</f>
        <v/>
      </c>
      <c r="R327" s="535"/>
    </row>
    <row r="328" spans="2:18" x14ac:dyDescent="0.25">
      <c r="B328" s="191" t="str">
        <f>IF('Formulario PPGR3'!$G328="","",CONCATENATE('Formulario PPGR3'!$C328,".",'Formulario PPGR3'!$D328,".",'Formulario PPGR3'!$E328,".",'Formulario PPGR3'!$F328))</f>
        <v/>
      </c>
      <c r="C328" s="191" t="str">
        <f>IF('Formulario PPGR3'!$G328="","",'Formulario PPGR1'!#REF!)</f>
        <v/>
      </c>
      <c r="D328" s="191" t="str">
        <f>IF('Formulario PPGR3'!$G328="","",'Formulario PPGR1'!#REF!)</f>
        <v/>
      </c>
      <c r="E328" s="191" t="str">
        <f>IF('Formulario PPGR3'!$G328="","",'Formulario PPGR1'!#REF!)</f>
        <v/>
      </c>
      <c r="F328" s="191" t="str">
        <f>IF('Formulario PPGR3'!$G328="","",'Formulario PPGR1'!#REF!)</f>
        <v/>
      </c>
      <c r="G328" s="190"/>
      <c r="H328" s="531" t="str" cm="1">
        <f t="array" ref="H328">IF(Tabla1[[#This Row],[Código_Actividad]]="","",_xlfn.XLOOKUP(Tabla1[[#This Row],[Código_Actividad]],CodigoActividad,Tabla2[Actividades Programables Presupuestables],"",0))</f>
        <v/>
      </c>
      <c r="I328" s="532" t="str">
        <f>IFERROR(VLOOKUP('Formulario PPGR3'!$G328,'Formulario PPGR2'!$H$110:$V$265,15,FALSE),"")</f>
        <v/>
      </c>
      <c r="J328" s="537"/>
      <c r="K328" s="535" t="str">
        <f>IF(Tabla1[[#This Row],[Insumos]]="","",_xlfn.XLOOKUP(Tabla1[[#This Row],[Insumos]],Tabla10[Insumo],Tabla10[InsumoAbrev],"",0))</f>
        <v/>
      </c>
      <c r="L328" s="536"/>
      <c r="M328" s="533" t="str">
        <f>IF(Tabla1[[#This Row],[Descripción]]="","",_xlfn.XLOOKUP(Tabla1[[#This Row],[Descripción]],Tabla10[Descripción],Tabla10[Unidad de Medida],"",0))</f>
        <v/>
      </c>
      <c r="N328" s="323"/>
      <c r="O328" s="534" t="str">
        <f>IF(Tabla1[[#This Row],[Descripción]]="","",_xlfn.XLOOKUP(Tabla1[[#This Row],[Descripción]],Tabla10[Descripción],Tabla10[Precio Unitario],0))</f>
        <v/>
      </c>
      <c r="P328" s="534" t="str">
        <f>IF(Tabla1[[#This Row],[Cantidad de Insumos]]="","",Tabla1[[#This Row],[Precio Unitario]]*Tabla1[[#This Row],[Cantidad de Insumos]])</f>
        <v/>
      </c>
      <c r="Q328" s="534" t="str">
        <f>IF(Tabla1[[#This Row],[Descripción]]="","",_xlfn.XLOOKUP(Tabla1[[#This Row],[Descripción]],Tabla10[Descripción],Tabla10[CODIGO PRESUPUESTARIO],0))</f>
        <v/>
      </c>
      <c r="R328" s="535"/>
    </row>
    <row r="329" spans="2:18" x14ac:dyDescent="0.25">
      <c r="B329" s="191" t="str">
        <f>IF('Formulario PPGR3'!$G329="","",CONCATENATE('Formulario PPGR3'!$C329,".",'Formulario PPGR3'!$D329,".",'Formulario PPGR3'!$E329,".",'Formulario PPGR3'!$F329))</f>
        <v/>
      </c>
      <c r="C329" s="191" t="str">
        <f>IF('Formulario PPGR3'!$G329="","",'Formulario PPGR1'!#REF!)</f>
        <v/>
      </c>
      <c r="D329" s="191" t="str">
        <f>IF('Formulario PPGR3'!$G329="","",'Formulario PPGR1'!#REF!)</f>
        <v/>
      </c>
      <c r="E329" s="191" t="str">
        <f>IF('Formulario PPGR3'!$G329="","",'Formulario PPGR1'!#REF!)</f>
        <v/>
      </c>
      <c r="F329" s="191" t="str">
        <f>IF('Formulario PPGR3'!$G329="","",'Formulario PPGR1'!#REF!)</f>
        <v/>
      </c>
      <c r="G329" s="190"/>
      <c r="H329" s="531" t="str" cm="1">
        <f t="array" ref="H329">IF(Tabla1[[#This Row],[Código_Actividad]]="","",_xlfn.XLOOKUP(Tabla1[[#This Row],[Código_Actividad]],CodigoActividad,Tabla2[Actividades Programables Presupuestables],"",0))</f>
        <v/>
      </c>
      <c r="I329" s="532" t="str">
        <f>IFERROR(VLOOKUP('Formulario PPGR3'!$G329,'Formulario PPGR2'!$H$110:$V$265,15,FALSE),"")</f>
        <v/>
      </c>
      <c r="J329" s="537"/>
      <c r="K329" s="535" t="str">
        <f>IF(Tabla1[[#This Row],[Insumos]]="","",_xlfn.XLOOKUP(Tabla1[[#This Row],[Insumos]],Tabla10[Insumo],Tabla10[InsumoAbrev],"",0))</f>
        <v/>
      </c>
      <c r="L329" s="536"/>
      <c r="M329" s="533" t="str">
        <f>IF(Tabla1[[#This Row],[Descripción]]="","",_xlfn.XLOOKUP(Tabla1[[#This Row],[Descripción]],Tabla10[Descripción],Tabla10[Unidad de Medida],"",0))</f>
        <v/>
      </c>
      <c r="N329" s="323"/>
      <c r="O329" s="534" t="str">
        <f>IF(Tabla1[[#This Row],[Descripción]]="","",_xlfn.XLOOKUP(Tabla1[[#This Row],[Descripción]],Tabla10[Descripción],Tabla10[Precio Unitario],0))</f>
        <v/>
      </c>
      <c r="P329" s="534" t="str">
        <f>IF(Tabla1[[#This Row],[Cantidad de Insumos]]="","",Tabla1[[#This Row],[Precio Unitario]]*Tabla1[[#This Row],[Cantidad de Insumos]])</f>
        <v/>
      </c>
      <c r="Q329" s="534" t="str">
        <f>IF(Tabla1[[#This Row],[Descripción]]="","",_xlfn.XLOOKUP(Tabla1[[#This Row],[Descripción]],Tabla10[Descripción],Tabla10[CODIGO PRESUPUESTARIO],0))</f>
        <v/>
      </c>
      <c r="R329" s="535"/>
    </row>
    <row r="330" spans="2:18" x14ac:dyDescent="0.25">
      <c r="B330" s="191" t="str">
        <f>IF('Formulario PPGR3'!$G330="","",CONCATENATE('Formulario PPGR3'!$C330,".",'Formulario PPGR3'!$D330,".",'Formulario PPGR3'!$E330,".",'Formulario PPGR3'!$F330))</f>
        <v/>
      </c>
      <c r="C330" s="191" t="str">
        <f>IF('Formulario PPGR3'!$G330="","",'Formulario PPGR1'!#REF!)</f>
        <v/>
      </c>
      <c r="D330" s="191" t="str">
        <f>IF('Formulario PPGR3'!$G330="","",'Formulario PPGR1'!#REF!)</f>
        <v/>
      </c>
      <c r="E330" s="191" t="str">
        <f>IF('Formulario PPGR3'!$G330="","",'Formulario PPGR1'!#REF!)</f>
        <v/>
      </c>
      <c r="F330" s="191" t="str">
        <f>IF('Formulario PPGR3'!$G330="","",'Formulario PPGR1'!#REF!)</f>
        <v/>
      </c>
      <c r="G330" s="190"/>
      <c r="H330" s="531" t="str" cm="1">
        <f t="array" ref="H330">IF(Tabla1[[#This Row],[Código_Actividad]]="","",_xlfn.XLOOKUP(Tabla1[[#This Row],[Código_Actividad]],CodigoActividad,Tabla2[Actividades Programables Presupuestables],"",0))</f>
        <v/>
      </c>
      <c r="I330" s="532" t="str">
        <f>IFERROR(VLOOKUP('Formulario PPGR3'!$G330,'Formulario PPGR2'!$H$110:$V$265,15,FALSE),"")</f>
        <v/>
      </c>
      <c r="J330" s="537"/>
      <c r="K330" s="535" t="str">
        <f>IF(Tabla1[[#This Row],[Insumos]]="","",_xlfn.XLOOKUP(Tabla1[[#This Row],[Insumos]],Tabla10[Insumo],Tabla10[InsumoAbrev],"",0))</f>
        <v/>
      </c>
      <c r="L330" s="536"/>
      <c r="M330" s="533" t="str">
        <f>IF(Tabla1[[#This Row],[Descripción]]="","",_xlfn.XLOOKUP(Tabla1[[#This Row],[Descripción]],Tabla10[Descripción],Tabla10[Unidad de Medida],"",0))</f>
        <v/>
      </c>
      <c r="N330" s="323"/>
      <c r="O330" s="534" t="str">
        <f>IF(Tabla1[[#This Row],[Descripción]]="","",_xlfn.XLOOKUP(Tabla1[[#This Row],[Descripción]],Tabla10[Descripción],Tabla10[Precio Unitario],0))</f>
        <v/>
      </c>
      <c r="P330" s="534" t="str">
        <f>IF(Tabla1[[#This Row],[Cantidad de Insumos]]="","",Tabla1[[#This Row],[Precio Unitario]]*Tabla1[[#This Row],[Cantidad de Insumos]])</f>
        <v/>
      </c>
      <c r="Q330" s="534" t="str">
        <f>IF(Tabla1[[#This Row],[Descripción]]="","",_xlfn.XLOOKUP(Tabla1[[#This Row],[Descripción]],Tabla10[Descripción],Tabla10[CODIGO PRESUPUESTARIO],0))</f>
        <v/>
      </c>
      <c r="R330" s="535"/>
    </row>
    <row r="331" spans="2:18" x14ac:dyDescent="0.25">
      <c r="B331" s="191" t="str">
        <f>IF('Formulario PPGR3'!$G331="","",CONCATENATE('Formulario PPGR3'!$C331,".",'Formulario PPGR3'!$D331,".",'Formulario PPGR3'!$E331,".",'Formulario PPGR3'!$F331))</f>
        <v/>
      </c>
      <c r="C331" s="191" t="str">
        <f>IF('Formulario PPGR3'!$G331="","",'Formulario PPGR1'!#REF!)</f>
        <v/>
      </c>
      <c r="D331" s="191" t="str">
        <f>IF('Formulario PPGR3'!$G331="","",'Formulario PPGR1'!#REF!)</f>
        <v/>
      </c>
      <c r="E331" s="191" t="str">
        <f>IF('Formulario PPGR3'!$G331="","",'Formulario PPGR1'!#REF!)</f>
        <v/>
      </c>
      <c r="F331" s="191" t="str">
        <f>IF('Formulario PPGR3'!$G331="","",'Formulario PPGR1'!#REF!)</f>
        <v/>
      </c>
      <c r="G331" s="190"/>
      <c r="H331" s="531" t="str" cm="1">
        <f t="array" ref="H331">IF(Tabla1[[#This Row],[Código_Actividad]]="","",_xlfn.XLOOKUP(Tabla1[[#This Row],[Código_Actividad]],CodigoActividad,Tabla2[Actividades Programables Presupuestables],"",0))</f>
        <v/>
      </c>
      <c r="I331" s="532" t="str">
        <f>IFERROR(VLOOKUP('Formulario PPGR3'!$G331,'Formulario PPGR2'!$H$110:$V$265,15,FALSE),"")</f>
        <v/>
      </c>
      <c r="J331" s="537"/>
      <c r="K331" s="535" t="str">
        <f>IF(Tabla1[[#This Row],[Insumos]]="","",_xlfn.XLOOKUP(Tabla1[[#This Row],[Insumos]],Tabla10[Insumo],Tabla10[InsumoAbrev],"",0))</f>
        <v/>
      </c>
      <c r="L331" s="536"/>
      <c r="M331" s="533" t="str">
        <f>IF(Tabla1[[#This Row],[Descripción]]="","",_xlfn.XLOOKUP(Tabla1[[#This Row],[Descripción]],Tabla10[Descripción],Tabla10[Unidad de Medida],"",0))</f>
        <v/>
      </c>
      <c r="N331" s="323"/>
      <c r="O331" s="534" t="str">
        <f>IF(Tabla1[[#This Row],[Descripción]]="","",_xlfn.XLOOKUP(Tabla1[[#This Row],[Descripción]],Tabla10[Descripción],Tabla10[Precio Unitario],0))</f>
        <v/>
      </c>
      <c r="P331" s="534" t="str">
        <f>IF(Tabla1[[#This Row],[Cantidad de Insumos]]="","",Tabla1[[#This Row],[Precio Unitario]]*Tabla1[[#This Row],[Cantidad de Insumos]])</f>
        <v/>
      </c>
      <c r="Q331" s="534" t="str">
        <f>IF(Tabla1[[#This Row],[Descripción]]="","",_xlfn.XLOOKUP(Tabla1[[#This Row],[Descripción]],Tabla10[Descripción],Tabla10[CODIGO PRESUPUESTARIO],0))</f>
        <v/>
      </c>
      <c r="R331" s="535"/>
    </row>
    <row r="332" spans="2:18" x14ac:dyDescent="0.25">
      <c r="B332" s="191" t="str">
        <f>IF('Formulario PPGR3'!$G332="","",CONCATENATE('Formulario PPGR3'!$C332,".",'Formulario PPGR3'!$D332,".",'Formulario PPGR3'!$E332,".",'Formulario PPGR3'!$F332))</f>
        <v/>
      </c>
      <c r="C332" s="191" t="str">
        <f>IF('Formulario PPGR3'!$G332="","",'Formulario PPGR1'!#REF!)</f>
        <v/>
      </c>
      <c r="D332" s="191" t="str">
        <f>IF('Formulario PPGR3'!$G332="","",'Formulario PPGR1'!#REF!)</f>
        <v/>
      </c>
      <c r="E332" s="191" t="str">
        <f>IF('Formulario PPGR3'!$G332="","",'Formulario PPGR1'!#REF!)</f>
        <v/>
      </c>
      <c r="F332" s="191" t="str">
        <f>IF('Formulario PPGR3'!$G332="","",'Formulario PPGR1'!#REF!)</f>
        <v/>
      </c>
      <c r="G332" s="190"/>
      <c r="H332" s="531" t="str" cm="1">
        <f t="array" ref="H332">IF(Tabla1[[#This Row],[Código_Actividad]]="","",_xlfn.XLOOKUP(Tabla1[[#This Row],[Código_Actividad]],CodigoActividad,Tabla2[Actividades Programables Presupuestables],"",0))</f>
        <v/>
      </c>
      <c r="I332" s="532" t="str">
        <f>IFERROR(VLOOKUP('Formulario PPGR3'!$G332,'Formulario PPGR2'!$H$110:$V$265,15,FALSE),"")</f>
        <v/>
      </c>
      <c r="J332" s="537"/>
      <c r="K332" s="535" t="str">
        <f>IF(Tabla1[[#This Row],[Insumos]]="","",_xlfn.XLOOKUP(Tabla1[[#This Row],[Insumos]],Tabla10[Insumo],Tabla10[InsumoAbrev],"",0))</f>
        <v/>
      </c>
      <c r="L332" s="536"/>
      <c r="M332" s="533" t="str">
        <f>IF(Tabla1[[#This Row],[Descripción]]="","",_xlfn.XLOOKUP(Tabla1[[#This Row],[Descripción]],Tabla10[Descripción],Tabla10[Unidad de Medida],"",0))</f>
        <v/>
      </c>
      <c r="N332" s="323"/>
      <c r="O332" s="534" t="str">
        <f>IF(Tabla1[[#This Row],[Descripción]]="","",_xlfn.XLOOKUP(Tabla1[[#This Row],[Descripción]],Tabla10[Descripción],Tabla10[Precio Unitario],0))</f>
        <v/>
      </c>
      <c r="P332" s="534" t="str">
        <f>IF(Tabla1[[#This Row],[Cantidad de Insumos]]="","",Tabla1[[#This Row],[Precio Unitario]]*Tabla1[[#This Row],[Cantidad de Insumos]])</f>
        <v/>
      </c>
      <c r="Q332" s="534" t="str">
        <f>IF(Tabla1[[#This Row],[Descripción]]="","",_xlfn.XLOOKUP(Tabla1[[#This Row],[Descripción]],Tabla10[Descripción],Tabla10[CODIGO PRESUPUESTARIO],0))</f>
        <v/>
      </c>
      <c r="R332" s="535"/>
    </row>
    <row r="333" spans="2:18" x14ac:dyDescent="0.25">
      <c r="B333" s="191" t="str">
        <f>IF('Formulario PPGR3'!$G333="","",CONCATENATE('Formulario PPGR3'!$C333,".",'Formulario PPGR3'!$D333,".",'Formulario PPGR3'!$E333,".",'Formulario PPGR3'!$F333))</f>
        <v/>
      </c>
      <c r="C333" s="191" t="str">
        <f>IF('Formulario PPGR3'!$G333="","",'Formulario PPGR1'!#REF!)</f>
        <v/>
      </c>
      <c r="D333" s="191" t="str">
        <f>IF('Formulario PPGR3'!$G333="","",'Formulario PPGR1'!#REF!)</f>
        <v/>
      </c>
      <c r="E333" s="191" t="str">
        <f>IF('Formulario PPGR3'!$G333="","",'Formulario PPGR1'!#REF!)</f>
        <v/>
      </c>
      <c r="F333" s="191" t="str">
        <f>IF('Formulario PPGR3'!$G333="","",'Formulario PPGR1'!#REF!)</f>
        <v/>
      </c>
      <c r="G333" s="190"/>
      <c r="H333" s="531" t="str" cm="1">
        <f t="array" ref="H333">IF(Tabla1[[#This Row],[Código_Actividad]]="","",_xlfn.XLOOKUP(Tabla1[[#This Row],[Código_Actividad]],CodigoActividad,Tabla2[Actividades Programables Presupuestables],"",0))</f>
        <v/>
      </c>
      <c r="I333" s="532" t="str">
        <f>IFERROR(VLOOKUP('Formulario PPGR3'!$G333,'Formulario PPGR2'!$H$110:$V$265,15,FALSE),"")</f>
        <v/>
      </c>
      <c r="J333" s="537"/>
      <c r="K333" s="535" t="str">
        <f>IF(Tabla1[[#This Row],[Insumos]]="","",_xlfn.XLOOKUP(Tabla1[[#This Row],[Insumos]],Tabla10[Insumo],Tabla10[InsumoAbrev],"",0))</f>
        <v/>
      </c>
      <c r="L333" s="536"/>
      <c r="M333" s="533" t="str">
        <f>IF(Tabla1[[#This Row],[Descripción]]="","",_xlfn.XLOOKUP(Tabla1[[#This Row],[Descripción]],Tabla10[Descripción],Tabla10[Unidad de Medida],"",0))</f>
        <v/>
      </c>
      <c r="N333" s="323"/>
      <c r="O333" s="534" t="str">
        <f>IF(Tabla1[[#This Row],[Descripción]]="","",_xlfn.XLOOKUP(Tabla1[[#This Row],[Descripción]],Tabla10[Descripción],Tabla10[Precio Unitario],0))</f>
        <v/>
      </c>
      <c r="P333" s="534" t="str">
        <f>IF(Tabla1[[#This Row],[Cantidad de Insumos]]="","",Tabla1[[#This Row],[Precio Unitario]]*Tabla1[[#This Row],[Cantidad de Insumos]])</f>
        <v/>
      </c>
      <c r="Q333" s="534" t="str">
        <f>IF(Tabla1[[#This Row],[Descripción]]="","",_xlfn.XLOOKUP(Tabla1[[#This Row],[Descripción]],Tabla10[Descripción],Tabla10[CODIGO PRESUPUESTARIO],0))</f>
        <v/>
      </c>
      <c r="R333" s="535"/>
    </row>
    <row r="334" spans="2:18" x14ac:dyDescent="0.25">
      <c r="B334" s="191" t="str">
        <f>IF('Formulario PPGR3'!$G334="","",CONCATENATE('Formulario PPGR3'!$C334,".",'Formulario PPGR3'!$D334,".",'Formulario PPGR3'!$E334,".",'Formulario PPGR3'!$F334))</f>
        <v/>
      </c>
      <c r="C334" s="191" t="str">
        <f>IF('Formulario PPGR3'!$G334="","",'Formulario PPGR1'!#REF!)</f>
        <v/>
      </c>
      <c r="D334" s="191" t="str">
        <f>IF('Formulario PPGR3'!$G334="","",'Formulario PPGR1'!#REF!)</f>
        <v/>
      </c>
      <c r="E334" s="191" t="str">
        <f>IF('Formulario PPGR3'!$G334="","",'Formulario PPGR1'!#REF!)</f>
        <v/>
      </c>
      <c r="F334" s="191" t="str">
        <f>IF('Formulario PPGR3'!$G334="","",'Formulario PPGR1'!#REF!)</f>
        <v/>
      </c>
      <c r="G334" s="190"/>
      <c r="H334" s="531" t="str" cm="1">
        <f t="array" ref="H334">IF(Tabla1[[#This Row],[Código_Actividad]]="","",_xlfn.XLOOKUP(Tabla1[[#This Row],[Código_Actividad]],CodigoActividad,Tabla2[Actividades Programables Presupuestables],"",0))</f>
        <v/>
      </c>
      <c r="I334" s="532" t="str">
        <f>IFERROR(VLOOKUP('Formulario PPGR3'!$G334,'Formulario PPGR2'!$H$110:$V$265,15,FALSE),"")</f>
        <v/>
      </c>
      <c r="J334" s="537"/>
      <c r="K334" s="535" t="str">
        <f>IF(Tabla1[[#This Row],[Insumos]]="","",_xlfn.XLOOKUP(Tabla1[[#This Row],[Insumos]],Tabla10[Insumo],Tabla10[InsumoAbrev],"",0))</f>
        <v/>
      </c>
      <c r="L334" s="536"/>
      <c r="M334" s="533" t="str">
        <f>IF(Tabla1[[#This Row],[Descripción]]="","",_xlfn.XLOOKUP(Tabla1[[#This Row],[Descripción]],Tabla10[Descripción],Tabla10[Unidad de Medida],"",0))</f>
        <v/>
      </c>
      <c r="N334" s="323"/>
      <c r="O334" s="534" t="str">
        <f>IF(Tabla1[[#This Row],[Descripción]]="","",_xlfn.XLOOKUP(Tabla1[[#This Row],[Descripción]],Tabla10[Descripción],Tabla10[Precio Unitario],0))</f>
        <v/>
      </c>
      <c r="P334" s="534" t="str">
        <f>IF(Tabla1[[#This Row],[Cantidad de Insumos]]="","",Tabla1[[#This Row],[Precio Unitario]]*Tabla1[[#This Row],[Cantidad de Insumos]])</f>
        <v/>
      </c>
      <c r="Q334" s="534" t="str">
        <f>IF(Tabla1[[#This Row],[Descripción]]="","",_xlfn.XLOOKUP(Tabla1[[#This Row],[Descripción]],Tabla10[Descripción],Tabla10[CODIGO PRESUPUESTARIO],0))</f>
        <v/>
      </c>
      <c r="R334" s="535"/>
    </row>
    <row r="335" spans="2:18" x14ac:dyDescent="0.25">
      <c r="B335" s="191" t="str">
        <f>IF('Formulario PPGR3'!$G335="","",CONCATENATE('Formulario PPGR3'!$C335,".",'Formulario PPGR3'!$D335,".",'Formulario PPGR3'!$E335,".",'Formulario PPGR3'!$F335))</f>
        <v/>
      </c>
      <c r="C335" s="191" t="str">
        <f>IF('Formulario PPGR3'!$G335="","",'Formulario PPGR1'!#REF!)</f>
        <v/>
      </c>
      <c r="D335" s="191" t="str">
        <f>IF('Formulario PPGR3'!$G335="","",'Formulario PPGR1'!#REF!)</f>
        <v/>
      </c>
      <c r="E335" s="191" t="str">
        <f>IF('Formulario PPGR3'!$G335="","",'Formulario PPGR1'!#REF!)</f>
        <v/>
      </c>
      <c r="F335" s="191" t="str">
        <f>IF('Formulario PPGR3'!$G335="","",'Formulario PPGR1'!#REF!)</f>
        <v/>
      </c>
      <c r="G335" s="190"/>
      <c r="H335" s="531" t="str" cm="1">
        <f t="array" ref="H335">IF(Tabla1[[#This Row],[Código_Actividad]]="","",_xlfn.XLOOKUP(Tabla1[[#This Row],[Código_Actividad]],CodigoActividad,Tabla2[Actividades Programables Presupuestables],"",0))</f>
        <v/>
      </c>
      <c r="I335" s="532" t="str">
        <f>IFERROR(VLOOKUP('Formulario PPGR3'!$G335,'Formulario PPGR2'!$H$110:$V$265,15,FALSE),"")</f>
        <v/>
      </c>
      <c r="J335" s="537"/>
      <c r="K335" s="535" t="str">
        <f>IF(Tabla1[[#This Row],[Insumos]]="","",_xlfn.XLOOKUP(Tabla1[[#This Row],[Insumos]],Tabla10[Insumo],Tabla10[InsumoAbrev],"",0))</f>
        <v/>
      </c>
      <c r="L335" s="536"/>
      <c r="M335" s="533" t="str">
        <f>IF(Tabla1[[#This Row],[Descripción]]="","",_xlfn.XLOOKUP(Tabla1[[#This Row],[Descripción]],Tabla10[Descripción],Tabla10[Unidad de Medida],"",0))</f>
        <v/>
      </c>
      <c r="N335" s="323"/>
      <c r="O335" s="534" t="str">
        <f>IF(Tabla1[[#This Row],[Descripción]]="","",_xlfn.XLOOKUP(Tabla1[[#This Row],[Descripción]],Tabla10[Descripción],Tabla10[Precio Unitario],0))</f>
        <v/>
      </c>
      <c r="P335" s="534" t="str">
        <f>IF(Tabla1[[#This Row],[Cantidad de Insumos]]="","",Tabla1[[#This Row],[Precio Unitario]]*Tabla1[[#This Row],[Cantidad de Insumos]])</f>
        <v/>
      </c>
      <c r="Q335" s="534" t="str">
        <f>IF(Tabla1[[#This Row],[Descripción]]="","",_xlfn.XLOOKUP(Tabla1[[#This Row],[Descripción]],Tabla10[Descripción],Tabla10[CODIGO PRESUPUESTARIO],0))</f>
        <v/>
      </c>
      <c r="R335" s="535"/>
    </row>
    <row r="336" spans="2:18" x14ac:dyDescent="0.25">
      <c r="B336" s="191" t="str">
        <f>IF('Formulario PPGR3'!$G336="","",CONCATENATE('Formulario PPGR3'!$C336,".",'Formulario PPGR3'!$D336,".",'Formulario PPGR3'!$E336,".",'Formulario PPGR3'!$F336))</f>
        <v/>
      </c>
      <c r="C336" s="191" t="str">
        <f>IF('Formulario PPGR3'!$G336="","",'Formulario PPGR1'!#REF!)</f>
        <v/>
      </c>
      <c r="D336" s="191" t="str">
        <f>IF('Formulario PPGR3'!$G336="","",'Formulario PPGR1'!#REF!)</f>
        <v/>
      </c>
      <c r="E336" s="191" t="str">
        <f>IF('Formulario PPGR3'!$G336="","",'Formulario PPGR1'!#REF!)</f>
        <v/>
      </c>
      <c r="F336" s="191" t="str">
        <f>IF('Formulario PPGR3'!$G336="","",'Formulario PPGR1'!#REF!)</f>
        <v/>
      </c>
      <c r="G336" s="190"/>
      <c r="H336" s="531" t="str" cm="1">
        <f t="array" ref="H336">IF(Tabla1[[#This Row],[Código_Actividad]]="","",_xlfn.XLOOKUP(Tabla1[[#This Row],[Código_Actividad]],CodigoActividad,Tabla2[Actividades Programables Presupuestables],"",0))</f>
        <v/>
      </c>
      <c r="I336" s="532" t="str">
        <f>IFERROR(VLOOKUP('Formulario PPGR3'!$G336,'Formulario PPGR2'!$H$110:$V$265,15,FALSE),"")</f>
        <v/>
      </c>
      <c r="J336" s="537"/>
      <c r="K336" s="535" t="str">
        <f>IF(Tabla1[[#This Row],[Insumos]]="","",_xlfn.XLOOKUP(Tabla1[[#This Row],[Insumos]],Tabla10[Insumo],Tabla10[InsumoAbrev],"",0))</f>
        <v/>
      </c>
      <c r="L336" s="536"/>
      <c r="M336" s="533" t="str">
        <f>IF(Tabla1[[#This Row],[Descripción]]="","",_xlfn.XLOOKUP(Tabla1[[#This Row],[Descripción]],Tabla10[Descripción],Tabla10[Unidad de Medida],"",0))</f>
        <v/>
      </c>
      <c r="N336" s="323"/>
      <c r="O336" s="534" t="str">
        <f>IF(Tabla1[[#This Row],[Descripción]]="","",_xlfn.XLOOKUP(Tabla1[[#This Row],[Descripción]],Tabla10[Descripción],Tabla10[Precio Unitario],0))</f>
        <v/>
      </c>
      <c r="P336" s="534" t="str">
        <f>IF(Tabla1[[#This Row],[Cantidad de Insumos]]="","",Tabla1[[#This Row],[Precio Unitario]]*Tabla1[[#This Row],[Cantidad de Insumos]])</f>
        <v/>
      </c>
      <c r="Q336" s="534" t="str">
        <f>IF(Tabla1[[#This Row],[Descripción]]="","",_xlfn.XLOOKUP(Tabla1[[#This Row],[Descripción]],Tabla10[Descripción],Tabla10[CODIGO PRESUPUESTARIO],0))</f>
        <v/>
      </c>
      <c r="R336" s="535"/>
    </row>
    <row r="337" spans="2:18" x14ac:dyDescent="0.25">
      <c r="B337" s="191" t="str">
        <f>IF('Formulario PPGR3'!$G337="","",CONCATENATE('Formulario PPGR3'!$C337,".",'Formulario PPGR3'!$D337,".",'Formulario PPGR3'!$E337,".",'Formulario PPGR3'!$F337))</f>
        <v/>
      </c>
      <c r="C337" s="191" t="str">
        <f>IF('Formulario PPGR3'!$G337="","",'Formulario PPGR1'!#REF!)</f>
        <v/>
      </c>
      <c r="D337" s="191" t="str">
        <f>IF('Formulario PPGR3'!$G337="","",'Formulario PPGR1'!#REF!)</f>
        <v/>
      </c>
      <c r="E337" s="191" t="str">
        <f>IF('Formulario PPGR3'!$G337="","",'Formulario PPGR1'!#REF!)</f>
        <v/>
      </c>
      <c r="F337" s="191" t="str">
        <f>IF('Formulario PPGR3'!$G337="","",'Formulario PPGR1'!#REF!)</f>
        <v/>
      </c>
      <c r="G337" s="190"/>
      <c r="H337" s="531" t="str" cm="1">
        <f t="array" ref="H337">IF(Tabla1[[#This Row],[Código_Actividad]]="","",_xlfn.XLOOKUP(Tabla1[[#This Row],[Código_Actividad]],CodigoActividad,Tabla2[Actividades Programables Presupuestables],"",0))</f>
        <v/>
      </c>
      <c r="I337" s="532" t="str">
        <f>IFERROR(VLOOKUP('Formulario PPGR3'!$G337,'Formulario PPGR2'!$H$110:$V$265,15,FALSE),"")</f>
        <v/>
      </c>
      <c r="J337" s="537"/>
      <c r="K337" s="535" t="str">
        <f>IF(Tabla1[[#This Row],[Insumos]]="","",_xlfn.XLOOKUP(Tabla1[[#This Row],[Insumos]],Tabla10[Insumo],Tabla10[InsumoAbrev],"",0))</f>
        <v/>
      </c>
      <c r="L337" s="536"/>
      <c r="M337" s="533" t="str">
        <f>IF(Tabla1[[#This Row],[Descripción]]="","",_xlfn.XLOOKUP(Tabla1[[#This Row],[Descripción]],Tabla10[Descripción],Tabla10[Unidad de Medida],"",0))</f>
        <v/>
      </c>
      <c r="N337" s="323"/>
      <c r="O337" s="534" t="str">
        <f>IF(Tabla1[[#This Row],[Descripción]]="","",_xlfn.XLOOKUP(Tabla1[[#This Row],[Descripción]],Tabla10[Descripción],Tabla10[Precio Unitario],0))</f>
        <v/>
      </c>
      <c r="P337" s="534" t="str">
        <f>IF(Tabla1[[#This Row],[Cantidad de Insumos]]="","",Tabla1[[#This Row],[Precio Unitario]]*Tabla1[[#This Row],[Cantidad de Insumos]])</f>
        <v/>
      </c>
      <c r="Q337" s="534" t="str">
        <f>IF(Tabla1[[#This Row],[Descripción]]="","",_xlfn.XLOOKUP(Tabla1[[#This Row],[Descripción]],Tabla10[Descripción],Tabla10[CODIGO PRESUPUESTARIO],0))</f>
        <v/>
      </c>
      <c r="R337" s="535"/>
    </row>
    <row r="338" spans="2:18" x14ac:dyDescent="0.25">
      <c r="B338" s="191" t="str">
        <f>IF('Formulario PPGR3'!$G338="","",CONCATENATE('Formulario PPGR3'!$C338,".",'Formulario PPGR3'!$D338,".",'Formulario PPGR3'!$E338,".",'Formulario PPGR3'!$F338))</f>
        <v/>
      </c>
      <c r="C338" s="191" t="str">
        <f>IF('Formulario PPGR3'!$G338="","",'Formulario PPGR1'!#REF!)</f>
        <v/>
      </c>
      <c r="D338" s="191" t="str">
        <f>IF('Formulario PPGR3'!$G338="","",'Formulario PPGR1'!#REF!)</f>
        <v/>
      </c>
      <c r="E338" s="191" t="str">
        <f>IF('Formulario PPGR3'!$G338="","",'Formulario PPGR1'!#REF!)</f>
        <v/>
      </c>
      <c r="F338" s="191" t="str">
        <f>IF('Formulario PPGR3'!$G338="","",'Formulario PPGR1'!#REF!)</f>
        <v/>
      </c>
      <c r="G338" s="190"/>
      <c r="H338" s="531" t="str" cm="1">
        <f t="array" ref="H338">IF(Tabla1[[#This Row],[Código_Actividad]]="","",_xlfn.XLOOKUP(Tabla1[[#This Row],[Código_Actividad]],CodigoActividad,Tabla2[Actividades Programables Presupuestables],"",0))</f>
        <v/>
      </c>
      <c r="I338" s="532" t="str">
        <f>IFERROR(VLOOKUP('Formulario PPGR3'!$G338,'Formulario PPGR2'!$H$110:$V$265,15,FALSE),"")</f>
        <v/>
      </c>
      <c r="J338" s="537"/>
      <c r="K338" s="535" t="str">
        <f>IF(Tabla1[[#This Row],[Insumos]]="","",_xlfn.XLOOKUP(Tabla1[[#This Row],[Insumos]],Tabla10[Insumo],Tabla10[InsumoAbrev],"",0))</f>
        <v/>
      </c>
      <c r="L338" s="536"/>
      <c r="M338" s="533" t="str">
        <f>IF(Tabla1[[#This Row],[Descripción]]="","",_xlfn.XLOOKUP(Tabla1[[#This Row],[Descripción]],Tabla10[Descripción],Tabla10[Unidad de Medida],"",0))</f>
        <v/>
      </c>
      <c r="N338" s="323"/>
      <c r="O338" s="534" t="str">
        <f>IF(Tabla1[[#This Row],[Descripción]]="","",_xlfn.XLOOKUP(Tabla1[[#This Row],[Descripción]],Tabla10[Descripción],Tabla10[Precio Unitario],0))</f>
        <v/>
      </c>
      <c r="P338" s="534" t="str">
        <f>IF(Tabla1[[#This Row],[Cantidad de Insumos]]="","",Tabla1[[#This Row],[Precio Unitario]]*Tabla1[[#This Row],[Cantidad de Insumos]])</f>
        <v/>
      </c>
      <c r="Q338" s="534" t="str">
        <f>IF(Tabla1[[#This Row],[Descripción]]="","",_xlfn.XLOOKUP(Tabla1[[#This Row],[Descripción]],Tabla10[Descripción],Tabla10[CODIGO PRESUPUESTARIO],0))</f>
        <v/>
      </c>
      <c r="R338" s="535"/>
    </row>
    <row r="339" spans="2:18" x14ac:dyDescent="0.25">
      <c r="B339" s="191" t="str">
        <f>IF('Formulario PPGR3'!$G339="","",CONCATENATE('Formulario PPGR3'!$C339,".",'Formulario PPGR3'!$D339,".",'Formulario PPGR3'!$E339,".",'Formulario PPGR3'!$F339))</f>
        <v/>
      </c>
      <c r="C339" s="191" t="str">
        <f>IF('Formulario PPGR3'!$G339="","",'Formulario PPGR1'!#REF!)</f>
        <v/>
      </c>
      <c r="D339" s="191" t="str">
        <f>IF('Formulario PPGR3'!$G339="","",'Formulario PPGR1'!#REF!)</f>
        <v/>
      </c>
      <c r="E339" s="191" t="str">
        <f>IF('Formulario PPGR3'!$G339="","",'Formulario PPGR1'!#REF!)</f>
        <v/>
      </c>
      <c r="F339" s="191" t="str">
        <f>IF('Formulario PPGR3'!$G339="","",'Formulario PPGR1'!#REF!)</f>
        <v/>
      </c>
      <c r="G339" s="190"/>
      <c r="H339" s="531" t="str" cm="1">
        <f t="array" ref="H339">IF(Tabla1[[#This Row],[Código_Actividad]]="","",_xlfn.XLOOKUP(Tabla1[[#This Row],[Código_Actividad]],CodigoActividad,Tabla2[Actividades Programables Presupuestables],"",0))</f>
        <v/>
      </c>
      <c r="I339" s="532" t="str">
        <f>IFERROR(VLOOKUP('Formulario PPGR3'!$G339,'Formulario PPGR2'!$H$110:$V$265,15,FALSE),"")</f>
        <v/>
      </c>
      <c r="J339" s="537"/>
      <c r="K339" s="535" t="str">
        <f>IF(Tabla1[[#This Row],[Insumos]]="","",_xlfn.XLOOKUP(Tabla1[[#This Row],[Insumos]],Tabla10[Insumo],Tabla10[InsumoAbrev],"",0))</f>
        <v/>
      </c>
      <c r="L339" s="536"/>
      <c r="M339" s="533" t="str">
        <f>IF(Tabla1[[#This Row],[Descripción]]="","",_xlfn.XLOOKUP(Tabla1[[#This Row],[Descripción]],Tabla10[Descripción],Tabla10[Unidad de Medida],"",0))</f>
        <v/>
      </c>
      <c r="N339" s="323"/>
      <c r="O339" s="534" t="str">
        <f>IF(Tabla1[[#This Row],[Descripción]]="","",_xlfn.XLOOKUP(Tabla1[[#This Row],[Descripción]],Tabla10[Descripción],Tabla10[Precio Unitario],0))</f>
        <v/>
      </c>
      <c r="P339" s="534" t="str">
        <f>IF(Tabla1[[#This Row],[Cantidad de Insumos]]="","",Tabla1[[#This Row],[Precio Unitario]]*Tabla1[[#This Row],[Cantidad de Insumos]])</f>
        <v/>
      </c>
      <c r="Q339" s="534" t="str">
        <f>IF(Tabla1[[#This Row],[Descripción]]="","",_xlfn.XLOOKUP(Tabla1[[#This Row],[Descripción]],Tabla10[Descripción],Tabla10[CODIGO PRESUPUESTARIO],0))</f>
        <v/>
      </c>
      <c r="R339" s="535"/>
    </row>
    <row r="340" spans="2:18" x14ac:dyDescent="0.25">
      <c r="B340" s="191" t="str">
        <f>IF('Formulario PPGR3'!$G340="","",CONCATENATE('Formulario PPGR3'!$C340,".",'Formulario PPGR3'!$D340,".",'Formulario PPGR3'!$E340,".",'Formulario PPGR3'!$F340))</f>
        <v/>
      </c>
      <c r="C340" s="191" t="str">
        <f>IF('Formulario PPGR3'!$G340="","",'Formulario PPGR1'!#REF!)</f>
        <v/>
      </c>
      <c r="D340" s="191" t="str">
        <f>IF('Formulario PPGR3'!$G340="","",'Formulario PPGR1'!#REF!)</f>
        <v/>
      </c>
      <c r="E340" s="191" t="str">
        <f>IF('Formulario PPGR3'!$G340="","",'Formulario PPGR1'!#REF!)</f>
        <v/>
      </c>
      <c r="F340" s="191" t="str">
        <f>IF('Formulario PPGR3'!$G340="","",'Formulario PPGR1'!#REF!)</f>
        <v/>
      </c>
      <c r="G340" s="190"/>
      <c r="H340" s="531" t="str" cm="1">
        <f t="array" ref="H340">IF(Tabla1[[#This Row],[Código_Actividad]]="","",_xlfn.XLOOKUP(Tabla1[[#This Row],[Código_Actividad]],CodigoActividad,Tabla2[Actividades Programables Presupuestables],"",0))</f>
        <v/>
      </c>
      <c r="I340" s="532" t="str">
        <f>IFERROR(VLOOKUP('Formulario PPGR3'!$G340,'Formulario PPGR2'!$H$110:$V$265,15,FALSE),"")</f>
        <v/>
      </c>
      <c r="J340" s="537"/>
      <c r="K340" s="535" t="str">
        <f>IF(Tabla1[[#This Row],[Insumos]]="","",_xlfn.XLOOKUP(Tabla1[[#This Row],[Insumos]],Tabla10[Insumo],Tabla10[InsumoAbrev],"",0))</f>
        <v/>
      </c>
      <c r="L340" s="536"/>
      <c r="M340" s="533" t="str">
        <f>IF(Tabla1[[#This Row],[Descripción]]="","",_xlfn.XLOOKUP(Tabla1[[#This Row],[Descripción]],Tabla10[Descripción],Tabla10[Unidad de Medida],"",0))</f>
        <v/>
      </c>
      <c r="N340" s="323"/>
      <c r="O340" s="534" t="str">
        <f>IF(Tabla1[[#This Row],[Descripción]]="","",_xlfn.XLOOKUP(Tabla1[[#This Row],[Descripción]],Tabla10[Descripción],Tabla10[Precio Unitario],0))</f>
        <v/>
      </c>
      <c r="P340" s="534" t="str">
        <f>IF(Tabla1[[#This Row],[Cantidad de Insumos]]="","",Tabla1[[#This Row],[Precio Unitario]]*Tabla1[[#This Row],[Cantidad de Insumos]])</f>
        <v/>
      </c>
      <c r="Q340" s="534" t="str">
        <f>IF(Tabla1[[#This Row],[Descripción]]="","",_xlfn.XLOOKUP(Tabla1[[#This Row],[Descripción]],Tabla10[Descripción],Tabla10[CODIGO PRESUPUESTARIO],0))</f>
        <v/>
      </c>
      <c r="R340" s="535"/>
    </row>
    <row r="341" spans="2:18" x14ac:dyDescent="0.25">
      <c r="B341" s="191" t="str">
        <f>IF('Formulario PPGR3'!$G341="","",CONCATENATE('Formulario PPGR3'!$C341,".",'Formulario PPGR3'!$D341,".",'Formulario PPGR3'!$E341,".",'Formulario PPGR3'!$F341))</f>
        <v/>
      </c>
      <c r="C341" s="191" t="str">
        <f>IF('Formulario PPGR3'!$G341="","",'Formulario PPGR1'!#REF!)</f>
        <v/>
      </c>
      <c r="D341" s="191" t="str">
        <f>IF('Formulario PPGR3'!$G341="","",'Formulario PPGR1'!#REF!)</f>
        <v/>
      </c>
      <c r="E341" s="191" t="str">
        <f>IF('Formulario PPGR3'!$G341="","",'Formulario PPGR1'!#REF!)</f>
        <v/>
      </c>
      <c r="F341" s="191" t="str">
        <f>IF('Formulario PPGR3'!$G341="","",'Formulario PPGR1'!#REF!)</f>
        <v/>
      </c>
      <c r="G341" s="190"/>
      <c r="H341" s="531" t="str" cm="1">
        <f t="array" ref="H341">IF(Tabla1[[#This Row],[Código_Actividad]]="","",_xlfn.XLOOKUP(Tabla1[[#This Row],[Código_Actividad]],CodigoActividad,Tabla2[Actividades Programables Presupuestables],"",0))</f>
        <v/>
      </c>
      <c r="I341" s="532" t="str">
        <f>IFERROR(VLOOKUP('Formulario PPGR3'!$G341,'Formulario PPGR2'!$H$110:$V$265,15,FALSE),"")</f>
        <v/>
      </c>
      <c r="J341" s="537"/>
      <c r="K341" s="535" t="str">
        <f>IF(Tabla1[[#This Row],[Insumos]]="","",_xlfn.XLOOKUP(Tabla1[[#This Row],[Insumos]],Tabla10[Insumo],Tabla10[InsumoAbrev],"",0))</f>
        <v/>
      </c>
      <c r="L341" s="536"/>
      <c r="M341" s="533" t="str">
        <f>IF(Tabla1[[#This Row],[Descripción]]="","",_xlfn.XLOOKUP(Tabla1[[#This Row],[Descripción]],Tabla10[Descripción],Tabla10[Unidad de Medida],"",0))</f>
        <v/>
      </c>
      <c r="N341" s="323"/>
      <c r="O341" s="534" t="str">
        <f>IF(Tabla1[[#This Row],[Descripción]]="","",_xlfn.XLOOKUP(Tabla1[[#This Row],[Descripción]],Tabla10[Descripción],Tabla10[Precio Unitario],0))</f>
        <v/>
      </c>
      <c r="P341" s="534" t="str">
        <f>IF(Tabla1[[#This Row],[Cantidad de Insumos]]="","",Tabla1[[#This Row],[Precio Unitario]]*Tabla1[[#This Row],[Cantidad de Insumos]])</f>
        <v/>
      </c>
      <c r="Q341" s="534" t="str">
        <f>IF(Tabla1[[#This Row],[Descripción]]="","",_xlfn.XLOOKUP(Tabla1[[#This Row],[Descripción]],Tabla10[Descripción],Tabla10[CODIGO PRESUPUESTARIO],0))</f>
        <v/>
      </c>
      <c r="R341" s="535"/>
    </row>
    <row r="342" spans="2:18" x14ac:dyDescent="0.25">
      <c r="B342" s="191" t="str">
        <f>IF('Formulario PPGR3'!$G342="","",CONCATENATE('Formulario PPGR3'!$C342,".",'Formulario PPGR3'!$D342,".",'Formulario PPGR3'!$E342,".",'Formulario PPGR3'!$F342))</f>
        <v/>
      </c>
      <c r="C342" s="191" t="str">
        <f>IF('Formulario PPGR3'!$G342="","",'Formulario PPGR1'!#REF!)</f>
        <v/>
      </c>
      <c r="D342" s="191" t="str">
        <f>IF('Formulario PPGR3'!$G342="","",'Formulario PPGR1'!#REF!)</f>
        <v/>
      </c>
      <c r="E342" s="191" t="str">
        <f>IF('Formulario PPGR3'!$G342="","",'Formulario PPGR1'!#REF!)</f>
        <v/>
      </c>
      <c r="F342" s="191" t="str">
        <f>IF('Formulario PPGR3'!$G342="","",'Formulario PPGR1'!#REF!)</f>
        <v/>
      </c>
      <c r="G342" s="190"/>
      <c r="H342" s="531" t="str" cm="1">
        <f t="array" ref="H342">IF(Tabla1[[#This Row],[Código_Actividad]]="","",_xlfn.XLOOKUP(Tabla1[[#This Row],[Código_Actividad]],CodigoActividad,Tabla2[Actividades Programables Presupuestables],"",0))</f>
        <v/>
      </c>
      <c r="I342" s="532" t="str">
        <f>IFERROR(VLOOKUP('Formulario PPGR3'!$G342,'Formulario PPGR2'!$H$110:$V$265,15,FALSE),"")</f>
        <v/>
      </c>
      <c r="J342" s="537"/>
      <c r="K342" s="535" t="str">
        <f>IF(Tabla1[[#This Row],[Insumos]]="","",_xlfn.XLOOKUP(Tabla1[[#This Row],[Insumos]],Tabla10[Insumo],Tabla10[InsumoAbrev],"",0))</f>
        <v/>
      </c>
      <c r="L342" s="536"/>
      <c r="M342" s="533" t="str">
        <f>IF(Tabla1[[#This Row],[Descripción]]="","",_xlfn.XLOOKUP(Tabla1[[#This Row],[Descripción]],Tabla10[Descripción],Tabla10[Unidad de Medida],"",0))</f>
        <v/>
      </c>
      <c r="N342" s="323"/>
      <c r="O342" s="534" t="str">
        <f>IF(Tabla1[[#This Row],[Descripción]]="","",_xlfn.XLOOKUP(Tabla1[[#This Row],[Descripción]],Tabla10[Descripción],Tabla10[Precio Unitario],0))</f>
        <v/>
      </c>
      <c r="P342" s="534" t="str">
        <f>IF(Tabla1[[#This Row],[Cantidad de Insumos]]="","",Tabla1[[#This Row],[Precio Unitario]]*Tabla1[[#This Row],[Cantidad de Insumos]])</f>
        <v/>
      </c>
      <c r="Q342" s="534" t="str">
        <f>IF(Tabla1[[#This Row],[Descripción]]="","",_xlfn.XLOOKUP(Tabla1[[#This Row],[Descripción]],Tabla10[Descripción],Tabla10[CODIGO PRESUPUESTARIO],0))</f>
        <v/>
      </c>
      <c r="R342" s="535"/>
    </row>
    <row r="343" spans="2:18" x14ac:dyDescent="0.25">
      <c r="B343" s="191" t="str">
        <f>IF('Formulario PPGR3'!$G343="","",CONCATENATE('Formulario PPGR3'!$C343,".",'Formulario PPGR3'!$D343,".",'Formulario PPGR3'!$E343,".",'Formulario PPGR3'!$F343))</f>
        <v/>
      </c>
      <c r="C343" s="191" t="str">
        <f>IF('Formulario PPGR3'!$G343="","",'Formulario PPGR1'!#REF!)</f>
        <v/>
      </c>
      <c r="D343" s="191" t="str">
        <f>IF('Formulario PPGR3'!$G343="","",'Formulario PPGR1'!#REF!)</f>
        <v/>
      </c>
      <c r="E343" s="191" t="str">
        <f>IF('Formulario PPGR3'!$G343="","",'Formulario PPGR1'!#REF!)</f>
        <v/>
      </c>
      <c r="F343" s="191" t="str">
        <f>IF('Formulario PPGR3'!$G343="","",'Formulario PPGR1'!#REF!)</f>
        <v/>
      </c>
      <c r="G343" s="190"/>
      <c r="H343" s="531" t="str" cm="1">
        <f t="array" ref="H343">IF(Tabla1[[#This Row],[Código_Actividad]]="","",_xlfn.XLOOKUP(Tabla1[[#This Row],[Código_Actividad]],CodigoActividad,Tabla2[Actividades Programables Presupuestables],"",0))</f>
        <v/>
      </c>
      <c r="I343" s="532" t="str">
        <f>IFERROR(VLOOKUP('Formulario PPGR3'!$G343,'Formulario PPGR2'!$H$110:$V$265,15,FALSE),"")</f>
        <v/>
      </c>
      <c r="J343" s="537"/>
      <c r="K343" s="535" t="str">
        <f>IF(Tabla1[[#This Row],[Insumos]]="","",_xlfn.XLOOKUP(Tabla1[[#This Row],[Insumos]],Tabla10[Insumo],Tabla10[InsumoAbrev],"",0))</f>
        <v/>
      </c>
      <c r="L343" s="536"/>
      <c r="M343" s="533" t="str">
        <f>IF(Tabla1[[#This Row],[Descripción]]="","",_xlfn.XLOOKUP(Tabla1[[#This Row],[Descripción]],Tabla10[Descripción],Tabla10[Unidad de Medida],"",0))</f>
        <v/>
      </c>
      <c r="N343" s="323"/>
      <c r="O343" s="534" t="str">
        <f>IF(Tabla1[[#This Row],[Descripción]]="","",_xlfn.XLOOKUP(Tabla1[[#This Row],[Descripción]],Tabla10[Descripción],Tabla10[Precio Unitario],0))</f>
        <v/>
      </c>
      <c r="P343" s="534" t="str">
        <f>IF(Tabla1[[#This Row],[Cantidad de Insumos]]="","",Tabla1[[#This Row],[Precio Unitario]]*Tabla1[[#This Row],[Cantidad de Insumos]])</f>
        <v/>
      </c>
      <c r="Q343" s="534" t="str">
        <f>IF(Tabla1[[#This Row],[Descripción]]="","",_xlfn.XLOOKUP(Tabla1[[#This Row],[Descripción]],Tabla10[Descripción],Tabla10[CODIGO PRESUPUESTARIO],0))</f>
        <v/>
      </c>
      <c r="R343" s="535"/>
    </row>
    <row r="344" spans="2:18" x14ac:dyDescent="0.25">
      <c r="B344" s="191" t="str">
        <f>IF('Formulario PPGR3'!$G344="","",CONCATENATE('Formulario PPGR3'!$C344,".",'Formulario PPGR3'!$D344,".",'Formulario PPGR3'!$E344,".",'Formulario PPGR3'!$F344))</f>
        <v/>
      </c>
      <c r="C344" s="191" t="str">
        <f>IF('Formulario PPGR3'!$G344="","",'Formulario PPGR1'!#REF!)</f>
        <v/>
      </c>
      <c r="D344" s="191" t="str">
        <f>IF('Formulario PPGR3'!$G344="","",'Formulario PPGR1'!#REF!)</f>
        <v/>
      </c>
      <c r="E344" s="191" t="str">
        <f>IF('Formulario PPGR3'!$G344="","",'Formulario PPGR1'!#REF!)</f>
        <v/>
      </c>
      <c r="F344" s="191" t="str">
        <f>IF('Formulario PPGR3'!$G344="","",'Formulario PPGR1'!#REF!)</f>
        <v/>
      </c>
      <c r="G344" s="190"/>
      <c r="H344" s="531" t="str" cm="1">
        <f t="array" ref="H344">IF(Tabla1[[#This Row],[Código_Actividad]]="","",_xlfn.XLOOKUP(Tabla1[[#This Row],[Código_Actividad]],CodigoActividad,Tabla2[Actividades Programables Presupuestables],"",0))</f>
        <v/>
      </c>
      <c r="I344" s="532" t="str">
        <f>IFERROR(VLOOKUP('Formulario PPGR3'!$G344,'Formulario PPGR2'!$H$110:$V$265,15,FALSE),"")</f>
        <v/>
      </c>
      <c r="J344" s="537"/>
      <c r="K344" s="535" t="str">
        <f>IF(Tabla1[[#This Row],[Insumos]]="","",_xlfn.XLOOKUP(Tabla1[[#This Row],[Insumos]],Tabla10[Insumo],Tabla10[InsumoAbrev],"",0))</f>
        <v/>
      </c>
      <c r="L344" s="536"/>
      <c r="M344" s="533" t="str">
        <f>IF(Tabla1[[#This Row],[Descripción]]="","",_xlfn.XLOOKUP(Tabla1[[#This Row],[Descripción]],Tabla10[Descripción],Tabla10[Unidad de Medida],"",0))</f>
        <v/>
      </c>
      <c r="N344" s="323"/>
      <c r="O344" s="534" t="str">
        <f>IF(Tabla1[[#This Row],[Descripción]]="","",_xlfn.XLOOKUP(Tabla1[[#This Row],[Descripción]],Tabla10[Descripción],Tabla10[Precio Unitario],0))</f>
        <v/>
      </c>
      <c r="P344" s="534" t="str">
        <f>IF(Tabla1[[#This Row],[Cantidad de Insumos]]="","",Tabla1[[#This Row],[Precio Unitario]]*Tabla1[[#This Row],[Cantidad de Insumos]])</f>
        <v/>
      </c>
      <c r="Q344" s="534" t="str">
        <f>IF(Tabla1[[#This Row],[Descripción]]="","",_xlfn.XLOOKUP(Tabla1[[#This Row],[Descripción]],Tabla10[Descripción],Tabla10[CODIGO PRESUPUESTARIO],0))</f>
        <v/>
      </c>
      <c r="R344" s="535"/>
    </row>
    <row r="345" spans="2:18" x14ac:dyDescent="0.25">
      <c r="B345" s="191" t="str">
        <f>IF('Formulario PPGR3'!$G345="","",CONCATENATE('Formulario PPGR3'!$C345,".",'Formulario PPGR3'!$D345,".",'Formulario PPGR3'!$E345,".",'Formulario PPGR3'!$F345))</f>
        <v/>
      </c>
      <c r="C345" s="191" t="str">
        <f>IF('Formulario PPGR3'!$G345="","",'Formulario PPGR1'!#REF!)</f>
        <v/>
      </c>
      <c r="D345" s="191" t="str">
        <f>IF('Formulario PPGR3'!$G345="","",'Formulario PPGR1'!#REF!)</f>
        <v/>
      </c>
      <c r="E345" s="191" t="str">
        <f>IF('Formulario PPGR3'!$G345="","",'Formulario PPGR1'!#REF!)</f>
        <v/>
      </c>
      <c r="F345" s="191" t="str">
        <f>IF('Formulario PPGR3'!$G345="","",'Formulario PPGR1'!#REF!)</f>
        <v/>
      </c>
      <c r="G345" s="190"/>
      <c r="H345" s="531" t="str" cm="1">
        <f t="array" ref="H345">IF(Tabla1[[#This Row],[Código_Actividad]]="","",_xlfn.XLOOKUP(Tabla1[[#This Row],[Código_Actividad]],CodigoActividad,Tabla2[Actividades Programables Presupuestables],"",0))</f>
        <v/>
      </c>
      <c r="I345" s="532" t="str">
        <f>IFERROR(VLOOKUP('Formulario PPGR3'!$G345,'Formulario PPGR2'!$H$110:$V$265,15,FALSE),"")</f>
        <v/>
      </c>
      <c r="J345" s="537"/>
      <c r="K345" s="535" t="str">
        <f>IF(Tabla1[[#This Row],[Insumos]]="","",_xlfn.XLOOKUP(Tabla1[[#This Row],[Insumos]],Tabla10[Insumo],Tabla10[InsumoAbrev],"",0))</f>
        <v/>
      </c>
      <c r="L345" s="536"/>
      <c r="M345" s="533" t="str">
        <f>IF(Tabla1[[#This Row],[Descripción]]="","",_xlfn.XLOOKUP(Tabla1[[#This Row],[Descripción]],Tabla10[Descripción],Tabla10[Unidad de Medida],"",0))</f>
        <v/>
      </c>
      <c r="N345" s="323"/>
      <c r="O345" s="534" t="str">
        <f>IF(Tabla1[[#This Row],[Descripción]]="","",_xlfn.XLOOKUP(Tabla1[[#This Row],[Descripción]],Tabla10[Descripción],Tabla10[Precio Unitario],0))</f>
        <v/>
      </c>
      <c r="P345" s="534" t="str">
        <f>IF(Tabla1[[#This Row],[Cantidad de Insumos]]="","",Tabla1[[#This Row],[Precio Unitario]]*Tabla1[[#This Row],[Cantidad de Insumos]])</f>
        <v/>
      </c>
      <c r="Q345" s="534" t="str">
        <f>IF(Tabla1[[#This Row],[Descripción]]="","",_xlfn.XLOOKUP(Tabla1[[#This Row],[Descripción]],Tabla10[Descripción],Tabla10[CODIGO PRESUPUESTARIO],0))</f>
        <v/>
      </c>
      <c r="R345" s="535"/>
    </row>
    <row r="346" spans="2:18" x14ac:dyDescent="0.25">
      <c r="B346" s="191" t="str">
        <f>IF('Formulario PPGR3'!$G346="","",CONCATENATE('Formulario PPGR3'!$C346,".",'Formulario PPGR3'!$D346,".",'Formulario PPGR3'!$E346,".",'Formulario PPGR3'!$F346))</f>
        <v/>
      </c>
      <c r="C346" s="191" t="str">
        <f>IF('Formulario PPGR3'!$G346="","",'Formulario PPGR1'!#REF!)</f>
        <v/>
      </c>
      <c r="D346" s="191" t="str">
        <f>IF('Formulario PPGR3'!$G346="","",'Formulario PPGR1'!#REF!)</f>
        <v/>
      </c>
      <c r="E346" s="191" t="str">
        <f>IF('Formulario PPGR3'!$G346="","",'Formulario PPGR1'!#REF!)</f>
        <v/>
      </c>
      <c r="F346" s="191" t="str">
        <f>IF('Formulario PPGR3'!$G346="","",'Formulario PPGR1'!#REF!)</f>
        <v/>
      </c>
      <c r="G346" s="190"/>
      <c r="H346" s="531" t="str" cm="1">
        <f t="array" ref="H346">IF(Tabla1[[#This Row],[Código_Actividad]]="","",_xlfn.XLOOKUP(Tabla1[[#This Row],[Código_Actividad]],CodigoActividad,Tabla2[Actividades Programables Presupuestables],"",0))</f>
        <v/>
      </c>
      <c r="I346" s="532" t="str">
        <f>IFERROR(VLOOKUP('Formulario PPGR3'!$G346,'Formulario PPGR2'!$H$110:$V$265,15,FALSE),"")</f>
        <v/>
      </c>
      <c r="J346" s="537"/>
      <c r="K346" s="535" t="str">
        <f>IF(Tabla1[[#This Row],[Insumos]]="","",_xlfn.XLOOKUP(Tabla1[[#This Row],[Insumos]],Tabla10[Insumo],Tabla10[InsumoAbrev],"",0))</f>
        <v/>
      </c>
      <c r="L346" s="536"/>
      <c r="M346" s="533" t="str">
        <f>IF(Tabla1[[#This Row],[Descripción]]="","",_xlfn.XLOOKUP(Tabla1[[#This Row],[Descripción]],Tabla10[Descripción],Tabla10[Unidad de Medida],"",0))</f>
        <v/>
      </c>
      <c r="N346" s="323"/>
      <c r="O346" s="534" t="str">
        <f>IF(Tabla1[[#This Row],[Descripción]]="","",_xlfn.XLOOKUP(Tabla1[[#This Row],[Descripción]],Tabla10[Descripción],Tabla10[Precio Unitario],0))</f>
        <v/>
      </c>
      <c r="P346" s="534" t="str">
        <f>IF(Tabla1[[#This Row],[Cantidad de Insumos]]="","",Tabla1[[#This Row],[Precio Unitario]]*Tabla1[[#This Row],[Cantidad de Insumos]])</f>
        <v/>
      </c>
      <c r="Q346" s="534" t="str">
        <f>IF(Tabla1[[#This Row],[Descripción]]="","",_xlfn.XLOOKUP(Tabla1[[#This Row],[Descripción]],Tabla10[Descripción],Tabla10[CODIGO PRESUPUESTARIO],0))</f>
        <v/>
      </c>
      <c r="R346" s="535"/>
    </row>
    <row r="347" spans="2:18" x14ac:dyDescent="0.25">
      <c r="B347" s="191" t="str">
        <f>IF('Formulario PPGR3'!$G347="","",CONCATENATE('Formulario PPGR3'!$C347,".",'Formulario PPGR3'!$D347,".",'Formulario PPGR3'!$E347,".",'Formulario PPGR3'!$F347))</f>
        <v/>
      </c>
      <c r="C347" s="191" t="str">
        <f>IF('Formulario PPGR3'!$G347="","",'Formulario PPGR1'!#REF!)</f>
        <v/>
      </c>
      <c r="D347" s="191" t="str">
        <f>IF('Formulario PPGR3'!$G347="","",'Formulario PPGR1'!#REF!)</f>
        <v/>
      </c>
      <c r="E347" s="191" t="str">
        <f>IF('Formulario PPGR3'!$G347="","",'Formulario PPGR1'!#REF!)</f>
        <v/>
      </c>
      <c r="F347" s="191" t="str">
        <f>IF('Formulario PPGR3'!$G347="","",'Formulario PPGR1'!#REF!)</f>
        <v/>
      </c>
      <c r="G347" s="190"/>
      <c r="H347" s="531" t="str" cm="1">
        <f t="array" ref="H347">IF(Tabla1[[#This Row],[Código_Actividad]]="","",_xlfn.XLOOKUP(Tabla1[[#This Row],[Código_Actividad]],CodigoActividad,Tabla2[Actividades Programables Presupuestables],"",0))</f>
        <v/>
      </c>
      <c r="I347" s="532" t="str">
        <f>IFERROR(VLOOKUP('Formulario PPGR3'!$G347,'Formulario PPGR2'!$H$110:$V$265,15,FALSE),"")</f>
        <v/>
      </c>
      <c r="J347" s="537"/>
      <c r="K347" s="535" t="str">
        <f>IF(Tabla1[[#This Row],[Insumos]]="","",_xlfn.XLOOKUP(Tabla1[[#This Row],[Insumos]],Tabla10[Insumo],Tabla10[InsumoAbrev],"",0))</f>
        <v/>
      </c>
      <c r="L347" s="536"/>
      <c r="M347" s="533" t="str">
        <f>IF(Tabla1[[#This Row],[Descripción]]="","",_xlfn.XLOOKUP(Tabla1[[#This Row],[Descripción]],Tabla10[Descripción],Tabla10[Unidad de Medida],"",0))</f>
        <v/>
      </c>
      <c r="N347" s="323"/>
      <c r="O347" s="534" t="str">
        <f>IF(Tabla1[[#This Row],[Descripción]]="","",_xlfn.XLOOKUP(Tabla1[[#This Row],[Descripción]],Tabla10[Descripción],Tabla10[Precio Unitario],0))</f>
        <v/>
      </c>
      <c r="P347" s="534" t="str">
        <f>IF(Tabla1[[#This Row],[Cantidad de Insumos]]="","",Tabla1[[#This Row],[Precio Unitario]]*Tabla1[[#This Row],[Cantidad de Insumos]])</f>
        <v/>
      </c>
      <c r="Q347" s="534" t="str">
        <f>IF(Tabla1[[#This Row],[Descripción]]="","",_xlfn.XLOOKUP(Tabla1[[#This Row],[Descripción]],Tabla10[Descripción],Tabla10[CODIGO PRESUPUESTARIO],0))</f>
        <v/>
      </c>
      <c r="R347" s="535"/>
    </row>
    <row r="348" spans="2:18" x14ac:dyDescent="0.25">
      <c r="B348" s="191" t="str">
        <f>IF('Formulario PPGR3'!$G348="","",CONCATENATE('Formulario PPGR3'!$C348,".",'Formulario PPGR3'!$D348,".",'Formulario PPGR3'!$E348,".",'Formulario PPGR3'!$F348))</f>
        <v/>
      </c>
      <c r="C348" s="191" t="str">
        <f>IF('Formulario PPGR3'!$G348="","",'Formulario PPGR1'!#REF!)</f>
        <v/>
      </c>
      <c r="D348" s="191" t="str">
        <f>IF('Formulario PPGR3'!$G348="","",'Formulario PPGR1'!#REF!)</f>
        <v/>
      </c>
      <c r="E348" s="191" t="str">
        <f>IF('Formulario PPGR3'!$G348="","",'Formulario PPGR1'!#REF!)</f>
        <v/>
      </c>
      <c r="F348" s="191" t="str">
        <f>IF('Formulario PPGR3'!$G348="","",'Formulario PPGR1'!#REF!)</f>
        <v/>
      </c>
      <c r="G348" s="190"/>
      <c r="H348" s="531" t="str" cm="1">
        <f t="array" ref="H348">IF(Tabla1[[#This Row],[Código_Actividad]]="","",_xlfn.XLOOKUP(Tabla1[[#This Row],[Código_Actividad]],CodigoActividad,Tabla2[Actividades Programables Presupuestables],"",0))</f>
        <v/>
      </c>
      <c r="I348" s="532" t="str">
        <f>IFERROR(VLOOKUP('Formulario PPGR3'!$G348,'Formulario PPGR2'!$H$110:$V$265,15,FALSE),"")</f>
        <v/>
      </c>
      <c r="J348" s="537"/>
      <c r="K348" s="535" t="str">
        <f>IF(Tabla1[[#This Row],[Insumos]]="","",_xlfn.XLOOKUP(Tabla1[[#This Row],[Insumos]],Tabla10[Insumo],Tabla10[InsumoAbrev],"",0))</f>
        <v/>
      </c>
      <c r="L348" s="536"/>
      <c r="M348" s="533" t="str">
        <f>IF(Tabla1[[#This Row],[Descripción]]="","",_xlfn.XLOOKUP(Tabla1[[#This Row],[Descripción]],Tabla10[Descripción],Tabla10[Unidad de Medida],"",0))</f>
        <v/>
      </c>
      <c r="N348" s="323"/>
      <c r="O348" s="534" t="str">
        <f>IF(Tabla1[[#This Row],[Descripción]]="","",_xlfn.XLOOKUP(Tabla1[[#This Row],[Descripción]],Tabla10[Descripción],Tabla10[Precio Unitario],0))</f>
        <v/>
      </c>
      <c r="P348" s="534" t="str">
        <f>IF(Tabla1[[#This Row],[Cantidad de Insumos]]="","",Tabla1[[#This Row],[Precio Unitario]]*Tabla1[[#This Row],[Cantidad de Insumos]])</f>
        <v/>
      </c>
      <c r="Q348" s="534" t="str">
        <f>IF(Tabla1[[#This Row],[Descripción]]="","",_xlfn.XLOOKUP(Tabla1[[#This Row],[Descripción]],Tabla10[Descripción],Tabla10[CODIGO PRESUPUESTARIO],0))</f>
        <v/>
      </c>
      <c r="R348" s="535"/>
    </row>
    <row r="349" spans="2:18" x14ac:dyDescent="0.25">
      <c r="B349" s="191" t="str">
        <f>IF('Formulario PPGR3'!$G349="","",CONCATENATE('Formulario PPGR3'!$C349,".",'Formulario PPGR3'!$D349,".",'Formulario PPGR3'!$E349,".",'Formulario PPGR3'!$F349))</f>
        <v/>
      </c>
      <c r="C349" s="191" t="str">
        <f>IF('Formulario PPGR3'!$G349="","",'Formulario PPGR1'!#REF!)</f>
        <v/>
      </c>
      <c r="D349" s="191" t="str">
        <f>IF('Formulario PPGR3'!$G349="","",'Formulario PPGR1'!#REF!)</f>
        <v/>
      </c>
      <c r="E349" s="191" t="str">
        <f>IF('Formulario PPGR3'!$G349="","",'Formulario PPGR1'!#REF!)</f>
        <v/>
      </c>
      <c r="F349" s="191" t="str">
        <f>IF('Formulario PPGR3'!$G349="","",'Formulario PPGR1'!#REF!)</f>
        <v/>
      </c>
      <c r="G349" s="190"/>
      <c r="H349" s="531" t="str" cm="1">
        <f t="array" ref="H349">IF(Tabla1[[#This Row],[Código_Actividad]]="","",_xlfn.XLOOKUP(Tabla1[[#This Row],[Código_Actividad]],CodigoActividad,Tabla2[Actividades Programables Presupuestables],"",0))</f>
        <v/>
      </c>
      <c r="I349" s="532" t="str">
        <f>IFERROR(VLOOKUP('Formulario PPGR3'!$G349,'Formulario PPGR2'!$H$110:$V$265,15,FALSE),"")</f>
        <v/>
      </c>
      <c r="J349" s="537"/>
      <c r="K349" s="535" t="str">
        <f>IF(Tabla1[[#This Row],[Insumos]]="","",_xlfn.XLOOKUP(Tabla1[[#This Row],[Insumos]],Tabla10[Insumo],Tabla10[InsumoAbrev],"",0))</f>
        <v/>
      </c>
      <c r="L349" s="536"/>
      <c r="M349" s="533" t="str">
        <f>IF(Tabla1[[#This Row],[Descripción]]="","",_xlfn.XLOOKUP(Tabla1[[#This Row],[Descripción]],Tabla10[Descripción],Tabla10[Unidad de Medida],"",0))</f>
        <v/>
      </c>
      <c r="N349" s="323"/>
      <c r="O349" s="534" t="str">
        <f>IF(Tabla1[[#This Row],[Descripción]]="","",_xlfn.XLOOKUP(Tabla1[[#This Row],[Descripción]],Tabla10[Descripción],Tabla10[Precio Unitario],0))</f>
        <v/>
      </c>
      <c r="P349" s="534" t="str">
        <f>IF(Tabla1[[#This Row],[Cantidad de Insumos]]="","",Tabla1[[#This Row],[Precio Unitario]]*Tabla1[[#This Row],[Cantidad de Insumos]])</f>
        <v/>
      </c>
      <c r="Q349" s="534" t="str">
        <f>IF(Tabla1[[#This Row],[Descripción]]="","",_xlfn.XLOOKUP(Tabla1[[#This Row],[Descripción]],Tabla10[Descripción],Tabla10[CODIGO PRESUPUESTARIO],0))</f>
        <v/>
      </c>
      <c r="R349" s="535"/>
    </row>
    <row r="350" spans="2:18" x14ac:dyDescent="0.25">
      <c r="B350" s="191" t="str">
        <f>IF('Formulario PPGR3'!$G350="","",CONCATENATE('Formulario PPGR3'!$C350,".",'Formulario PPGR3'!$D350,".",'Formulario PPGR3'!$E350,".",'Formulario PPGR3'!$F350))</f>
        <v/>
      </c>
      <c r="C350" s="191" t="str">
        <f>IF('Formulario PPGR3'!$G350="","",'Formulario PPGR1'!#REF!)</f>
        <v/>
      </c>
      <c r="D350" s="191" t="str">
        <f>IF('Formulario PPGR3'!$G350="","",'Formulario PPGR1'!#REF!)</f>
        <v/>
      </c>
      <c r="E350" s="191" t="str">
        <f>IF('Formulario PPGR3'!$G350="","",'Formulario PPGR1'!#REF!)</f>
        <v/>
      </c>
      <c r="F350" s="191" t="str">
        <f>IF('Formulario PPGR3'!$G350="","",'Formulario PPGR1'!#REF!)</f>
        <v/>
      </c>
      <c r="G350" s="190"/>
      <c r="H350" s="531" t="str" cm="1">
        <f t="array" ref="H350">IF(Tabla1[[#This Row],[Código_Actividad]]="","",_xlfn.XLOOKUP(Tabla1[[#This Row],[Código_Actividad]],CodigoActividad,Tabla2[Actividades Programables Presupuestables],"",0))</f>
        <v/>
      </c>
      <c r="I350" s="532" t="str">
        <f>IFERROR(VLOOKUP('Formulario PPGR3'!$G350,'Formulario PPGR2'!$H$110:$V$265,15,FALSE),"")</f>
        <v/>
      </c>
      <c r="J350" s="537"/>
      <c r="K350" s="535" t="str">
        <f>IF(Tabla1[[#This Row],[Insumos]]="","",_xlfn.XLOOKUP(Tabla1[[#This Row],[Insumos]],Tabla10[Insumo],Tabla10[InsumoAbrev],"",0))</f>
        <v/>
      </c>
      <c r="L350" s="536"/>
      <c r="M350" s="533" t="str">
        <f>IF(Tabla1[[#This Row],[Descripción]]="","",_xlfn.XLOOKUP(Tabla1[[#This Row],[Descripción]],Tabla10[Descripción],Tabla10[Unidad de Medida],"",0))</f>
        <v/>
      </c>
      <c r="N350" s="323"/>
      <c r="O350" s="534" t="str">
        <f>IF(Tabla1[[#This Row],[Descripción]]="","",_xlfn.XLOOKUP(Tabla1[[#This Row],[Descripción]],Tabla10[Descripción],Tabla10[Precio Unitario],0))</f>
        <v/>
      </c>
      <c r="P350" s="534" t="str">
        <f>IF(Tabla1[[#This Row],[Cantidad de Insumos]]="","",Tabla1[[#This Row],[Precio Unitario]]*Tabla1[[#This Row],[Cantidad de Insumos]])</f>
        <v/>
      </c>
      <c r="Q350" s="534" t="str">
        <f>IF(Tabla1[[#This Row],[Descripción]]="","",_xlfn.XLOOKUP(Tabla1[[#This Row],[Descripción]],Tabla10[Descripción],Tabla10[CODIGO PRESUPUESTARIO],0))</f>
        <v/>
      </c>
      <c r="R350" s="535"/>
    </row>
    <row r="351" spans="2:18" x14ac:dyDescent="0.25">
      <c r="B351" s="191" t="str">
        <f>IF('Formulario PPGR3'!$G351="","",CONCATENATE('Formulario PPGR3'!$C351,".",'Formulario PPGR3'!$D351,".",'Formulario PPGR3'!$E351,".",'Formulario PPGR3'!$F351))</f>
        <v/>
      </c>
      <c r="C351" s="191" t="str">
        <f>IF('Formulario PPGR3'!$G351="","",'Formulario PPGR1'!#REF!)</f>
        <v/>
      </c>
      <c r="D351" s="191" t="str">
        <f>IF('Formulario PPGR3'!$G351="","",'Formulario PPGR1'!#REF!)</f>
        <v/>
      </c>
      <c r="E351" s="191" t="str">
        <f>IF('Formulario PPGR3'!$G351="","",'Formulario PPGR1'!#REF!)</f>
        <v/>
      </c>
      <c r="F351" s="191" t="str">
        <f>IF('Formulario PPGR3'!$G351="","",'Formulario PPGR1'!#REF!)</f>
        <v/>
      </c>
      <c r="G351" s="190"/>
      <c r="H351" s="531" t="str" cm="1">
        <f t="array" ref="H351">IF(Tabla1[[#This Row],[Código_Actividad]]="","",_xlfn.XLOOKUP(Tabla1[[#This Row],[Código_Actividad]],CodigoActividad,Tabla2[Actividades Programables Presupuestables],"",0))</f>
        <v/>
      </c>
      <c r="I351" s="532" t="str">
        <f>IFERROR(VLOOKUP('Formulario PPGR3'!$G351,'Formulario PPGR2'!$H$110:$V$265,15,FALSE),"")</f>
        <v/>
      </c>
      <c r="J351" s="537"/>
      <c r="K351" s="535" t="str">
        <f>IF(Tabla1[[#This Row],[Insumos]]="","",_xlfn.XLOOKUP(Tabla1[[#This Row],[Insumos]],Tabla10[Insumo],Tabla10[InsumoAbrev],"",0))</f>
        <v/>
      </c>
      <c r="L351" s="536"/>
      <c r="M351" s="533" t="str">
        <f>IF(Tabla1[[#This Row],[Descripción]]="","",_xlfn.XLOOKUP(Tabla1[[#This Row],[Descripción]],Tabla10[Descripción],Tabla10[Unidad de Medida],"",0))</f>
        <v/>
      </c>
      <c r="N351" s="323"/>
      <c r="O351" s="534" t="str">
        <f>IF(Tabla1[[#This Row],[Descripción]]="","",_xlfn.XLOOKUP(Tabla1[[#This Row],[Descripción]],Tabla10[Descripción],Tabla10[Precio Unitario],0))</f>
        <v/>
      </c>
      <c r="P351" s="534" t="str">
        <f>IF(Tabla1[[#This Row],[Cantidad de Insumos]]="","",Tabla1[[#This Row],[Precio Unitario]]*Tabla1[[#This Row],[Cantidad de Insumos]])</f>
        <v/>
      </c>
      <c r="Q351" s="534" t="str">
        <f>IF(Tabla1[[#This Row],[Descripción]]="","",_xlfn.XLOOKUP(Tabla1[[#This Row],[Descripción]],Tabla10[Descripción],Tabla10[CODIGO PRESUPUESTARIO],0))</f>
        <v/>
      </c>
      <c r="R351" s="535"/>
    </row>
    <row r="352" spans="2:18" x14ac:dyDescent="0.25">
      <c r="B352" s="191" t="str">
        <f>IF('Formulario PPGR3'!$G352="","",CONCATENATE('Formulario PPGR3'!$C352,".",'Formulario PPGR3'!$D352,".",'Formulario PPGR3'!$E352,".",'Formulario PPGR3'!$F352))</f>
        <v/>
      </c>
      <c r="C352" s="191" t="str">
        <f>IF('Formulario PPGR3'!$G352="","",'Formulario PPGR1'!#REF!)</f>
        <v/>
      </c>
      <c r="D352" s="191" t="str">
        <f>IF('Formulario PPGR3'!$G352="","",'Formulario PPGR1'!#REF!)</f>
        <v/>
      </c>
      <c r="E352" s="191" t="str">
        <f>IF('Formulario PPGR3'!$G352="","",'Formulario PPGR1'!#REF!)</f>
        <v/>
      </c>
      <c r="F352" s="191" t="str">
        <f>IF('Formulario PPGR3'!$G352="","",'Formulario PPGR1'!#REF!)</f>
        <v/>
      </c>
      <c r="G352" s="190"/>
      <c r="H352" s="531" t="str" cm="1">
        <f t="array" ref="H352">IF(Tabla1[[#This Row],[Código_Actividad]]="","",_xlfn.XLOOKUP(Tabla1[[#This Row],[Código_Actividad]],CodigoActividad,Tabla2[Actividades Programables Presupuestables],"",0))</f>
        <v/>
      </c>
      <c r="I352" s="532" t="str">
        <f>IFERROR(VLOOKUP('Formulario PPGR3'!$G352,'Formulario PPGR2'!$H$110:$V$265,15,FALSE),"")</f>
        <v/>
      </c>
      <c r="J352" s="537"/>
      <c r="K352" s="535" t="str">
        <f>IF(Tabla1[[#This Row],[Insumos]]="","",_xlfn.XLOOKUP(Tabla1[[#This Row],[Insumos]],Tabla10[Insumo],Tabla10[InsumoAbrev],"",0))</f>
        <v/>
      </c>
      <c r="L352" s="536"/>
      <c r="M352" s="533" t="str">
        <f>IF(Tabla1[[#This Row],[Descripción]]="","",_xlfn.XLOOKUP(Tabla1[[#This Row],[Descripción]],Tabla10[Descripción],Tabla10[Unidad de Medida],"",0))</f>
        <v/>
      </c>
      <c r="N352" s="323"/>
      <c r="O352" s="534" t="str">
        <f>IF(Tabla1[[#This Row],[Descripción]]="","",_xlfn.XLOOKUP(Tabla1[[#This Row],[Descripción]],Tabla10[Descripción],Tabla10[Precio Unitario],0))</f>
        <v/>
      </c>
      <c r="P352" s="534" t="str">
        <f>IF(Tabla1[[#This Row],[Cantidad de Insumos]]="","",Tabla1[[#This Row],[Precio Unitario]]*Tabla1[[#This Row],[Cantidad de Insumos]])</f>
        <v/>
      </c>
      <c r="Q352" s="534" t="str">
        <f>IF(Tabla1[[#This Row],[Descripción]]="","",_xlfn.XLOOKUP(Tabla1[[#This Row],[Descripción]],Tabla10[Descripción],Tabla10[CODIGO PRESUPUESTARIO],0))</f>
        <v/>
      </c>
      <c r="R352" s="535"/>
    </row>
    <row r="353" spans="2:18" x14ac:dyDescent="0.25">
      <c r="B353" s="191" t="str">
        <f>IF('Formulario PPGR3'!$G353="","",CONCATENATE('Formulario PPGR3'!$C353,".",'Formulario PPGR3'!$D353,".",'Formulario PPGR3'!$E353,".",'Formulario PPGR3'!$F353))</f>
        <v/>
      </c>
      <c r="C353" s="191" t="str">
        <f>IF('Formulario PPGR3'!$G353="","",'Formulario PPGR1'!#REF!)</f>
        <v/>
      </c>
      <c r="D353" s="191" t="str">
        <f>IF('Formulario PPGR3'!$G353="","",'Formulario PPGR1'!#REF!)</f>
        <v/>
      </c>
      <c r="E353" s="191" t="str">
        <f>IF('Formulario PPGR3'!$G353="","",'Formulario PPGR1'!#REF!)</f>
        <v/>
      </c>
      <c r="F353" s="191" t="str">
        <f>IF('Formulario PPGR3'!$G353="","",'Formulario PPGR1'!#REF!)</f>
        <v/>
      </c>
      <c r="G353" s="190"/>
      <c r="H353" s="531" t="str" cm="1">
        <f t="array" ref="H353">IF(Tabla1[[#This Row],[Código_Actividad]]="","",_xlfn.XLOOKUP(Tabla1[[#This Row],[Código_Actividad]],CodigoActividad,Tabla2[Actividades Programables Presupuestables],"",0))</f>
        <v/>
      </c>
      <c r="I353" s="532" t="str">
        <f>IFERROR(VLOOKUP('Formulario PPGR3'!$G353,'Formulario PPGR2'!$H$110:$V$265,15,FALSE),"")</f>
        <v/>
      </c>
      <c r="J353" s="537"/>
      <c r="K353" s="535" t="str">
        <f>IF(Tabla1[[#This Row],[Insumos]]="","",_xlfn.XLOOKUP(Tabla1[[#This Row],[Insumos]],Tabla10[Insumo],Tabla10[InsumoAbrev],"",0))</f>
        <v/>
      </c>
      <c r="L353" s="536"/>
      <c r="M353" s="533" t="str">
        <f>IF(Tabla1[[#This Row],[Descripción]]="","",_xlfn.XLOOKUP(Tabla1[[#This Row],[Descripción]],Tabla10[Descripción],Tabla10[Unidad de Medida],"",0))</f>
        <v/>
      </c>
      <c r="N353" s="323"/>
      <c r="O353" s="534" t="str">
        <f>IF(Tabla1[[#This Row],[Descripción]]="","",_xlfn.XLOOKUP(Tabla1[[#This Row],[Descripción]],Tabla10[Descripción],Tabla10[Precio Unitario],0))</f>
        <v/>
      </c>
      <c r="P353" s="534" t="str">
        <f>IF(Tabla1[[#This Row],[Cantidad de Insumos]]="","",Tabla1[[#This Row],[Precio Unitario]]*Tabla1[[#This Row],[Cantidad de Insumos]])</f>
        <v/>
      </c>
      <c r="Q353" s="534" t="str">
        <f>IF(Tabla1[[#This Row],[Descripción]]="","",_xlfn.XLOOKUP(Tabla1[[#This Row],[Descripción]],Tabla10[Descripción],Tabla10[CODIGO PRESUPUESTARIO],0))</f>
        <v/>
      </c>
      <c r="R353" s="535"/>
    </row>
    <row r="354" spans="2:18" x14ac:dyDescent="0.25">
      <c r="B354" s="191" t="str">
        <f>IF('Formulario PPGR3'!$G354="","",CONCATENATE('Formulario PPGR3'!$C354,".",'Formulario PPGR3'!$D354,".",'Formulario PPGR3'!$E354,".",'Formulario PPGR3'!$F354))</f>
        <v/>
      </c>
      <c r="C354" s="191" t="str">
        <f>IF('Formulario PPGR3'!$G354="","",'Formulario PPGR1'!#REF!)</f>
        <v/>
      </c>
      <c r="D354" s="191" t="str">
        <f>IF('Formulario PPGR3'!$G354="","",'Formulario PPGR1'!#REF!)</f>
        <v/>
      </c>
      <c r="E354" s="191" t="str">
        <f>IF('Formulario PPGR3'!$G354="","",'Formulario PPGR1'!#REF!)</f>
        <v/>
      </c>
      <c r="F354" s="191" t="str">
        <f>IF('Formulario PPGR3'!$G354="","",'Formulario PPGR1'!#REF!)</f>
        <v/>
      </c>
      <c r="G354" s="190"/>
      <c r="H354" s="531" t="str" cm="1">
        <f t="array" ref="H354">IF(Tabla1[[#This Row],[Código_Actividad]]="","",_xlfn.XLOOKUP(Tabla1[[#This Row],[Código_Actividad]],CodigoActividad,Tabla2[Actividades Programables Presupuestables],"",0))</f>
        <v/>
      </c>
      <c r="I354" s="532" t="str">
        <f>IFERROR(VLOOKUP('Formulario PPGR3'!$G354,'Formulario PPGR2'!$H$110:$V$265,15,FALSE),"")</f>
        <v/>
      </c>
      <c r="J354" s="537"/>
      <c r="K354" s="535" t="str">
        <f>IF(Tabla1[[#This Row],[Insumos]]="","",_xlfn.XLOOKUP(Tabla1[[#This Row],[Insumos]],Tabla10[Insumo],Tabla10[InsumoAbrev],"",0))</f>
        <v/>
      </c>
      <c r="L354" s="536"/>
      <c r="M354" s="533" t="str">
        <f>IF(Tabla1[[#This Row],[Descripción]]="","",_xlfn.XLOOKUP(Tabla1[[#This Row],[Descripción]],Tabla10[Descripción],Tabla10[Unidad de Medida],"",0))</f>
        <v/>
      </c>
      <c r="N354" s="323"/>
      <c r="O354" s="534" t="str">
        <f>IF(Tabla1[[#This Row],[Descripción]]="","",_xlfn.XLOOKUP(Tabla1[[#This Row],[Descripción]],Tabla10[Descripción],Tabla10[Precio Unitario],0))</f>
        <v/>
      </c>
      <c r="P354" s="534" t="str">
        <f>IF(Tabla1[[#This Row],[Cantidad de Insumos]]="","",Tabla1[[#This Row],[Precio Unitario]]*Tabla1[[#This Row],[Cantidad de Insumos]])</f>
        <v/>
      </c>
      <c r="Q354" s="534" t="str">
        <f>IF(Tabla1[[#This Row],[Descripción]]="","",_xlfn.XLOOKUP(Tabla1[[#This Row],[Descripción]],Tabla10[Descripción],Tabla10[CODIGO PRESUPUESTARIO],0))</f>
        <v/>
      </c>
      <c r="R354" s="535"/>
    </row>
    <row r="355" spans="2:18" x14ac:dyDescent="0.25">
      <c r="B355" s="191" t="str">
        <f>IF('Formulario PPGR3'!$G355="","",CONCATENATE('Formulario PPGR3'!$C355,".",'Formulario PPGR3'!$D355,".",'Formulario PPGR3'!$E355,".",'Formulario PPGR3'!$F355))</f>
        <v/>
      </c>
      <c r="C355" s="191" t="str">
        <f>IF('Formulario PPGR3'!$G355="","",'Formulario PPGR1'!#REF!)</f>
        <v/>
      </c>
      <c r="D355" s="191" t="str">
        <f>IF('Formulario PPGR3'!$G355="","",'Formulario PPGR1'!#REF!)</f>
        <v/>
      </c>
      <c r="E355" s="191" t="str">
        <f>IF('Formulario PPGR3'!$G355="","",'Formulario PPGR1'!#REF!)</f>
        <v/>
      </c>
      <c r="F355" s="191" t="str">
        <f>IF('Formulario PPGR3'!$G355="","",'Formulario PPGR1'!#REF!)</f>
        <v/>
      </c>
      <c r="G355" s="190"/>
      <c r="H355" s="531" t="str" cm="1">
        <f t="array" ref="H355">IF(Tabla1[[#This Row],[Código_Actividad]]="","",_xlfn.XLOOKUP(Tabla1[[#This Row],[Código_Actividad]],CodigoActividad,Tabla2[Actividades Programables Presupuestables],"",0))</f>
        <v/>
      </c>
      <c r="I355" s="532" t="str">
        <f>IFERROR(VLOOKUP('Formulario PPGR3'!$G355,'Formulario PPGR2'!$H$110:$V$265,15,FALSE),"")</f>
        <v/>
      </c>
      <c r="J355" s="537"/>
      <c r="K355" s="535" t="str">
        <f>IF(Tabla1[[#This Row],[Insumos]]="","",_xlfn.XLOOKUP(Tabla1[[#This Row],[Insumos]],Tabla10[Insumo],Tabla10[InsumoAbrev],"",0))</f>
        <v/>
      </c>
      <c r="L355" s="536"/>
      <c r="M355" s="533" t="str">
        <f>IF(Tabla1[[#This Row],[Descripción]]="","",_xlfn.XLOOKUP(Tabla1[[#This Row],[Descripción]],Tabla10[Descripción],Tabla10[Unidad de Medida],"",0))</f>
        <v/>
      </c>
      <c r="N355" s="323"/>
      <c r="O355" s="534" t="str">
        <f>IF(Tabla1[[#This Row],[Descripción]]="","",_xlfn.XLOOKUP(Tabla1[[#This Row],[Descripción]],Tabla10[Descripción],Tabla10[Precio Unitario],0))</f>
        <v/>
      </c>
      <c r="P355" s="534" t="str">
        <f>IF(Tabla1[[#This Row],[Cantidad de Insumos]]="","",Tabla1[[#This Row],[Precio Unitario]]*Tabla1[[#This Row],[Cantidad de Insumos]])</f>
        <v/>
      </c>
      <c r="Q355" s="534" t="str">
        <f>IF(Tabla1[[#This Row],[Descripción]]="","",_xlfn.XLOOKUP(Tabla1[[#This Row],[Descripción]],Tabla10[Descripción],Tabla10[CODIGO PRESUPUESTARIO],0))</f>
        <v/>
      </c>
      <c r="R355" s="535"/>
    </row>
    <row r="356" spans="2:18" x14ac:dyDescent="0.25">
      <c r="B356" s="191" t="str">
        <f>IF('Formulario PPGR3'!$G356="","",CONCATENATE('Formulario PPGR3'!$C356,".",'Formulario PPGR3'!$D356,".",'Formulario PPGR3'!$E356,".",'Formulario PPGR3'!$F356))</f>
        <v/>
      </c>
      <c r="C356" s="191" t="str">
        <f>IF('Formulario PPGR3'!$G356="","",'Formulario PPGR1'!#REF!)</f>
        <v/>
      </c>
      <c r="D356" s="191" t="str">
        <f>IF('Formulario PPGR3'!$G356="","",'Formulario PPGR1'!#REF!)</f>
        <v/>
      </c>
      <c r="E356" s="191" t="str">
        <f>IF('Formulario PPGR3'!$G356="","",'Formulario PPGR1'!#REF!)</f>
        <v/>
      </c>
      <c r="F356" s="191" t="str">
        <f>IF('Formulario PPGR3'!$G356="","",'Formulario PPGR1'!#REF!)</f>
        <v/>
      </c>
      <c r="G356" s="190"/>
      <c r="H356" s="531" t="str" cm="1">
        <f t="array" ref="H356">IF(Tabla1[[#This Row],[Código_Actividad]]="","",_xlfn.XLOOKUP(Tabla1[[#This Row],[Código_Actividad]],CodigoActividad,Tabla2[Actividades Programables Presupuestables],"",0))</f>
        <v/>
      </c>
      <c r="I356" s="532" t="str">
        <f>IFERROR(VLOOKUP('Formulario PPGR3'!$G356,'Formulario PPGR2'!$H$110:$V$265,15,FALSE),"")</f>
        <v/>
      </c>
      <c r="J356" s="537"/>
      <c r="K356" s="535" t="str">
        <f>IF(Tabla1[[#This Row],[Insumos]]="","",_xlfn.XLOOKUP(Tabla1[[#This Row],[Insumos]],Tabla10[Insumo],Tabla10[InsumoAbrev],"",0))</f>
        <v/>
      </c>
      <c r="L356" s="536"/>
      <c r="M356" s="533" t="str">
        <f>IF(Tabla1[[#This Row],[Descripción]]="","",_xlfn.XLOOKUP(Tabla1[[#This Row],[Descripción]],Tabla10[Descripción],Tabla10[Unidad de Medida],"",0))</f>
        <v/>
      </c>
      <c r="N356" s="323"/>
      <c r="O356" s="534" t="str">
        <f>IF(Tabla1[[#This Row],[Descripción]]="","",_xlfn.XLOOKUP(Tabla1[[#This Row],[Descripción]],Tabla10[Descripción],Tabla10[Precio Unitario],0))</f>
        <v/>
      </c>
      <c r="P356" s="534" t="str">
        <f>IF(Tabla1[[#This Row],[Cantidad de Insumos]]="","",Tabla1[[#This Row],[Precio Unitario]]*Tabla1[[#This Row],[Cantidad de Insumos]])</f>
        <v/>
      </c>
      <c r="Q356" s="534" t="str">
        <f>IF(Tabla1[[#This Row],[Descripción]]="","",_xlfn.XLOOKUP(Tabla1[[#This Row],[Descripción]],Tabla10[Descripción],Tabla10[CODIGO PRESUPUESTARIO],0))</f>
        <v/>
      </c>
      <c r="R356" s="535"/>
    </row>
    <row r="357" spans="2:18" x14ac:dyDescent="0.25">
      <c r="B357" s="191" t="str">
        <f>IF('Formulario PPGR3'!$G357="","",CONCATENATE('Formulario PPGR3'!$C357,".",'Formulario PPGR3'!$D357,".",'Formulario PPGR3'!$E357,".",'Formulario PPGR3'!$F357))</f>
        <v/>
      </c>
      <c r="C357" s="191" t="str">
        <f>IF('Formulario PPGR3'!$G357="","",'Formulario PPGR1'!#REF!)</f>
        <v/>
      </c>
      <c r="D357" s="191" t="str">
        <f>IF('Formulario PPGR3'!$G357="","",'Formulario PPGR1'!#REF!)</f>
        <v/>
      </c>
      <c r="E357" s="191" t="str">
        <f>IF('Formulario PPGR3'!$G357="","",'Formulario PPGR1'!#REF!)</f>
        <v/>
      </c>
      <c r="F357" s="191" t="str">
        <f>IF('Formulario PPGR3'!$G357="","",'Formulario PPGR1'!#REF!)</f>
        <v/>
      </c>
      <c r="G357" s="190"/>
      <c r="H357" s="531" t="str" cm="1">
        <f t="array" ref="H357">IF(Tabla1[[#This Row],[Código_Actividad]]="","",_xlfn.XLOOKUP(Tabla1[[#This Row],[Código_Actividad]],CodigoActividad,Tabla2[Actividades Programables Presupuestables],"",0))</f>
        <v/>
      </c>
      <c r="I357" s="532" t="str">
        <f>IFERROR(VLOOKUP('Formulario PPGR3'!$G357,'Formulario PPGR2'!$H$110:$V$265,15,FALSE),"")</f>
        <v/>
      </c>
      <c r="J357" s="537"/>
      <c r="K357" s="535" t="str">
        <f>IF(Tabla1[[#This Row],[Insumos]]="","",_xlfn.XLOOKUP(Tabla1[[#This Row],[Insumos]],Tabla10[Insumo],Tabla10[InsumoAbrev],"",0))</f>
        <v/>
      </c>
      <c r="L357" s="536"/>
      <c r="M357" s="533" t="str">
        <f>IF(Tabla1[[#This Row],[Descripción]]="","",_xlfn.XLOOKUP(Tabla1[[#This Row],[Descripción]],Tabla10[Descripción],Tabla10[Unidad de Medida],"",0))</f>
        <v/>
      </c>
      <c r="N357" s="323"/>
      <c r="O357" s="534" t="str">
        <f>IF(Tabla1[[#This Row],[Descripción]]="","",_xlfn.XLOOKUP(Tabla1[[#This Row],[Descripción]],Tabla10[Descripción],Tabla10[Precio Unitario],0))</f>
        <v/>
      </c>
      <c r="P357" s="534" t="str">
        <f>IF(Tabla1[[#This Row],[Cantidad de Insumos]]="","",Tabla1[[#This Row],[Precio Unitario]]*Tabla1[[#This Row],[Cantidad de Insumos]])</f>
        <v/>
      </c>
      <c r="Q357" s="534" t="str">
        <f>IF(Tabla1[[#This Row],[Descripción]]="","",_xlfn.XLOOKUP(Tabla1[[#This Row],[Descripción]],Tabla10[Descripción],Tabla10[CODIGO PRESUPUESTARIO],0))</f>
        <v/>
      </c>
      <c r="R357" s="535"/>
    </row>
    <row r="358" spans="2:18" x14ac:dyDescent="0.25">
      <c r="B358" s="191" t="str">
        <f>IF('Formulario PPGR3'!$G358="","",CONCATENATE('Formulario PPGR3'!$C358,".",'Formulario PPGR3'!$D358,".",'Formulario PPGR3'!$E358,".",'Formulario PPGR3'!$F358))</f>
        <v/>
      </c>
      <c r="C358" s="191" t="str">
        <f>IF('Formulario PPGR3'!$G358="","",'Formulario PPGR1'!#REF!)</f>
        <v/>
      </c>
      <c r="D358" s="191" t="str">
        <f>IF('Formulario PPGR3'!$G358="","",'Formulario PPGR1'!#REF!)</f>
        <v/>
      </c>
      <c r="E358" s="191" t="str">
        <f>IF('Formulario PPGR3'!$G358="","",'Formulario PPGR1'!#REF!)</f>
        <v/>
      </c>
      <c r="F358" s="191" t="str">
        <f>IF('Formulario PPGR3'!$G358="","",'Formulario PPGR1'!#REF!)</f>
        <v/>
      </c>
      <c r="G358" s="190"/>
      <c r="H358" s="531" t="str" cm="1">
        <f t="array" ref="H358">IF(Tabla1[[#This Row],[Código_Actividad]]="","",_xlfn.XLOOKUP(Tabla1[[#This Row],[Código_Actividad]],CodigoActividad,Tabla2[Actividades Programables Presupuestables],"",0))</f>
        <v/>
      </c>
      <c r="I358" s="532" t="str">
        <f>IFERROR(VLOOKUP('Formulario PPGR3'!$G358,'Formulario PPGR2'!$H$110:$V$265,15,FALSE),"")</f>
        <v/>
      </c>
      <c r="J358" s="537"/>
      <c r="K358" s="535" t="str">
        <f>IF(Tabla1[[#This Row],[Insumos]]="","",_xlfn.XLOOKUP(Tabla1[[#This Row],[Insumos]],Tabla10[Insumo],Tabla10[InsumoAbrev],"",0))</f>
        <v/>
      </c>
      <c r="L358" s="536"/>
      <c r="M358" s="533" t="str">
        <f>IF(Tabla1[[#This Row],[Descripción]]="","",_xlfn.XLOOKUP(Tabla1[[#This Row],[Descripción]],Tabla10[Descripción],Tabla10[Unidad de Medida],"",0))</f>
        <v/>
      </c>
      <c r="N358" s="323"/>
      <c r="O358" s="534" t="str">
        <f>IF(Tabla1[[#This Row],[Descripción]]="","",_xlfn.XLOOKUP(Tabla1[[#This Row],[Descripción]],Tabla10[Descripción],Tabla10[Precio Unitario],0))</f>
        <v/>
      </c>
      <c r="P358" s="534" t="str">
        <f>IF(Tabla1[[#This Row],[Cantidad de Insumos]]="","",Tabla1[[#This Row],[Precio Unitario]]*Tabla1[[#This Row],[Cantidad de Insumos]])</f>
        <v/>
      </c>
      <c r="Q358" s="534" t="str">
        <f>IF(Tabla1[[#This Row],[Descripción]]="","",_xlfn.XLOOKUP(Tabla1[[#This Row],[Descripción]],Tabla10[Descripción],Tabla10[CODIGO PRESUPUESTARIO],0))</f>
        <v/>
      </c>
      <c r="R358" s="535"/>
    </row>
    <row r="359" spans="2:18" x14ac:dyDescent="0.25">
      <c r="B359" s="191" t="str">
        <f>IF('Formulario PPGR3'!$G359="","",CONCATENATE('Formulario PPGR3'!$C359,".",'Formulario PPGR3'!$D359,".",'Formulario PPGR3'!$E359,".",'Formulario PPGR3'!$F359))</f>
        <v/>
      </c>
      <c r="C359" s="191" t="str">
        <f>IF('Formulario PPGR3'!$G359="","",'Formulario PPGR1'!#REF!)</f>
        <v/>
      </c>
      <c r="D359" s="191" t="str">
        <f>IF('Formulario PPGR3'!$G359="","",'Formulario PPGR1'!#REF!)</f>
        <v/>
      </c>
      <c r="E359" s="191" t="str">
        <f>IF('Formulario PPGR3'!$G359="","",'Formulario PPGR1'!#REF!)</f>
        <v/>
      </c>
      <c r="F359" s="191" t="str">
        <f>IF('Formulario PPGR3'!$G359="","",'Formulario PPGR1'!#REF!)</f>
        <v/>
      </c>
      <c r="G359" s="190"/>
      <c r="H359" s="531" t="str" cm="1">
        <f t="array" ref="H359">IF(Tabla1[[#This Row],[Código_Actividad]]="","",_xlfn.XLOOKUP(Tabla1[[#This Row],[Código_Actividad]],CodigoActividad,Tabla2[Actividades Programables Presupuestables],"",0))</f>
        <v/>
      </c>
      <c r="I359" s="532" t="str">
        <f>IFERROR(VLOOKUP('Formulario PPGR3'!$G359,'Formulario PPGR2'!$H$110:$V$265,15,FALSE),"")</f>
        <v/>
      </c>
      <c r="J359" s="537"/>
      <c r="K359" s="535" t="str">
        <f>IF(Tabla1[[#This Row],[Insumos]]="","",_xlfn.XLOOKUP(Tabla1[[#This Row],[Insumos]],Tabla10[Insumo],Tabla10[InsumoAbrev],"",0))</f>
        <v/>
      </c>
      <c r="L359" s="536"/>
      <c r="M359" s="533" t="str">
        <f>IF(Tabla1[[#This Row],[Descripción]]="","",_xlfn.XLOOKUP(Tabla1[[#This Row],[Descripción]],Tabla10[Descripción],Tabla10[Unidad de Medida],"",0))</f>
        <v/>
      </c>
      <c r="N359" s="323"/>
      <c r="O359" s="534" t="str">
        <f>IF(Tabla1[[#This Row],[Descripción]]="","",_xlfn.XLOOKUP(Tabla1[[#This Row],[Descripción]],Tabla10[Descripción],Tabla10[Precio Unitario],0))</f>
        <v/>
      </c>
      <c r="P359" s="534" t="str">
        <f>IF(Tabla1[[#This Row],[Cantidad de Insumos]]="","",Tabla1[[#This Row],[Precio Unitario]]*Tabla1[[#This Row],[Cantidad de Insumos]])</f>
        <v/>
      </c>
      <c r="Q359" s="534" t="str">
        <f>IF(Tabla1[[#This Row],[Descripción]]="","",_xlfn.XLOOKUP(Tabla1[[#This Row],[Descripción]],Tabla10[Descripción],Tabla10[CODIGO PRESUPUESTARIO],0))</f>
        <v/>
      </c>
      <c r="R359" s="535"/>
    </row>
    <row r="360" spans="2:18" x14ac:dyDescent="0.25">
      <c r="B360" s="191" t="str">
        <f>IF('Formulario PPGR3'!$G360="","",CONCATENATE('Formulario PPGR3'!$C360,".",'Formulario PPGR3'!$D360,".",'Formulario PPGR3'!$E360,".",'Formulario PPGR3'!$F360))</f>
        <v/>
      </c>
      <c r="C360" s="191" t="str">
        <f>IF('Formulario PPGR3'!$G360="","",'Formulario PPGR1'!#REF!)</f>
        <v/>
      </c>
      <c r="D360" s="191" t="str">
        <f>IF('Formulario PPGR3'!$G360="","",'Formulario PPGR1'!#REF!)</f>
        <v/>
      </c>
      <c r="E360" s="191" t="str">
        <f>IF('Formulario PPGR3'!$G360="","",'Formulario PPGR1'!#REF!)</f>
        <v/>
      </c>
      <c r="F360" s="191" t="str">
        <f>IF('Formulario PPGR3'!$G360="","",'Formulario PPGR1'!#REF!)</f>
        <v/>
      </c>
      <c r="G360" s="190"/>
      <c r="H360" s="531" t="str" cm="1">
        <f t="array" ref="H360">IF(Tabla1[[#This Row],[Código_Actividad]]="","",_xlfn.XLOOKUP(Tabla1[[#This Row],[Código_Actividad]],CodigoActividad,Tabla2[Actividades Programables Presupuestables],"",0))</f>
        <v/>
      </c>
      <c r="I360" s="532" t="str">
        <f>IFERROR(VLOOKUP('Formulario PPGR3'!$G360,'Formulario PPGR2'!$H$110:$V$265,15,FALSE),"")</f>
        <v/>
      </c>
      <c r="J360" s="537"/>
      <c r="K360" s="535" t="str">
        <f>IF(Tabla1[[#This Row],[Insumos]]="","",_xlfn.XLOOKUP(Tabla1[[#This Row],[Insumos]],Tabla10[Insumo],Tabla10[InsumoAbrev],"",0))</f>
        <v/>
      </c>
      <c r="L360" s="536"/>
      <c r="M360" s="533" t="str">
        <f>IF(Tabla1[[#This Row],[Descripción]]="","",_xlfn.XLOOKUP(Tabla1[[#This Row],[Descripción]],Tabla10[Descripción],Tabla10[Unidad de Medida],"",0))</f>
        <v/>
      </c>
      <c r="N360" s="323"/>
      <c r="O360" s="534" t="str">
        <f>IF(Tabla1[[#This Row],[Descripción]]="","",_xlfn.XLOOKUP(Tabla1[[#This Row],[Descripción]],Tabla10[Descripción],Tabla10[Precio Unitario],0))</f>
        <v/>
      </c>
      <c r="P360" s="534" t="str">
        <f>IF(Tabla1[[#This Row],[Cantidad de Insumos]]="","",Tabla1[[#This Row],[Precio Unitario]]*Tabla1[[#This Row],[Cantidad de Insumos]])</f>
        <v/>
      </c>
      <c r="Q360" s="534" t="str">
        <f>IF(Tabla1[[#This Row],[Descripción]]="","",_xlfn.XLOOKUP(Tabla1[[#This Row],[Descripción]],Tabla10[Descripción],Tabla10[CODIGO PRESUPUESTARIO],0))</f>
        <v/>
      </c>
      <c r="R360" s="535"/>
    </row>
    <row r="361" spans="2:18" x14ac:dyDescent="0.25">
      <c r="B361" s="191" t="str">
        <f>IF('Formulario PPGR3'!$G361="","",CONCATENATE('Formulario PPGR3'!$C361,".",'Formulario PPGR3'!$D361,".",'Formulario PPGR3'!$E361,".",'Formulario PPGR3'!$F361))</f>
        <v/>
      </c>
      <c r="C361" s="191" t="str">
        <f>IF('Formulario PPGR3'!$G361="","",'Formulario PPGR1'!#REF!)</f>
        <v/>
      </c>
      <c r="D361" s="191" t="str">
        <f>IF('Formulario PPGR3'!$G361="","",'Formulario PPGR1'!#REF!)</f>
        <v/>
      </c>
      <c r="E361" s="191" t="str">
        <f>IF('Formulario PPGR3'!$G361="","",'Formulario PPGR1'!#REF!)</f>
        <v/>
      </c>
      <c r="F361" s="191" t="str">
        <f>IF('Formulario PPGR3'!$G361="","",'Formulario PPGR1'!#REF!)</f>
        <v/>
      </c>
      <c r="G361" s="190"/>
      <c r="H361" s="531" t="str" cm="1">
        <f t="array" ref="H361">IF(Tabla1[[#This Row],[Código_Actividad]]="","",_xlfn.XLOOKUP(Tabla1[[#This Row],[Código_Actividad]],CodigoActividad,Tabla2[Actividades Programables Presupuestables],"",0))</f>
        <v/>
      </c>
      <c r="I361" s="532" t="str">
        <f>IFERROR(VLOOKUP('Formulario PPGR3'!$G361,'Formulario PPGR2'!$H$110:$V$265,15,FALSE),"")</f>
        <v/>
      </c>
      <c r="J361" s="537"/>
      <c r="K361" s="535" t="str">
        <f>IF(Tabla1[[#This Row],[Insumos]]="","",_xlfn.XLOOKUP(Tabla1[[#This Row],[Insumos]],Tabla10[Insumo],Tabla10[InsumoAbrev],"",0))</f>
        <v/>
      </c>
      <c r="L361" s="536"/>
      <c r="M361" s="533" t="str">
        <f>IF(Tabla1[[#This Row],[Descripción]]="","",_xlfn.XLOOKUP(Tabla1[[#This Row],[Descripción]],Tabla10[Descripción],Tabla10[Unidad de Medida],"",0))</f>
        <v/>
      </c>
      <c r="N361" s="323"/>
      <c r="O361" s="534" t="str">
        <f>IF(Tabla1[[#This Row],[Descripción]]="","",_xlfn.XLOOKUP(Tabla1[[#This Row],[Descripción]],Tabla10[Descripción],Tabla10[Precio Unitario],0))</f>
        <v/>
      </c>
      <c r="P361" s="534" t="str">
        <f>IF(Tabla1[[#This Row],[Cantidad de Insumos]]="","",Tabla1[[#This Row],[Precio Unitario]]*Tabla1[[#This Row],[Cantidad de Insumos]])</f>
        <v/>
      </c>
      <c r="Q361" s="534" t="str">
        <f>IF(Tabla1[[#This Row],[Descripción]]="","",_xlfn.XLOOKUP(Tabla1[[#This Row],[Descripción]],Tabla10[Descripción],Tabla10[CODIGO PRESUPUESTARIO],0))</f>
        <v/>
      </c>
      <c r="R361" s="535"/>
    </row>
    <row r="362" spans="2:18" x14ac:dyDescent="0.25">
      <c r="B362" s="191" t="str">
        <f>IF('Formulario PPGR3'!$G362="","",CONCATENATE('Formulario PPGR3'!$C362,".",'Formulario PPGR3'!$D362,".",'Formulario PPGR3'!$E362,".",'Formulario PPGR3'!$F362))</f>
        <v/>
      </c>
      <c r="C362" s="191" t="str">
        <f>IF('Formulario PPGR3'!$G362="","",'Formulario PPGR1'!#REF!)</f>
        <v/>
      </c>
      <c r="D362" s="191" t="str">
        <f>IF('Formulario PPGR3'!$G362="","",'Formulario PPGR1'!#REF!)</f>
        <v/>
      </c>
      <c r="E362" s="191" t="str">
        <f>IF('Formulario PPGR3'!$G362="","",'Formulario PPGR1'!#REF!)</f>
        <v/>
      </c>
      <c r="F362" s="191" t="str">
        <f>IF('Formulario PPGR3'!$G362="","",'Formulario PPGR1'!#REF!)</f>
        <v/>
      </c>
      <c r="G362" s="190"/>
      <c r="H362" s="531" t="str" cm="1">
        <f t="array" ref="H362">IF(Tabla1[[#This Row],[Código_Actividad]]="","",_xlfn.XLOOKUP(Tabla1[[#This Row],[Código_Actividad]],CodigoActividad,Tabla2[Actividades Programables Presupuestables],"",0))</f>
        <v/>
      </c>
      <c r="I362" s="532" t="str">
        <f>IFERROR(VLOOKUP('Formulario PPGR3'!$G362,'Formulario PPGR2'!$H$110:$V$265,15,FALSE),"")</f>
        <v/>
      </c>
      <c r="J362" s="537"/>
      <c r="K362" s="535" t="str">
        <f>IF(Tabla1[[#This Row],[Insumos]]="","",_xlfn.XLOOKUP(Tabla1[[#This Row],[Insumos]],Tabla10[Insumo],Tabla10[InsumoAbrev],"",0))</f>
        <v/>
      </c>
      <c r="L362" s="536"/>
      <c r="M362" s="533" t="str">
        <f>IF(Tabla1[[#This Row],[Descripción]]="","",_xlfn.XLOOKUP(Tabla1[[#This Row],[Descripción]],Tabla10[Descripción],Tabla10[Unidad de Medida],"",0))</f>
        <v/>
      </c>
      <c r="N362" s="323"/>
      <c r="O362" s="534" t="str">
        <f>IF(Tabla1[[#This Row],[Descripción]]="","",_xlfn.XLOOKUP(Tabla1[[#This Row],[Descripción]],Tabla10[Descripción],Tabla10[Precio Unitario],0))</f>
        <v/>
      </c>
      <c r="P362" s="534" t="str">
        <f>IF(Tabla1[[#This Row],[Cantidad de Insumos]]="","",Tabla1[[#This Row],[Precio Unitario]]*Tabla1[[#This Row],[Cantidad de Insumos]])</f>
        <v/>
      </c>
      <c r="Q362" s="534" t="str">
        <f>IF(Tabla1[[#This Row],[Descripción]]="","",_xlfn.XLOOKUP(Tabla1[[#This Row],[Descripción]],Tabla10[Descripción],Tabla10[CODIGO PRESUPUESTARIO],0))</f>
        <v/>
      </c>
      <c r="R362" s="535"/>
    </row>
    <row r="363" spans="2:18" x14ac:dyDescent="0.25">
      <c r="B363" s="191" t="str">
        <f>IF('Formulario PPGR3'!$G363="","",CONCATENATE('Formulario PPGR3'!$C363,".",'Formulario PPGR3'!$D363,".",'Formulario PPGR3'!$E363,".",'Formulario PPGR3'!$F363))</f>
        <v/>
      </c>
      <c r="C363" s="191" t="str">
        <f>IF('Formulario PPGR3'!$G363="","",'Formulario PPGR1'!#REF!)</f>
        <v/>
      </c>
      <c r="D363" s="191" t="str">
        <f>IF('Formulario PPGR3'!$G363="","",'Formulario PPGR1'!#REF!)</f>
        <v/>
      </c>
      <c r="E363" s="191" t="str">
        <f>IF('Formulario PPGR3'!$G363="","",'Formulario PPGR1'!#REF!)</f>
        <v/>
      </c>
      <c r="F363" s="191" t="str">
        <f>IF('Formulario PPGR3'!$G363="","",'Formulario PPGR1'!#REF!)</f>
        <v/>
      </c>
      <c r="G363" s="190"/>
      <c r="H363" s="531" t="str" cm="1">
        <f t="array" ref="H363">IF(Tabla1[[#This Row],[Código_Actividad]]="","",_xlfn.XLOOKUP(Tabla1[[#This Row],[Código_Actividad]],CodigoActividad,Tabla2[Actividades Programables Presupuestables],"",0))</f>
        <v/>
      </c>
      <c r="I363" s="532" t="str">
        <f>IFERROR(VLOOKUP('Formulario PPGR3'!$G363,'Formulario PPGR2'!$H$110:$V$265,15,FALSE),"")</f>
        <v/>
      </c>
      <c r="J363" s="537"/>
      <c r="K363" s="535" t="str">
        <f>IF(Tabla1[[#This Row],[Insumos]]="","",_xlfn.XLOOKUP(Tabla1[[#This Row],[Insumos]],Tabla10[Insumo],Tabla10[InsumoAbrev],"",0))</f>
        <v/>
      </c>
      <c r="L363" s="536"/>
      <c r="M363" s="533" t="str">
        <f>IF(Tabla1[[#This Row],[Descripción]]="","",_xlfn.XLOOKUP(Tabla1[[#This Row],[Descripción]],Tabla10[Descripción],Tabla10[Unidad de Medida],"",0))</f>
        <v/>
      </c>
      <c r="N363" s="323"/>
      <c r="O363" s="534" t="str">
        <f>IF(Tabla1[[#This Row],[Descripción]]="","",_xlfn.XLOOKUP(Tabla1[[#This Row],[Descripción]],Tabla10[Descripción],Tabla10[Precio Unitario],0))</f>
        <v/>
      </c>
      <c r="P363" s="534" t="str">
        <f>IF(Tabla1[[#This Row],[Cantidad de Insumos]]="","",Tabla1[[#This Row],[Precio Unitario]]*Tabla1[[#This Row],[Cantidad de Insumos]])</f>
        <v/>
      </c>
      <c r="Q363" s="534" t="str">
        <f>IF(Tabla1[[#This Row],[Descripción]]="","",_xlfn.XLOOKUP(Tabla1[[#This Row],[Descripción]],Tabla10[Descripción],Tabla10[CODIGO PRESUPUESTARIO],0))</f>
        <v/>
      </c>
      <c r="R363" s="535"/>
    </row>
    <row r="364" spans="2:18" x14ac:dyDescent="0.25">
      <c r="B364" s="191" t="str">
        <f>IF('Formulario PPGR3'!$G364="","",CONCATENATE('Formulario PPGR3'!$C364,".",'Formulario PPGR3'!$D364,".",'Formulario PPGR3'!$E364,".",'Formulario PPGR3'!$F364))</f>
        <v/>
      </c>
      <c r="C364" s="191" t="str">
        <f>IF('Formulario PPGR3'!$G364="","",'Formulario PPGR1'!#REF!)</f>
        <v/>
      </c>
      <c r="D364" s="191" t="str">
        <f>IF('Formulario PPGR3'!$G364="","",'Formulario PPGR1'!#REF!)</f>
        <v/>
      </c>
      <c r="E364" s="191" t="str">
        <f>IF('Formulario PPGR3'!$G364="","",'Formulario PPGR1'!#REF!)</f>
        <v/>
      </c>
      <c r="F364" s="191" t="str">
        <f>IF('Formulario PPGR3'!$G364="","",'Formulario PPGR1'!#REF!)</f>
        <v/>
      </c>
      <c r="G364" s="190"/>
      <c r="H364" s="531" t="str" cm="1">
        <f t="array" ref="H364">IF(Tabla1[[#This Row],[Código_Actividad]]="","",_xlfn.XLOOKUP(Tabla1[[#This Row],[Código_Actividad]],CodigoActividad,Tabla2[Actividades Programables Presupuestables],"",0))</f>
        <v/>
      </c>
      <c r="I364" s="532" t="str">
        <f>IFERROR(VLOOKUP('Formulario PPGR3'!$G364,'Formulario PPGR2'!$H$110:$V$265,15,FALSE),"")</f>
        <v/>
      </c>
      <c r="J364" s="537"/>
      <c r="K364" s="535" t="str">
        <f>IF(Tabla1[[#This Row],[Insumos]]="","",_xlfn.XLOOKUP(Tabla1[[#This Row],[Insumos]],Tabla10[Insumo],Tabla10[InsumoAbrev],"",0))</f>
        <v/>
      </c>
      <c r="L364" s="536"/>
      <c r="M364" s="533" t="str">
        <f>IF(Tabla1[[#This Row],[Descripción]]="","",_xlfn.XLOOKUP(Tabla1[[#This Row],[Descripción]],Tabla10[Descripción],Tabla10[Unidad de Medida],"",0))</f>
        <v/>
      </c>
      <c r="N364" s="323"/>
      <c r="O364" s="534" t="str">
        <f>IF(Tabla1[[#This Row],[Descripción]]="","",_xlfn.XLOOKUP(Tabla1[[#This Row],[Descripción]],Tabla10[Descripción],Tabla10[Precio Unitario],0))</f>
        <v/>
      </c>
      <c r="P364" s="534" t="str">
        <f>IF(Tabla1[[#This Row],[Cantidad de Insumos]]="","",Tabla1[[#This Row],[Precio Unitario]]*Tabla1[[#This Row],[Cantidad de Insumos]])</f>
        <v/>
      </c>
      <c r="Q364" s="534" t="str">
        <f>IF(Tabla1[[#This Row],[Descripción]]="","",_xlfn.XLOOKUP(Tabla1[[#This Row],[Descripción]],Tabla10[Descripción],Tabla10[CODIGO PRESUPUESTARIO],0))</f>
        <v/>
      </c>
      <c r="R364" s="535"/>
    </row>
    <row r="365" spans="2:18" x14ac:dyDescent="0.25">
      <c r="B365" s="191" t="str">
        <f>IF('Formulario PPGR3'!$G365="","",CONCATENATE('Formulario PPGR3'!$C365,".",'Formulario PPGR3'!$D365,".",'Formulario PPGR3'!$E365,".",'Formulario PPGR3'!$F365))</f>
        <v/>
      </c>
      <c r="C365" s="191" t="str">
        <f>IF('Formulario PPGR3'!$G365="","",'Formulario PPGR1'!#REF!)</f>
        <v/>
      </c>
      <c r="D365" s="191" t="str">
        <f>IF('Formulario PPGR3'!$G365="","",'Formulario PPGR1'!#REF!)</f>
        <v/>
      </c>
      <c r="E365" s="191" t="str">
        <f>IF('Formulario PPGR3'!$G365="","",'Formulario PPGR1'!#REF!)</f>
        <v/>
      </c>
      <c r="F365" s="191" t="str">
        <f>IF('Formulario PPGR3'!$G365="","",'Formulario PPGR1'!#REF!)</f>
        <v/>
      </c>
      <c r="G365" s="190"/>
      <c r="H365" s="531" t="str" cm="1">
        <f t="array" ref="H365">IF(Tabla1[[#This Row],[Código_Actividad]]="","",_xlfn.XLOOKUP(Tabla1[[#This Row],[Código_Actividad]],CodigoActividad,Tabla2[Actividades Programables Presupuestables],"",0))</f>
        <v/>
      </c>
      <c r="I365" s="532" t="str">
        <f>IFERROR(VLOOKUP('Formulario PPGR3'!$G365,'Formulario PPGR2'!$H$110:$V$265,15,FALSE),"")</f>
        <v/>
      </c>
      <c r="J365" s="537"/>
      <c r="K365" s="535" t="str">
        <f>IF(Tabla1[[#This Row],[Insumos]]="","",_xlfn.XLOOKUP(Tabla1[[#This Row],[Insumos]],Tabla10[Insumo],Tabla10[InsumoAbrev],"",0))</f>
        <v/>
      </c>
      <c r="L365" s="536"/>
      <c r="M365" s="533" t="str">
        <f>IF(Tabla1[[#This Row],[Descripción]]="","",_xlfn.XLOOKUP(Tabla1[[#This Row],[Descripción]],Tabla10[Descripción],Tabla10[Unidad de Medida],"",0))</f>
        <v/>
      </c>
      <c r="N365" s="323"/>
      <c r="O365" s="534" t="str">
        <f>IF(Tabla1[[#This Row],[Descripción]]="","",_xlfn.XLOOKUP(Tabla1[[#This Row],[Descripción]],Tabla10[Descripción],Tabla10[Precio Unitario],0))</f>
        <v/>
      </c>
      <c r="P365" s="534" t="str">
        <f>IF(Tabla1[[#This Row],[Cantidad de Insumos]]="","",Tabla1[[#This Row],[Precio Unitario]]*Tabla1[[#This Row],[Cantidad de Insumos]])</f>
        <v/>
      </c>
      <c r="Q365" s="534" t="str">
        <f>IF(Tabla1[[#This Row],[Descripción]]="","",_xlfn.XLOOKUP(Tabla1[[#This Row],[Descripción]],Tabla10[Descripción],Tabla10[CODIGO PRESUPUESTARIO],0))</f>
        <v/>
      </c>
      <c r="R365" s="535"/>
    </row>
    <row r="366" spans="2:18" x14ac:dyDescent="0.25">
      <c r="B366" s="191" t="str">
        <f>IF('Formulario PPGR3'!$G366="","",CONCATENATE('Formulario PPGR3'!$C366,".",'Formulario PPGR3'!$D366,".",'Formulario PPGR3'!$E366,".",'Formulario PPGR3'!$F366))</f>
        <v/>
      </c>
      <c r="C366" s="191" t="str">
        <f>IF('Formulario PPGR3'!$G366="","",'Formulario PPGR1'!#REF!)</f>
        <v/>
      </c>
      <c r="D366" s="191" t="str">
        <f>IF('Formulario PPGR3'!$G366="","",'Formulario PPGR1'!#REF!)</f>
        <v/>
      </c>
      <c r="E366" s="191" t="str">
        <f>IF('Formulario PPGR3'!$G366="","",'Formulario PPGR1'!#REF!)</f>
        <v/>
      </c>
      <c r="F366" s="191" t="str">
        <f>IF('Formulario PPGR3'!$G366="","",'Formulario PPGR1'!#REF!)</f>
        <v/>
      </c>
      <c r="G366" s="190"/>
      <c r="H366" s="531" t="str" cm="1">
        <f t="array" ref="H366">IF(Tabla1[[#This Row],[Código_Actividad]]="","",_xlfn.XLOOKUP(Tabla1[[#This Row],[Código_Actividad]],CodigoActividad,Tabla2[Actividades Programables Presupuestables],"",0))</f>
        <v/>
      </c>
      <c r="I366" s="532" t="str">
        <f>IFERROR(VLOOKUP('Formulario PPGR3'!$G366,'Formulario PPGR2'!$H$110:$V$265,15,FALSE),"")</f>
        <v/>
      </c>
      <c r="J366" s="537"/>
      <c r="K366" s="535" t="str">
        <f>IF(Tabla1[[#This Row],[Insumos]]="","",_xlfn.XLOOKUP(Tabla1[[#This Row],[Insumos]],Tabla10[Insumo],Tabla10[InsumoAbrev],"",0))</f>
        <v/>
      </c>
      <c r="L366" s="536"/>
      <c r="M366" s="533" t="str">
        <f>IF(Tabla1[[#This Row],[Descripción]]="","",_xlfn.XLOOKUP(Tabla1[[#This Row],[Descripción]],Tabla10[Descripción],Tabla10[Unidad de Medida],"",0))</f>
        <v/>
      </c>
      <c r="N366" s="323"/>
      <c r="O366" s="534" t="str">
        <f>IF(Tabla1[[#This Row],[Descripción]]="","",_xlfn.XLOOKUP(Tabla1[[#This Row],[Descripción]],Tabla10[Descripción],Tabla10[Precio Unitario],0))</f>
        <v/>
      </c>
      <c r="P366" s="534" t="str">
        <f>IF(Tabla1[[#This Row],[Cantidad de Insumos]]="","",Tabla1[[#This Row],[Precio Unitario]]*Tabla1[[#This Row],[Cantidad de Insumos]])</f>
        <v/>
      </c>
      <c r="Q366" s="534" t="str">
        <f>IF(Tabla1[[#This Row],[Descripción]]="","",_xlfn.XLOOKUP(Tabla1[[#This Row],[Descripción]],Tabla10[Descripción],Tabla10[CODIGO PRESUPUESTARIO],0))</f>
        <v/>
      </c>
      <c r="R366" s="535"/>
    </row>
    <row r="367" spans="2:18" x14ac:dyDescent="0.25">
      <c r="B367" s="191" t="str">
        <f>IF('Formulario PPGR3'!$G367="","",CONCATENATE('Formulario PPGR3'!$C367,".",'Formulario PPGR3'!$D367,".",'Formulario PPGR3'!$E367,".",'Formulario PPGR3'!$F367))</f>
        <v/>
      </c>
      <c r="C367" s="191" t="str">
        <f>IF('Formulario PPGR3'!$G367="","",'Formulario PPGR1'!#REF!)</f>
        <v/>
      </c>
      <c r="D367" s="191" t="str">
        <f>IF('Formulario PPGR3'!$G367="","",'Formulario PPGR1'!#REF!)</f>
        <v/>
      </c>
      <c r="E367" s="191" t="str">
        <f>IF('Formulario PPGR3'!$G367="","",'Formulario PPGR1'!#REF!)</f>
        <v/>
      </c>
      <c r="F367" s="191" t="str">
        <f>IF('Formulario PPGR3'!$G367="","",'Formulario PPGR1'!#REF!)</f>
        <v/>
      </c>
      <c r="G367" s="190"/>
      <c r="H367" s="531" t="str" cm="1">
        <f t="array" ref="H367">IF(Tabla1[[#This Row],[Código_Actividad]]="","",_xlfn.XLOOKUP(Tabla1[[#This Row],[Código_Actividad]],CodigoActividad,Tabla2[Actividades Programables Presupuestables],"",0))</f>
        <v/>
      </c>
      <c r="I367" s="532" t="str">
        <f>IFERROR(VLOOKUP('Formulario PPGR3'!$G367,'Formulario PPGR2'!$H$110:$V$265,15,FALSE),"")</f>
        <v/>
      </c>
      <c r="J367" s="537"/>
      <c r="K367" s="535" t="str">
        <f>IF(Tabla1[[#This Row],[Insumos]]="","",_xlfn.XLOOKUP(Tabla1[[#This Row],[Insumos]],Tabla10[Insumo],Tabla10[InsumoAbrev],"",0))</f>
        <v/>
      </c>
      <c r="L367" s="536"/>
      <c r="M367" s="533" t="str">
        <f>IF(Tabla1[[#This Row],[Descripción]]="","",_xlfn.XLOOKUP(Tabla1[[#This Row],[Descripción]],Tabla10[Descripción],Tabla10[Unidad de Medida],"",0))</f>
        <v/>
      </c>
      <c r="N367" s="323"/>
      <c r="O367" s="534" t="str">
        <f>IF(Tabla1[[#This Row],[Descripción]]="","",_xlfn.XLOOKUP(Tabla1[[#This Row],[Descripción]],Tabla10[Descripción],Tabla10[Precio Unitario],0))</f>
        <v/>
      </c>
      <c r="P367" s="534" t="str">
        <f>IF(Tabla1[[#This Row],[Cantidad de Insumos]]="","",Tabla1[[#This Row],[Precio Unitario]]*Tabla1[[#This Row],[Cantidad de Insumos]])</f>
        <v/>
      </c>
      <c r="Q367" s="534" t="str">
        <f>IF(Tabla1[[#This Row],[Descripción]]="","",_xlfn.XLOOKUP(Tabla1[[#This Row],[Descripción]],Tabla10[Descripción],Tabla10[CODIGO PRESUPUESTARIO],0))</f>
        <v/>
      </c>
      <c r="R367" s="535"/>
    </row>
    <row r="368" spans="2:18" x14ac:dyDescent="0.25">
      <c r="B368" s="191" t="str">
        <f>IF('Formulario PPGR3'!$G368="","",CONCATENATE('Formulario PPGR3'!$C368,".",'Formulario PPGR3'!$D368,".",'Formulario PPGR3'!$E368,".",'Formulario PPGR3'!$F368))</f>
        <v/>
      </c>
      <c r="C368" s="191" t="str">
        <f>IF('Formulario PPGR3'!$G368="","",'Formulario PPGR1'!#REF!)</f>
        <v/>
      </c>
      <c r="D368" s="191" t="str">
        <f>IF('Formulario PPGR3'!$G368="","",'Formulario PPGR1'!#REF!)</f>
        <v/>
      </c>
      <c r="E368" s="191" t="str">
        <f>IF('Formulario PPGR3'!$G368="","",'Formulario PPGR1'!#REF!)</f>
        <v/>
      </c>
      <c r="F368" s="191" t="str">
        <f>IF('Formulario PPGR3'!$G368="","",'Formulario PPGR1'!#REF!)</f>
        <v/>
      </c>
      <c r="G368" s="190"/>
      <c r="H368" s="531" t="str" cm="1">
        <f t="array" ref="H368">IF(Tabla1[[#This Row],[Código_Actividad]]="","",_xlfn.XLOOKUP(Tabla1[[#This Row],[Código_Actividad]],CodigoActividad,Tabla2[Actividades Programables Presupuestables],"",0))</f>
        <v/>
      </c>
      <c r="I368" s="532" t="str">
        <f>IFERROR(VLOOKUP('Formulario PPGR3'!$G368,'Formulario PPGR2'!$H$110:$V$265,15,FALSE),"")</f>
        <v/>
      </c>
      <c r="J368" s="537"/>
      <c r="K368" s="535" t="str">
        <f>IF(Tabla1[[#This Row],[Insumos]]="","",_xlfn.XLOOKUP(Tabla1[[#This Row],[Insumos]],Tabla10[Insumo],Tabla10[InsumoAbrev],"",0))</f>
        <v/>
      </c>
      <c r="L368" s="536"/>
      <c r="M368" s="533" t="str">
        <f>IF(Tabla1[[#This Row],[Descripción]]="","",_xlfn.XLOOKUP(Tabla1[[#This Row],[Descripción]],Tabla10[Descripción],Tabla10[Unidad de Medida],"",0))</f>
        <v/>
      </c>
      <c r="N368" s="323"/>
      <c r="O368" s="534" t="str">
        <f>IF(Tabla1[[#This Row],[Descripción]]="","",_xlfn.XLOOKUP(Tabla1[[#This Row],[Descripción]],Tabla10[Descripción],Tabla10[Precio Unitario],0))</f>
        <v/>
      </c>
      <c r="P368" s="534" t="str">
        <f>IF(Tabla1[[#This Row],[Cantidad de Insumos]]="","",Tabla1[[#This Row],[Precio Unitario]]*Tabla1[[#This Row],[Cantidad de Insumos]])</f>
        <v/>
      </c>
      <c r="Q368" s="534" t="str">
        <f>IF(Tabla1[[#This Row],[Descripción]]="","",_xlfn.XLOOKUP(Tabla1[[#This Row],[Descripción]],Tabla10[Descripción],Tabla10[CODIGO PRESUPUESTARIO],0))</f>
        <v/>
      </c>
      <c r="R368" s="535"/>
    </row>
    <row r="369" spans="2:18" x14ac:dyDescent="0.25">
      <c r="B369" s="191" t="str">
        <f>IF('Formulario PPGR3'!$G369="","",CONCATENATE('Formulario PPGR3'!$C369,".",'Formulario PPGR3'!$D369,".",'Formulario PPGR3'!$E369,".",'Formulario PPGR3'!$F369))</f>
        <v/>
      </c>
      <c r="C369" s="191" t="str">
        <f>IF('Formulario PPGR3'!$G369="","",'Formulario PPGR1'!#REF!)</f>
        <v/>
      </c>
      <c r="D369" s="191" t="str">
        <f>IF('Formulario PPGR3'!$G369="","",'Formulario PPGR1'!#REF!)</f>
        <v/>
      </c>
      <c r="E369" s="191" t="str">
        <f>IF('Formulario PPGR3'!$G369="","",'Formulario PPGR1'!#REF!)</f>
        <v/>
      </c>
      <c r="F369" s="191" t="str">
        <f>IF('Formulario PPGR3'!$G369="","",'Formulario PPGR1'!#REF!)</f>
        <v/>
      </c>
      <c r="G369" s="190"/>
      <c r="H369" s="531" t="str" cm="1">
        <f t="array" ref="H369">IF(Tabla1[[#This Row],[Código_Actividad]]="","",_xlfn.XLOOKUP(Tabla1[[#This Row],[Código_Actividad]],CodigoActividad,Tabla2[Actividades Programables Presupuestables],"",0))</f>
        <v/>
      </c>
      <c r="I369" s="532" t="str">
        <f>IFERROR(VLOOKUP('Formulario PPGR3'!$G369,'Formulario PPGR2'!$H$110:$V$265,15,FALSE),"")</f>
        <v/>
      </c>
      <c r="J369" s="537"/>
      <c r="K369" s="535" t="str">
        <f>IF(Tabla1[[#This Row],[Insumos]]="","",_xlfn.XLOOKUP(Tabla1[[#This Row],[Insumos]],Tabla10[Insumo],Tabla10[InsumoAbrev],"",0))</f>
        <v/>
      </c>
      <c r="L369" s="536"/>
      <c r="M369" s="533" t="str">
        <f>IF(Tabla1[[#This Row],[Descripción]]="","",_xlfn.XLOOKUP(Tabla1[[#This Row],[Descripción]],Tabla10[Descripción],Tabla10[Unidad de Medida],"",0))</f>
        <v/>
      </c>
      <c r="N369" s="323"/>
      <c r="O369" s="534" t="str">
        <f>IF(Tabla1[[#This Row],[Descripción]]="","",_xlfn.XLOOKUP(Tabla1[[#This Row],[Descripción]],Tabla10[Descripción],Tabla10[Precio Unitario],0))</f>
        <v/>
      </c>
      <c r="P369" s="534" t="str">
        <f>IF(Tabla1[[#This Row],[Cantidad de Insumos]]="","",Tabla1[[#This Row],[Precio Unitario]]*Tabla1[[#This Row],[Cantidad de Insumos]])</f>
        <v/>
      </c>
      <c r="Q369" s="534" t="str">
        <f>IF(Tabla1[[#This Row],[Descripción]]="","",_xlfn.XLOOKUP(Tabla1[[#This Row],[Descripción]],Tabla10[Descripción],Tabla10[CODIGO PRESUPUESTARIO],0))</f>
        <v/>
      </c>
      <c r="R369" s="535"/>
    </row>
    <row r="370" spans="2:18" x14ac:dyDescent="0.25">
      <c r="B370" s="191" t="str">
        <f>IF('Formulario PPGR3'!$G370="","",CONCATENATE('Formulario PPGR3'!$C370,".",'Formulario PPGR3'!$D370,".",'Formulario PPGR3'!$E370,".",'Formulario PPGR3'!$F370))</f>
        <v/>
      </c>
      <c r="C370" s="191" t="str">
        <f>IF('Formulario PPGR3'!$G370="","",'Formulario PPGR1'!#REF!)</f>
        <v/>
      </c>
      <c r="D370" s="191" t="str">
        <f>IF('Formulario PPGR3'!$G370="","",'Formulario PPGR1'!#REF!)</f>
        <v/>
      </c>
      <c r="E370" s="191" t="str">
        <f>IF('Formulario PPGR3'!$G370="","",'Formulario PPGR1'!#REF!)</f>
        <v/>
      </c>
      <c r="F370" s="191" t="str">
        <f>IF('Formulario PPGR3'!$G370="","",'Formulario PPGR1'!#REF!)</f>
        <v/>
      </c>
      <c r="G370" s="190"/>
      <c r="H370" s="531" t="str" cm="1">
        <f t="array" ref="H370">IF(Tabla1[[#This Row],[Código_Actividad]]="","",_xlfn.XLOOKUP(Tabla1[[#This Row],[Código_Actividad]],CodigoActividad,Tabla2[Actividades Programables Presupuestables],"",0))</f>
        <v/>
      </c>
      <c r="I370" s="532" t="str">
        <f>IFERROR(VLOOKUP('Formulario PPGR3'!$G370,'Formulario PPGR2'!$H$110:$V$265,15,FALSE),"")</f>
        <v/>
      </c>
      <c r="J370" s="537"/>
      <c r="K370" s="535" t="str">
        <f>IF(Tabla1[[#This Row],[Insumos]]="","",_xlfn.XLOOKUP(Tabla1[[#This Row],[Insumos]],Tabla10[Insumo],Tabla10[InsumoAbrev],"",0))</f>
        <v/>
      </c>
      <c r="L370" s="536"/>
      <c r="M370" s="533" t="str">
        <f>IF(Tabla1[[#This Row],[Descripción]]="","",_xlfn.XLOOKUP(Tabla1[[#This Row],[Descripción]],Tabla10[Descripción],Tabla10[Unidad de Medida],"",0))</f>
        <v/>
      </c>
      <c r="N370" s="323"/>
      <c r="O370" s="534" t="str">
        <f>IF(Tabla1[[#This Row],[Descripción]]="","",_xlfn.XLOOKUP(Tabla1[[#This Row],[Descripción]],Tabla10[Descripción],Tabla10[Precio Unitario],0))</f>
        <v/>
      </c>
      <c r="P370" s="534" t="str">
        <f>IF(Tabla1[[#This Row],[Cantidad de Insumos]]="","",Tabla1[[#This Row],[Precio Unitario]]*Tabla1[[#This Row],[Cantidad de Insumos]])</f>
        <v/>
      </c>
      <c r="Q370" s="534" t="str">
        <f>IF(Tabla1[[#This Row],[Descripción]]="","",_xlfn.XLOOKUP(Tabla1[[#This Row],[Descripción]],Tabla10[Descripción],Tabla10[CODIGO PRESUPUESTARIO],0))</f>
        <v/>
      </c>
      <c r="R370" s="535"/>
    </row>
    <row r="371" spans="2:18" x14ac:dyDescent="0.25">
      <c r="B371" s="191" t="str">
        <f>IF('Formulario PPGR3'!$G371="","",CONCATENATE('Formulario PPGR3'!$C371,".",'Formulario PPGR3'!$D371,".",'Formulario PPGR3'!$E371,".",'Formulario PPGR3'!$F371))</f>
        <v/>
      </c>
      <c r="C371" s="191" t="str">
        <f>IF('Formulario PPGR3'!$G371="","",'Formulario PPGR1'!#REF!)</f>
        <v/>
      </c>
      <c r="D371" s="191" t="str">
        <f>IF('Formulario PPGR3'!$G371="","",'Formulario PPGR1'!#REF!)</f>
        <v/>
      </c>
      <c r="E371" s="191" t="str">
        <f>IF('Formulario PPGR3'!$G371="","",'Formulario PPGR1'!#REF!)</f>
        <v/>
      </c>
      <c r="F371" s="191" t="str">
        <f>IF('Formulario PPGR3'!$G371="","",'Formulario PPGR1'!#REF!)</f>
        <v/>
      </c>
      <c r="G371" s="190"/>
      <c r="H371" s="531" t="str" cm="1">
        <f t="array" ref="H371">IF(Tabla1[[#This Row],[Código_Actividad]]="","",_xlfn.XLOOKUP(Tabla1[[#This Row],[Código_Actividad]],CodigoActividad,Tabla2[Actividades Programables Presupuestables],"",0))</f>
        <v/>
      </c>
      <c r="I371" s="532" t="str">
        <f>IFERROR(VLOOKUP('Formulario PPGR3'!$G371,'Formulario PPGR2'!$H$110:$V$265,15,FALSE),"")</f>
        <v/>
      </c>
      <c r="J371" s="537"/>
      <c r="K371" s="535" t="str">
        <f>IF(Tabla1[[#This Row],[Insumos]]="","",_xlfn.XLOOKUP(Tabla1[[#This Row],[Insumos]],Tabla10[Insumo],Tabla10[InsumoAbrev],"",0))</f>
        <v/>
      </c>
      <c r="L371" s="536"/>
      <c r="M371" s="533" t="str">
        <f>IF(Tabla1[[#This Row],[Descripción]]="","",_xlfn.XLOOKUP(Tabla1[[#This Row],[Descripción]],Tabla10[Descripción],Tabla10[Unidad de Medida],"",0))</f>
        <v/>
      </c>
      <c r="N371" s="323"/>
      <c r="O371" s="534" t="str">
        <f>IF(Tabla1[[#This Row],[Descripción]]="","",_xlfn.XLOOKUP(Tabla1[[#This Row],[Descripción]],Tabla10[Descripción],Tabla10[Precio Unitario],0))</f>
        <v/>
      </c>
      <c r="P371" s="534" t="str">
        <f>IF(Tabla1[[#This Row],[Cantidad de Insumos]]="","",Tabla1[[#This Row],[Precio Unitario]]*Tabla1[[#This Row],[Cantidad de Insumos]])</f>
        <v/>
      </c>
      <c r="Q371" s="534" t="str">
        <f>IF(Tabla1[[#This Row],[Descripción]]="","",_xlfn.XLOOKUP(Tabla1[[#This Row],[Descripción]],Tabla10[Descripción],Tabla10[CODIGO PRESUPUESTARIO],0))</f>
        <v/>
      </c>
      <c r="R371" s="535"/>
    </row>
    <row r="372" spans="2:18" x14ac:dyDescent="0.25">
      <c r="B372" s="191" t="str">
        <f>IF('Formulario PPGR3'!$G372="","",CONCATENATE('Formulario PPGR3'!$C372,".",'Formulario PPGR3'!$D372,".",'Formulario PPGR3'!$E372,".",'Formulario PPGR3'!$F372))</f>
        <v/>
      </c>
      <c r="C372" s="191" t="str">
        <f>IF('Formulario PPGR3'!$G372="","",'Formulario PPGR1'!#REF!)</f>
        <v/>
      </c>
      <c r="D372" s="191" t="str">
        <f>IF('Formulario PPGR3'!$G372="","",'Formulario PPGR1'!#REF!)</f>
        <v/>
      </c>
      <c r="E372" s="191" t="str">
        <f>IF('Formulario PPGR3'!$G372="","",'Formulario PPGR1'!#REF!)</f>
        <v/>
      </c>
      <c r="F372" s="191" t="str">
        <f>IF('Formulario PPGR3'!$G372="","",'Formulario PPGR1'!#REF!)</f>
        <v/>
      </c>
      <c r="G372" s="190"/>
      <c r="H372" s="531" t="str" cm="1">
        <f t="array" ref="H372">IF(Tabla1[[#This Row],[Código_Actividad]]="","",_xlfn.XLOOKUP(Tabla1[[#This Row],[Código_Actividad]],CodigoActividad,Tabla2[Actividades Programables Presupuestables],"",0))</f>
        <v/>
      </c>
      <c r="I372" s="532" t="str">
        <f>IFERROR(VLOOKUP('Formulario PPGR3'!$G372,'Formulario PPGR2'!$H$110:$V$265,15,FALSE),"")</f>
        <v/>
      </c>
      <c r="J372" s="537"/>
      <c r="K372" s="535" t="str">
        <f>IF(Tabla1[[#This Row],[Insumos]]="","",_xlfn.XLOOKUP(Tabla1[[#This Row],[Insumos]],Tabla10[Insumo],Tabla10[InsumoAbrev],"",0))</f>
        <v/>
      </c>
      <c r="L372" s="536"/>
      <c r="M372" s="533" t="str">
        <f>IF(Tabla1[[#This Row],[Descripción]]="","",_xlfn.XLOOKUP(Tabla1[[#This Row],[Descripción]],Tabla10[Descripción],Tabla10[Unidad de Medida],"",0))</f>
        <v/>
      </c>
      <c r="N372" s="323"/>
      <c r="O372" s="534" t="str">
        <f>IF(Tabla1[[#This Row],[Descripción]]="","",_xlfn.XLOOKUP(Tabla1[[#This Row],[Descripción]],Tabla10[Descripción],Tabla10[Precio Unitario],0))</f>
        <v/>
      </c>
      <c r="P372" s="534" t="str">
        <f>IF(Tabla1[[#This Row],[Cantidad de Insumos]]="","",Tabla1[[#This Row],[Precio Unitario]]*Tabla1[[#This Row],[Cantidad de Insumos]])</f>
        <v/>
      </c>
      <c r="Q372" s="534" t="str">
        <f>IF(Tabla1[[#This Row],[Descripción]]="","",_xlfn.XLOOKUP(Tabla1[[#This Row],[Descripción]],Tabla10[Descripción],Tabla10[CODIGO PRESUPUESTARIO],0))</f>
        <v/>
      </c>
      <c r="R372" s="535"/>
    </row>
    <row r="373" spans="2:18" x14ac:dyDescent="0.25">
      <c r="B373" s="191" t="str">
        <f>IF('Formulario PPGR3'!$G373="","",CONCATENATE('Formulario PPGR3'!$C373,".",'Formulario PPGR3'!$D373,".",'Formulario PPGR3'!$E373,".",'Formulario PPGR3'!$F373))</f>
        <v/>
      </c>
      <c r="C373" s="191" t="str">
        <f>IF('Formulario PPGR3'!$G373="","",'Formulario PPGR1'!#REF!)</f>
        <v/>
      </c>
      <c r="D373" s="191" t="str">
        <f>IF('Formulario PPGR3'!$G373="","",'Formulario PPGR1'!#REF!)</f>
        <v/>
      </c>
      <c r="E373" s="191" t="str">
        <f>IF('Formulario PPGR3'!$G373="","",'Formulario PPGR1'!#REF!)</f>
        <v/>
      </c>
      <c r="F373" s="191" t="str">
        <f>IF('Formulario PPGR3'!$G373="","",'Formulario PPGR1'!#REF!)</f>
        <v/>
      </c>
      <c r="G373" s="190"/>
      <c r="H373" s="531" t="str" cm="1">
        <f t="array" ref="H373">IF(Tabla1[[#This Row],[Código_Actividad]]="","",_xlfn.XLOOKUP(Tabla1[[#This Row],[Código_Actividad]],CodigoActividad,Tabla2[Actividades Programables Presupuestables],"",0))</f>
        <v/>
      </c>
      <c r="I373" s="532" t="str">
        <f>IFERROR(VLOOKUP('Formulario PPGR3'!$G373,'Formulario PPGR2'!$H$110:$V$265,15,FALSE),"")</f>
        <v/>
      </c>
      <c r="J373" s="537"/>
      <c r="K373" s="535" t="str">
        <f>IF(Tabla1[[#This Row],[Insumos]]="","",_xlfn.XLOOKUP(Tabla1[[#This Row],[Insumos]],Tabla10[Insumo],Tabla10[InsumoAbrev],"",0))</f>
        <v/>
      </c>
      <c r="L373" s="536"/>
      <c r="M373" s="533" t="str">
        <f>IF(Tabla1[[#This Row],[Descripción]]="","",_xlfn.XLOOKUP(Tabla1[[#This Row],[Descripción]],Tabla10[Descripción],Tabla10[Unidad de Medida],"",0))</f>
        <v/>
      </c>
      <c r="N373" s="323"/>
      <c r="O373" s="534" t="str">
        <f>IF(Tabla1[[#This Row],[Descripción]]="","",_xlfn.XLOOKUP(Tabla1[[#This Row],[Descripción]],Tabla10[Descripción],Tabla10[Precio Unitario],0))</f>
        <v/>
      </c>
      <c r="P373" s="534" t="str">
        <f>IF(Tabla1[[#This Row],[Cantidad de Insumos]]="","",Tabla1[[#This Row],[Precio Unitario]]*Tabla1[[#This Row],[Cantidad de Insumos]])</f>
        <v/>
      </c>
      <c r="Q373" s="534" t="str">
        <f>IF(Tabla1[[#This Row],[Descripción]]="","",_xlfn.XLOOKUP(Tabla1[[#This Row],[Descripción]],Tabla10[Descripción],Tabla10[CODIGO PRESUPUESTARIO],0))</f>
        <v/>
      </c>
      <c r="R373" s="535"/>
    </row>
    <row r="374" spans="2:18" x14ac:dyDescent="0.25">
      <c r="B374" s="191" t="str">
        <f>IF('Formulario PPGR3'!$G374="","",CONCATENATE('Formulario PPGR3'!$C374,".",'Formulario PPGR3'!$D374,".",'Formulario PPGR3'!$E374,".",'Formulario PPGR3'!$F374))</f>
        <v/>
      </c>
      <c r="C374" s="191" t="str">
        <f>IF('Formulario PPGR3'!$G374="","",'Formulario PPGR1'!#REF!)</f>
        <v/>
      </c>
      <c r="D374" s="191" t="str">
        <f>IF('Formulario PPGR3'!$G374="","",'Formulario PPGR1'!#REF!)</f>
        <v/>
      </c>
      <c r="E374" s="191" t="str">
        <f>IF('Formulario PPGR3'!$G374="","",'Formulario PPGR1'!#REF!)</f>
        <v/>
      </c>
      <c r="F374" s="191" t="str">
        <f>IF('Formulario PPGR3'!$G374="","",'Formulario PPGR1'!#REF!)</f>
        <v/>
      </c>
      <c r="G374" s="190"/>
      <c r="H374" s="531" t="str" cm="1">
        <f t="array" ref="H374">IF(Tabla1[[#This Row],[Código_Actividad]]="","",_xlfn.XLOOKUP(Tabla1[[#This Row],[Código_Actividad]],CodigoActividad,Tabla2[Actividades Programables Presupuestables],"",0))</f>
        <v/>
      </c>
      <c r="I374" s="532" t="str">
        <f>IFERROR(VLOOKUP('Formulario PPGR3'!$G374,'Formulario PPGR2'!$H$110:$V$265,15,FALSE),"")</f>
        <v/>
      </c>
      <c r="J374" s="537"/>
      <c r="K374" s="535" t="str">
        <f>IF(Tabla1[[#This Row],[Insumos]]="","",_xlfn.XLOOKUP(Tabla1[[#This Row],[Insumos]],Tabla10[Insumo],Tabla10[InsumoAbrev],"",0))</f>
        <v/>
      </c>
      <c r="L374" s="536"/>
      <c r="M374" s="533" t="str">
        <f>IF(Tabla1[[#This Row],[Descripción]]="","",_xlfn.XLOOKUP(Tabla1[[#This Row],[Descripción]],Tabla10[Descripción],Tabla10[Unidad de Medida],"",0))</f>
        <v/>
      </c>
      <c r="N374" s="323"/>
      <c r="O374" s="534" t="str">
        <f>IF(Tabla1[[#This Row],[Descripción]]="","",_xlfn.XLOOKUP(Tabla1[[#This Row],[Descripción]],Tabla10[Descripción],Tabla10[Precio Unitario],0))</f>
        <v/>
      </c>
      <c r="P374" s="534" t="str">
        <f>IF(Tabla1[[#This Row],[Cantidad de Insumos]]="","",Tabla1[[#This Row],[Precio Unitario]]*Tabla1[[#This Row],[Cantidad de Insumos]])</f>
        <v/>
      </c>
      <c r="Q374" s="534" t="str">
        <f>IF(Tabla1[[#This Row],[Descripción]]="","",_xlfn.XLOOKUP(Tabla1[[#This Row],[Descripción]],Tabla10[Descripción],Tabla10[CODIGO PRESUPUESTARIO],0))</f>
        <v/>
      </c>
      <c r="R374" s="535"/>
    </row>
    <row r="375" spans="2:18" x14ac:dyDescent="0.25">
      <c r="B375" s="191" t="str">
        <f>IF('Formulario PPGR3'!$G375="","",CONCATENATE('Formulario PPGR3'!$C375,".",'Formulario PPGR3'!$D375,".",'Formulario PPGR3'!$E375,".",'Formulario PPGR3'!$F375))</f>
        <v/>
      </c>
      <c r="C375" s="191" t="str">
        <f>IF('Formulario PPGR3'!$G375="","",'Formulario PPGR1'!#REF!)</f>
        <v/>
      </c>
      <c r="D375" s="191" t="str">
        <f>IF('Formulario PPGR3'!$G375="","",'Formulario PPGR1'!#REF!)</f>
        <v/>
      </c>
      <c r="E375" s="191" t="str">
        <f>IF('Formulario PPGR3'!$G375="","",'Formulario PPGR1'!#REF!)</f>
        <v/>
      </c>
      <c r="F375" s="191" t="str">
        <f>IF('Formulario PPGR3'!$G375="","",'Formulario PPGR1'!#REF!)</f>
        <v/>
      </c>
      <c r="G375" s="190"/>
      <c r="H375" s="531" t="str" cm="1">
        <f t="array" ref="H375">IF(Tabla1[[#This Row],[Código_Actividad]]="","",_xlfn.XLOOKUP(Tabla1[[#This Row],[Código_Actividad]],CodigoActividad,Tabla2[Actividades Programables Presupuestables],"",0))</f>
        <v/>
      </c>
      <c r="I375" s="532" t="str">
        <f>IFERROR(VLOOKUP('Formulario PPGR3'!$G375,'Formulario PPGR2'!$H$110:$V$265,15,FALSE),"")</f>
        <v/>
      </c>
      <c r="J375" s="537"/>
      <c r="K375" s="535" t="str">
        <f>IF(Tabla1[[#This Row],[Insumos]]="","",_xlfn.XLOOKUP(Tabla1[[#This Row],[Insumos]],Tabla10[Insumo],Tabla10[InsumoAbrev],"",0))</f>
        <v/>
      </c>
      <c r="L375" s="536"/>
      <c r="M375" s="533" t="str">
        <f>IF(Tabla1[[#This Row],[Descripción]]="","",_xlfn.XLOOKUP(Tabla1[[#This Row],[Descripción]],Tabla10[Descripción],Tabla10[Unidad de Medida],"",0))</f>
        <v/>
      </c>
      <c r="N375" s="323"/>
      <c r="O375" s="534" t="str">
        <f>IF(Tabla1[[#This Row],[Descripción]]="","",_xlfn.XLOOKUP(Tabla1[[#This Row],[Descripción]],Tabla10[Descripción],Tabla10[Precio Unitario],0))</f>
        <v/>
      </c>
      <c r="P375" s="534" t="str">
        <f>IF(Tabla1[[#This Row],[Cantidad de Insumos]]="","",Tabla1[[#This Row],[Precio Unitario]]*Tabla1[[#This Row],[Cantidad de Insumos]])</f>
        <v/>
      </c>
      <c r="Q375" s="534" t="str">
        <f>IF(Tabla1[[#This Row],[Descripción]]="","",_xlfn.XLOOKUP(Tabla1[[#This Row],[Descripción]],Tabla10[Descripción],Tabla10[CODIGO PRESUPUESTARIO],0))</f>
        <v/>
      </c>
      <c r="R375" s="535"/>
    </row>
    <row r="376" spans="2:18" x14ac:dyDescent="0.25">
      <c r="B376" s="191" t="str">
        <f>IF('Formulario PPGR3'!$G376="","",CONCATENATE('Formulario PPGR3'!$C376,".",'Formulario PPGR3'!$D376,".",'Formulario PPGR3'!$E376,".",'Formulario PPGR3'!$F376))</f>
        <v/>
      </c>
      <c r="C376" s="191" t="str">
        <f>IF('Formulario PPGR3'!$G376="","",'Formulario PPGR1'!#REF!)</f>
        <v/>
      </c>
      <c r="D376" s="191" t="str">
        <f>IF('Formulario PPGR3'!$G376="","",'Formulario PPGR1'!#REF!)</f>
        <v/>
      </c>
      <c r="E376" s="191" t="str">
        <f>IF('Formulario PPGR3'!$G376="","",'Formulario PPGR1'!#REF!)</f>
        <v/>
      </c>
      <c r="F376" s="191" t="str">
        <f>IF('Formulario PPGR3'!$G376="","",'Formulario PPGR1'!#REF!)</f>
        <v/>
      </c>
      <c r="G376" s="190"/>
      <c r="H376" s="531" t="str" cm="1">
        <f t="array" ref="H376">IF(Tabla1[[#This Row],[Código_Actividad]]="","",_xlfn.XLOOKUP(Tabla1[[#This Row],[Código_Actividad]],CodigoActividad,Tabla2[Actividades Programables Presupuestables],"",0))</f>
        <v/>
      </c>
      <c r="I376" s="532" t="str">
        <f>IFERROR(VLOOKUP('Formulario PPGR3'!$G376,'Formulario PPGR2'!$H$110:$V$265,15,FALSE),"")</f>
        <v/>
      </c>
      <c r="J376" s="537"/>
      <c r="K376" s="535" t="str">
        <f>IF(Tabla1[[#This Row],[Insumos]]="","",_xlfn.XLOOKUP(Tabla1[[#This Row],[Insumos]],Tabla10[Insumo],Tabla10[InsumoAbrev],"",0))</f>
        <v/>
      </c>
      <c r="L376" s="536"/>
      <c r="M376" s="533" t="str">
        <f>IF(Tabla1[[#This Row],[Descripción]]="","",_xlfn.XLOOKUP(Tabla1[[#This Row],[Descripción]],Tabla10[Descripción],Tabla10[Unidad de Medida],"",0))</f>
        <v/>
      </c>
      <c r="N376" s="323"/>
      <c r="O376" s="534" t="str">
        <f>IF(Tabla1[[#This Row],[Descripción]]="","",_xlfn.XLOOKUP(Tabla1[[#This Row],[Descripción]],Tabla10[Descripción],Tabla10[Precio Unitario],0))</f>
        <v/>
      </c>
      <c r="P376" s="534" t="str">
        <f>IF(Tabla1[[#This Row],[Cantidad de Insumos]]="","",Tabla1[[#This Row],[Precio Unitario]]*Tabla1[[#This Row],[Cantidad de Insumos]])</f>
        <v/>
      </c>
      <c r="Q376" s="534" t="str">
        <f>IF(Tabla1[[#This Row],[Descripción]]="","",_xlfn.XLOOKUP(Tabla1[[#This Row],[Descripción]],Tabla10[Descripción],Tabla10[CODIGO PRESUPUESTARIO],0))</f>
        <v/>
      </c>
      <c r="R376" s="535"/>
    </row>
    <row r="377" spans="2:18" x14ac:dyDescent="0.25">
      <c r="B377" s="191" t="str">
        <f>IF('Formulario PPGR3'!$G377="","",CONCATENATE('Formulario PPGR3'!$C377,".",'Formulario PPGR3'!$D377,".",'Formulario PPGR3'!$E377,".",'Formulario PPGR3'!$F377))</f>
        <v/>
      </c>
      <c r="C377" s="191" t="str">
        <f>IF('Formulario PPGR3'!$G377="","",'Formulario PPGR1'!#REF!)</f>
        <v/>
      </c>
      <c r="D377" s="191" t="str">
        <f>IF('Formulario PPGR3'!$G377="","",'Formulario PPGR1'!#REF!)</f>
        <v/>
      </c>
      <c r="E377" s="191" t="str">
        <f>IF('Formulario PPGR3'!$G377="","",'Formulario PPGR1'!#REF!)</f>
        <v/>
      </c>
      <c r="F377" s="191" t="str">
        <f>IF('Formulario PPGR3'!$G377="","",'Formulario PPGR1'!#REF!)</f>
        <v/>
      </c>
      <c r="G377" s="190"/>
      <c r="H377" s="531" t="str" cm="1">
        <f t="array" ref="H377">IF(Tabla1[[#This Row],[Código_Actividad]]="","",_xlfn.XLOOKUP(Tabla1[[#This Row],[Código_Actividad]],CodigoActividad,Tabla2[Actividades Programables Presupuestables],"",0))</f>
        <v/>
      </c>
      <c r="I377" s="532" t="str">
        <f>IFERROR(VLOOKUP('Formulario PPGR3'!$G377,'Formulario PPGR2'!$H$110:$V$265,15,FALSE),"")</f>
        <v/>
      </c>
      <c r="J377" s="537"/>
      <c r="K377" s="535" t="str">
        <f>IF(Tabla1[[#This Row],[Insumos]]="","",_xlfn.XLOOKUP(Tabla1[[#This Row],[Insumos]],Tabla10[Insumo],Tabla10[InsumoAbrev],"",0))</f>
        <v/>
      </c>
      <c r="L377" s="536"/>
      <c r="M377" s="533" t="str">
        <f>IF(Tabla1[[#This Row],[Descripción]]="","",_xlfn.XLOOKUP(Tabla1[[#This Row],[Descripción]],Tabla10[Descripción],Tabla10[Unidad de Medida],"",0))</f>
        <v/>
      </c>
      <c r="N377" s="323"/>
      <c r="O377" s="534" t="str">
        <f>IF(Tabla1[[#This Row],[Descripción]]="","",_xlfn.XLOOKUP(Tabla1[[#This Row],[Descripción]],Tabla10[Descripción],Tabla10[Precio Unitario],0))</f>
        <v/>
      </c>
      <c r="P377" s="534" t="str">
        <f>IF(Tabla1[[#This Row],[Cantidad de Insumos]]="","",Tabla1[[#This Row],[Precio Unitario]]*Tabla1[[#This Row],[Cantidad de Insumos]])</f>
        <v/>
      </c>
      <c r="Q377" s="534" t="str">
        <f>IF(Tabla1[[#This Row],[Descripción]]="","",_xlfn.XLOOKUP(Tabla1[[#This Row],[Descripción]],Tabla10[Descripción],Tabla10[CODIGO PRESUPUESTARIO],0))</f>
        <v/>
      </c>
      <c r="R377" s="535"/>
    </row>
    <row r="378" spans="2:18" x14ac:dyDescent="0.25">
      <c r="B378" s="191" t="str">
        <f>IF('Formulario PPGR3'!$G378="","",CONCATENATE('Formulario PPGR3'!$C378,".",'Formulario PPGR3'!$D378,".",'Formulario PPGR3'!$E378,".",'Formulario PPGR3'!$F378))</f>
        <v/>
      </c>
      <c r="C378" s="191" t="str">
        <f>IF('Formulario PPGR3'!$G378="","",'Formulario PPGR1'!#REF!)</f>
        <v/>
      </c>
      <c r="D378" s="191" t="str">
        <f>IF('Formulario PPGR3'!$G378="","",'Formulario PPGR1'!#REF!)</f>
        <v/>
      </c>
      <c r="E378" s="191" t="str">
        <f>IF('Formulario PPGR3'!$G378="","",'Formulario PPGR1'!#REF!)</f>
        <v/>
      </c>
      <c r="F378" s="191" t="str">
        <f>IF('Formulario PPGR3'!$G378="","",'Formulario PPGR1'!#REF!)</f>
        <v/>
      </c>
      <c r="G378" s="190"/>
      <c r="H378" s="531" t="str" cm="1">
        <f t="array" ref="H378">IF(Tabla1[[#This Row],[Código_Actividad]]="","",_xlfn.XLOOKUP(Tabla1[[#This Row],[Código_Actividad]],CodigoActividad,Tabla2[Actividades Programables Presupuestables],"",0))</f>
        <v/>
      </c>
      <c r="I378" s="532" t="str">
        <f>IFERROR(VLOOKUP('Formulario PPGR3'!$G378,'Formulario PPGR2'!$H$110:$V$265,15,FALSE),"")</f>
        <v/>
      </c>
      <c r="J378" s="537"/>
      <c r="K378" s="535" t="str">
        <f>IF(Tabla1[[#This Row],[Insumos]]="","",_xlfn.XLOOKUP(Tabla1[[#This Row],[Insumos]],Tabla10[Insumo],Tabla10[InsumoAbrev],"",0))</f>
        <v/>
      </c>
      <c r="L378" s="536"/>
      <c r="M378" s="533" t="str">
        <f>IF(Tabla1[[#This Row],[Descripción]]="","",_xlfn.XLOOKUP(Tabla1[[#This Row],[Descripción]],Tabla10[Descripción],Tabla10[Unidad de Medida],"",0))</f>
        <v/>
      </c>
      <c r="N378" s="323"/>
      <c r="O378" s="534" t="str">
        <f>IF(Tabla1[[#This Row],[Descripción]]="","",_xlfn.XLOOKUP(Tabla1[[#This Row],[Descripción]],Tabla10[Descripción],Tabla10[Precio Unitario],0))</f>
        <v/>
      </c>
      <c r="P378" s="534" t="str">
        <f>IF(Tabla1[[#This Row],[Cantidad de Insumos]]="","",Tabla1[[#This Row],[Precio Unitario]]*Tabla1[[#This Row],[Cantidad de Insumos]])</f>
        <v/>
      </c>
      <c r="Q378" s="534" t="str">
        <f>IF(Tabla1[[#This Row],[Descripción]]="","",_xlfn.XLOOKUP(Tabla1[[#This Row],[Descripción]],Tabla10[Descripción],Tabla10[CODIGO PRESUPUESTARIO],0))</f>
        <v/>
      </c>
      <c r="R378" s="535"/>
    </row>
    <row r="379" spans="2:18" x14ac:dyDescent="0.25">
      <c r="B379" s="191" t="str">
        <f>IF('Formulario PPGR3'!$G379="","",CONCATENATE('Formulario PPGR3'!$C379,".",'Formulario PPGR3'!$D379,".",'Formulario PPGR3'!$E379,".",'Formulario PPGR3'!$F379))</f>
        <v/>
      </c>
      <c r="C379" s="191" t="str">
        <f>IF('Formulario PPGR3'!$G379="","",'Formulario PPGR1'!#REF!)</f>
        <v/>
      </c>
      <c r="D379" s="191" t="str">
        <f>IF('Formulario PPGR3'!$G379="","",'Formulario PPGR1'!#REF!)</f>
        <v/>
      </c>
      <c r="E379" s="191" t="str">
        <f>IF('Formulario PPGR3'!$G379="","",'Formulario PPGR1'!#REF!)</f>
        <v/>
      </c>
      <c r="F379" s="191" t="str">
        <f>IF('Formulario PPGR3'!$G379="","",'Formulario PPGR1'!#REF!)</f>
        <v/>
      </c>
      <c r="G379" s="190"/>
      <c r="H379" s="531" t="str" cm="1">
        <f t="array" ref="H379">IF(Tabla1[[#This Row],[Código_Actividad]]="","",_xlfn.XLOOKUP(Tabla1[[#This Row],[Código_Actividad]],CodigoActividad,Tabla2[Actividades Programables Presupuestables],"",0))</f>
        <v/>
      </c>
      <c r="I379" s="532" t="str">
        <f>IFERROR(VLOOKUP('Formulario PPGR3'!$G379,'Formulario PPGR2'!$H$110:$V$265,15,FALSE),"")</f>
        <v/>
      </c>
      <c r="J379" s="537"/>
      <c r="K379" s="535" t="str">
        <f>IF(Tabla1[[#This Row],[Insumos]]="","",_xlfn.XLOOKUP(Tabla1[[#This Row],[Insumos]],Tabla10[Insumo],Tabla10[InsumoAbrev],"",0))</f>
        <v/>
      </c>
      <c r="L379" s="536"/>
      <c r="M379" s="533" t="str">
        <f>IF(Tabla1[[#This Row],[Descripción]]="","",_xlfn.XLOOKUP(Tabla1[[#This Row],[Descripción]],Tabla10[Descripción],Tabla10[Unidad de Medida],"",0))</f>
        <v/>
      </c>
      <c r="N379" s="323"/>
      <c r="O379" s="534" t="str">
        <f>IF(Tabla1[[#This Row],[Descripción]]="","",_xlfn.XLOOKUP(Tabla1[[#This Row],[Descripción]],Tabla10[Descripción],Tabla10[Precio Unitario],0))</f>
        <v/>
      </c>
      <c r="P379" s="534" t="str">
        <f>IF(Tabla1[[#This Row],[Cantidad de Insumos]]="","",Tabla1[[#This Row],[Precio Unitario]]*Tabla1[[#This Row],[Cantidad de Insumos]])</f>
        <v/>
      </c>
      <c r="Q379" s="534" t="str">
        <f>IF(Tabla1[[#This Row],[Descripción]]="","",_xlfn.XLOOKUP(Tabla1[[#This Row],[Descripción]],Tabla10[Descripción],Tabla10[CODIGO PRESUPUESTARIO],0))</f>
        <v/>
      </c>
      <c r="R379" s="535"/>
    </row>
    <row r="380" spans="2:18" x14ac:dyDescent="0.25">
      <c r="B380" s="191" t="str">
        <f>IF('Formulario PPGR3'!$G380="","",CONCATENATE('Formulario PPGR3'!$C380,".",'Formulario PPGR3'!$D380,".",'Formulario PPGR3'!$E380,".",'Formulario PPGR3'!$F380))</f>
        <v/>
      </c>
      <c r="C380" s="191" t="str">
        <f>IF('Formulario PPGR3'!$G380="","",'Formulario PPGR1'!#REF!)</f>
        <v/>
      </c>
      <c r="D380" s="191" t="str">
        <f>IF('Formulario PPGR3'!$G380="","",'Formulario PPGR1'!#REF!)</f>
        <v/>
      </c>
      <c r="E380" s="191" t="str">
        <f>IF('Formulario PPGR3'!$G380="","",'Formulario PPGR1'!#REF!)</f>
        <v/>
      </c>
      <c r="F380" s="191" t="str">
        <f>IF('Formulario PPGR3'!$G380="","",'Formulario PPGR1'!#REF!)</f>
        <v/>
      </c>
      <c r="G380" s="190"/>
      <c r="H380" s="531" t="str" cm="1">
        <f t="array" ref="H380">IF(Tabla1[[#This Row],[Código_Actividad]]="","",_xlfn.XLOOKUP(Tabla1[[#This Row],[Código_Actividad]],CodigoActividad,Tabla2[Actividades Programables Presupuestables],"",0))</f>
        <v/>
      </c>
      <c r="I380" s="532" t="str">
        <f>IFERROR(VLOOKUP('Formulario PPGR3'!$G380,'Formulario PPGR2'!$H$110:$V$265,15,FALSE),"")</f>
        <v/>
      </c>
      <c r="J380" s="537"/>
      <c r="K380" s="535" t="str">
        <f>IF(Tabla1[[#This Row],[Insumos]]="","",_xlfn.XLOOKUP(Tabla1[[#This Row],[Insumos]],Tabla10[Insumo],Tabla10[InsumoAbrev],"",0))</f>
        <v/>
      </c>
      <c r="L380" s="536"/>
      <c r="M380" s="533" t="str">
        <f>IF(Tabla1[[#This Row],[Descripción]]="","",_xlfn.XLOOKUP(Tabla1[[#This Row],[Descripción]],Tabla10[Descripción],Tabla10[Unidad de Medida],"",0))</f>
        <v/>
      </c>
      <c r="N380" s="323"/>
      <c r="O380" s="534" t="str">
        <f>IF(Tabla1[[#This Row],[Descripción]]="","",_xlfn.XLOOKUP(Tabla1[[#This Row],[Descripción]],Tabla10[Descripción],Tabla10[Precio Unitario],0))</f>
        <v/>
      </c>
      <c r="P380" s="534" t="str">
        <f>IF(Tabla1[[#This Row],[Cantidad de Insumos]]="","",Tabla1[[#This Row],[Precio Unitario]]*Tabla1[[#This Row],[Cantidad de Insumos]])</f>
        <v/>
      </c>
      <c r="Q380" s="534" t="str">
        <f>IF(Tabla1[[#This Row],[Descripción]]="","",_xlfn.XLOOKUP(Tabla1[[#This Row],[Descripción]],Tabla10[Descripción],Tabla10[CODIGO PRESUPUESTARIO],0))</f>
        <v/>
      </c>
      <c r="R380" s="535"/>
    </row>
    <row r="381" spans="2:18" x14ac:dyDescent="0.25">
      <c r="B381" s="191" t="str">
        <f>IF('Formulario PPGR3'!$G381="","",CONCATENATE('Formulario PPGR3'!$C381,".",'Formulario PPGR3'!$D381,".",'Formulario PPGR3'!$E381,".",'Formulario PPGR3'!$F381))</f>
        <v/>
      </c>
      <c r="C381" s="191" t="str">
        <f>IF('Formulario PPGR3'!$G381="","",'Formulario PPGR1'!#REF!)</f>
        <v/>
      </c>
      <c r="D381" s="191" t="str">
        <f>IF('Formulario PPGR3'!$G381="","",'Formulario PPGR1'!#REF!)</f>
        <v/>
      </c>
      <c r="E381" s="191" t="str">
        <f>IF('Formulario PPGR3'!$G381="","",'Formulario PPGR1'!#REF!)</f>
        <v/>
      </c>
      <c r="F381" s="191" t="str">
        <f>IF('Formulario PPGR3'!$G381="","",'Formulario PPGR1'!#REF!)</f>
        <v/>
      </c>
      <c r="G381" s="190"/>
      <c r="H381" s="531" t="str" cm="1">
        <f t="array" ref="H381">IF(Tabla1[[#This Row],[Código_Actividad]]="","",_xlfn.XLOOKUP(Tabla1[[#This Row],[Código_Actividad]],CodigoActividad,Tabla2[Actividades Programables Presupuestables],"",0))</f>
        <v/>
      </c>
      <c r="I381" s="532" t="str">
        <f>IFERROR(VLOOKUP('Formulario PPGR3'!$G381,'Formulario PPGR2'!$H$110:$V$265,15,FALSE),"")</f>
        <v/>
      </c>
      <c r="J381" s="537"/>
      <c r="K381" s="535" t="str">
        <f>IF(Tabla1[[#This Row],[Insumos]]="","",_xlfn.XLOOKUP(Tabla1[[#This Row],[Insumos]],Tabla10[Insumo],Tabla10[InsumoAbrev],"",0))</f>
        <v/>
      </c>
      <c r="L381" s="536"/>
      <c r="M381" s="533" t="str">
        <f>IF(Tabla1[[#This Row],[Descripción]]="","",_xlfn.XLOOKUP(Tabla1[[#This Row],[Descripción]],Tabla10[Descripción],Tabla10[Unidad de Medida],"",0))</f>
        <v/>
      </c>
      <c r="N381" s="323"/>
      <c r="O381" s="534" t="str">
        <f>IF(Tabla1[[#This Row],[Descripción]]="","",_xlfn.XLOOKUP(Tabla1[[#This Row],[Descripción]],Tabla10[Descripción],Tabla10[Precio Unitario],0))</f>
        <v/>
      </c>
      <c r="P381" s="534" t="str">
        <f>IF(Tabla1[[#This Row],[Cantidad de Insumos]]="","",Tabla1[[#This Row],[Precio Unitario]]*Tabla1[[#This Row],[Cantidad de Insumos]])</f>
        <v/>
      </c>
      <c r="Q381" s="534" t="str">
        <f>IF(Tabla1[[#This Row],[Descripción]]="","",_xlfn.XLOOKUP(Tabla1[[#This Row],[Descripción]],Tabla10[Descripción],Tabla10[CODIGO PRESUPUESTARIO],0))</f>
        <v/>
      </c>
      <c r="R381" s="535"/>
    </row>
    <row r="382" spans="2:18" x14ac:dyDescent="0.25">
      <c r="B382" s="191" t="str">
        <f>IF('Formulario PPGR3'!$G382="","",CONCATENATE('Formulario PPGR3'!$C382,".",'Formulario PPGR3'!$D382,".",'Formulario PPGR3'!$E382,".",'Formulario PPGR3'!$F382))</f>
        <v/>
      </c>
      <c r="C382" s="191" t="str">
        <f>IF('Formulario PPGR3'!$G382="","",'Formulario PPGR1'!#REF!)</f>
        <v/>
      </c>
      <c r="D382" s="191" t="str">
        <f>IF('Formulario PPGR3'!$G382="","",'Formulario PPGR1'!#REF!)</f>
        <v/>
      </c>
      <c r="E382" s="191" t="str">
        <f>IF('Formulario PPGR3'!$G382="","",'Formulario PPGR1'!#REF!)</f>
        <v/>
      </c>
      <c r="F382" s="191" t="str">
        <f>IF('Formulario PPGR3'!$G382="","",'Formulario PPGR1'!#REF!)</f>
        <v/>
      </c>
      <c r="G382" s="190"/>
      <c r="H382" s="531" t="str" cm="1">
        <f t="array" ref="H382">IF(Tabla1[[#This Row],[Código_Actividad]]="","",_xlfn.XLOOKUP(Tabla1[[#This Row],[Código_Actividad]],CodigoActividad,Tabla2[Actividades Programables Presupuestables],"",0))</f>
        <v/>
      </c>
      <c r="I382" s="532" t="str">
        <f>IFERROR(VLOOKUP('Formulario PPGR3'!$G382,'Formulario PPGR2'!$H$110:$V$265,15,FALSE),"")</f>
        <v/>
      </c>
      <c r="J382" s="537"/>
      <c r="K382" s="535" t="str">
        <f>IF(Tabla1[[#This Row],[Insumos]]="","",_xlfn.XLOOKUP(Tabla1[[#This Row],[Insumos]],Tabla10[Insumo],Tabla10[InsumoAbrev],"",0))</f>
        <v/>
      </c>
      <c r="L382" s="536"/>
      <c r="M382" s="533" t="str">
        <f>IF(Tabla1[[#This Row],[Descripción]]="","",_xlfn.XLOOKUP(Tabla1[[#This Row],[Descripción]],Tabla10[Descripción],Tabla10[Unidad de Medida],"",0))</f>
        <v/>
      </c>
      <c r="N382" s="323"/>
      <c r="O382" s="534" t="str">
        <f>IF(Tabla1[[#This Row],[Descripción]]="","",_xlfn.XLOOKUP(Tabla1[[#This Row],[Descripción]],Tabla10[Descripción],Tabla10[Precio Unitario],0))</f>
        <v/>
      </c>
      <c r="P382" s="534" t="str">
        <f>IF(Tabla1[[#This Row],[Cantidad de Insumos]]="","",Tabla1[[#This Row],[Precio Unitario]]*Tabla1[[#This Row],[Cantidad de Insumos]])</f>
        <v/>
      </c>
      <c r="Q382" s="534" t="str">
        <f>IF(Tabla1[[#This Row],[Descripción]]="","",_xlfn.XLOOKUP(Tabla1[[#This Row],[Descripción]],Tabla10[Descripción],Tabla10[CODIGO PRESUPUESTARIO],0))</f>
        <v/>
      </c>
      <c r="R382" s="535"/>
    </row>
    <row r="383" spans="2:18" x14ac:dyDescent="0.25">
      <c r="B383" s="191" t="str">
        <f>IF('Formulario PPGR3'!$G383="","",CONCATENATE('Formulario PPGR3'!$C383,".",'Formulario PPGR3'!$D383,".",'Formulario PPGR3'!$E383,".",'Formulario PPGR3'!$F383))</f>
        <v/>
      </c>
      <c r="C383" s="191" t="str">
        <f>IF('Formulario PPGR3'!$G383="","",'Formulario PPGR1'!#REF!)</f>
        <v/>
      </c>
      <c r="D383" s="191" t="str">
        <f>IF('Formulario PPGR3'!$G383="","",'Formulario PPGR1'!#REF!)</f>
        <v/>
      </c>
      <c r="E383" s="191" t="str">
        <f>IF('Formulario PPGR3'!$G383="","",'Formulario PPGR1'!#REF!)</f>
        <v/>
      </c>
      <c r="F383" s="191" t="str">
        <f>IF('Formulario PPGR3'!$G383="","",'Formulario PPGR1'!#REF!)</f>
        <v/>
      </c>
      <c r="G383" s="190"/>
      <c r="H383" s="531" t="str" cm="1">
        <f t="array" ref="H383">IF(Tabla1[[#This Row],[Código_Actividad]]="","",_xlfn.XLOOKUP(Tabla1[[#This Row],[Código_Actividad]],CodigoActividad,Tabla2[Actividades Programables Presupuestables],"",0))</f>
        <v/>
      </c>
      <c r="I383" s="532" t="str">
        <f>IFERROR(VLOOKUP('Formulario PPGR3'!$G383,'Formulario PPGR2'!$H$110:$V$265,15,FALSE),"")</f>
        <v/>
      </c>
      <c r="J383" s="537"/>
      <c r="K383" s="535" t="str">
        <f>IF(Tabla1[[#This Row],[Insumos]]="","",_xlfn.XLOOKUP(Tabla1[[#This Row],[Insumos]],Tabla10[Insumo],Tabla10[InsumoAbrev],"",0))</f>
        <v/>
      </c>
      <c r="L383" s="536"/>
      <c r="M383" s="533" t="str">
        <f>IF(Tabla1[[#This Row],[Descripción]]="","",_xlfn.XLOOKUP(Tabla1[[#This Row],[Descripción]],Tabla10[Descripción],Tabla10[Unidad de Medida],"",0))</f>
        <v/>
      </c>
      <c r="N383" s="323"/>
      <c r="O383" s="534" t="str">
        <f>IF(Tabla1[[#This Row],[Descripción]]="","",_xlfn.XLOOKUP(Tabla1[[#This Row],[Descripción]],Tabla10[Descripción],Tabla10[Precio Unitario],0))</f>
        <v/>
      </c>
      <c r="P383" s="534" t="str">
        <f>IF(Tabla1[[#This Row],[Cantidad de Insumos]]="","",Tabla1[[#This Row],[Precio Unitario]]*Tabla1[[#This Row],[Cantidad de Insumos]])</f>
        <v/>
      </c>
      <c r="Q383" s="534" t="str">
        <f>IF(Tabla1[[#This Row],[Descripción]]="","",_xlfn.XLOOKUP(Tabla1[[#This Row],[Descripción]],Tabla10[Descripción],Tabla10[CODIGO PRESUPUESTARIO],0))</f>
        <v/>
      </c>
      <c r="R383" s="535"/>
    </row>
    <row r="384" spans="2:18" x14ac:dyDescent="0.25">
      <c r="B384" s="191" t="str">
        <f>IF('Formulario PPGR3'!$G384="","",CONCATENATE('Formulario PPGR3'!$C384,".",'Formulario PPGR3'!$D384,".",'Formulario PPGR3'!$E384,".",'Formulario PPGR3'!$F384))</f>
        <v/>
      </c>
      <c r="C384" s="191" t="str">
        <f>IF('Formulario PPGR3'!$G384="","",'Formulario PPGR1'!#REF!)</f>
        <v/>
      </c>
      <c r="D384" s="191" t="str">
        <f>IF('Formulario PPGR3'!$G384="","",'Formulario PPGR1'!#REF!)</f>
        <v/>
      </c>
      <c r="E384" s="191" t="str">
        <f>IF('Formulario PPGR3'!$G384="","",'Formulario PPGR1'!#REF!)</f>
        <v/>
      </c>
      <c r="F384" s="191" t="str">
        <f>IF('Formulario PPGR3'!$G384="","",'Formulario PPGR1'!#REF!)</f>
        <v/>
      </c>
      <c r="G384" s="190"/>
      <c r="H384" s="531" t="str" cm="1">
        <f t="array" ref="H384">IF(Tabla1[[#This Row],[Código_Actividad]]="","",_xlfn.XLOOKUP(Tabla1[[#This Row],[Código_Actividad]],CodigoActividad,Tabla2[Actividades Programables Presupuestables],"",0))</f>
        <v/>
      </c>
      <c r="I384" s="532" t="str">
        <f>IFERROR(VLOOKUP('Formulario PPGR3'!$G384,'Formulario PPGR2'!$H$110:$V$265,15,FALSE),"")</f>
        <v/>
      </c>
      <c r="J384" s="537"/>
      <c r="K384" s="535" t="str">
        <f>IF(Tabla1[[#This Row],[Insumos]]="","",_xlfn.XLOOKUP(Tabla1[[#This Row],[Insumos]],Tabla10[Insumo],Tabla10[InsumoAbrev],"",0))</f>
        <v/>
      </c>
      <c r="L384" s="536"/>
      <c r="M384" s="533" t="str">
        <f>IF(Tabla1[[#This Row],[Descripción]]="","",_xlfn.XLOOKUP(Tabla1[[#This Row],[Descripción]],Tabla10[Descripción],Tabla10[Unidad de Medida],"",0))</f>
        <v/>
      </c>
      <c r="N384" s="323"/>
      <c r="O384" s="534" t="str">
        <f>IF(Tabla1[[#This Row],[Descripción]]="","",_xlfn.XLOOKUP(Tabla1[[#This Row],[Descripción]],Tabla10[Descripción],Tabla10[Precio Unitario],0))</f>
        <v/>
      </c>
      <c r="P384" s="534" t="str">
        <f>IF(Tabla1[[#This Row],[Cantidad de Insumos]]="","",Tabla1[[#This Row],[Precio Unitario]]*Tabla1[[#This Row],[Cantidad de Insumos]])</f>
        <v/>
      </c>
      <c r="Q384" s="534" t="str">
        <f>IF(Tabla1[[#This Row],[Descripción]]="","",_xlfn.XLOOKUP(Tabla1[[#This Row],[Descripción]],Tabla10[Descripción],Tabla10[CODIGO PRESUPUESTARIO],0))</f>
        <v/>
      </c>
      <c r="R384" s="535"/>
    </row>
    <row r="385" spans="2:18" x14ac:dyDescent="0.25">
      <c r="B385" s="191" t="str">
        <f>IF('Formulario PPGR3'!$G385="","",CONCATENATE('Formulario PPGR3'!$C385,".",'Formulario PPGR3'!$D385,".",'Formulario PPGR3'!$E385,".",'Formulario PPGR3'!$F385))</f>
        <v/>
      </c>
      <c r="C385" s="191" t="str">
        <f>IF('Formulario PPGR3'!$G385="","",'Formulario PPGR1'!#REF!)</f>
        <v/>
      </c>
      <c r="D385" s="191" t="str">
        <f>IF('Formulario PPGR3'!$G385="","",'Formulario PPGR1'!#REF!)</f>
        <v/>
      </c>
      <c r="E385" s="191" t="str">
        <f>IF('Formulario PPGR3'!$G385="","",'Formulario PPGR1'!#REF!)</f>
        <v/>
      </c>
      <c r="F385" s="191" t="str">
        <f>IF('Formulario PPGR3'!$G385="","",'Formulario PPGR1'!#REF!)</f>
        <v/>
      </c>
      <c r="G385" s="190"/>
      <c r="H385" s="531" t="str" cm="1">
        <f t="array" ref="H385">IF(Tabla1[[#This Row],[Código_Actividad]]="","",_xlfn.XLOOKUP(Tabla1[[#This Row],[Código_Actividad]],CodigoActividad,Tabla2[Actividades Programables Presupuestables],"",0))</f>
        <v/>
      </c>
      <c r="I385" s="532" t="str">
        <f>IFERROR(VLOOKUP('Formulario PPGR3'!$G385,'Formulario PPGR2'!$H$110:$V$265,15,FALSE),"")</f>
        <v/>
      </c>
      <c r="J385" s="537"/>
      <c r="K385" s="535" t="str">
        <f>IF(Tabla1[[#This Row],[Insumos]]="","",_xlfn.XLOOKUP(Tabla1[[#This Row],[Insumos]],Tabla10[Insumo],Tabla10[InsumoAbrev],"",0))</f>
        <v/>
      </c>
      <c r="L385" s="536"/>
      <c r="M385" s="533" t="str">
        <f>IF(Tabla1[[#This Row],[Descripción]]="","",_xlfn.XLOOKUP(Tabla1[[#This Row],[Descripción]],Tabla10[Descripción],Tabla10[Unidad de Medida],"",0))</f>
        <v/>
      </c>
      <c r="N385" s="323"/>
      <c r="O385" s="534" t="str">
        <f>IF(Tabla1[[#This Row],[Descripción]]="","",_xlfn.XLOOKUP(Tabla1[[#This Row],[Descripción]],Tabla10[Descripción],Tabla10[Precio Unitario],0))</f>
        <v/>
      </c>
      <c r="P385" s="534" t="str">
        <f>IF(Tabla1[[#This Row],[Cantidad de Insumos]]="","",Tabla1[[#This Row],[Precio Unitario]]*Tabla1[[#This Row],[Cantidad de Insumos]])</f>
        <v/>
      </c>
      <c r="Q385" s="534" t="str">
        <f>IF(Tabla1[[#This Row],[Descripción]]="","",_xlfn.XLOOKUP(Tabla1[[#This Row],[Descripción]],Tabla10[Descripción],Tabla10[CODIGO PRESUPUESTARIO],0))</f>
        <v/>
      </c>
      <c r="R385" s="535"/>
    </row>
    <row r="386" spans="2:18" x14ac:dyDescent="0.25">
      <c r="B386" s="191" t="str">
        <f>IF('Formulario PPGR3'!$G386="","",CONCATENATE('Formulario PPGR3'!$C386,".",'Formulario PPGR3'!$D386,".",'Formulario PPGR3'!$E386,".",'Formulario PPGR3'!$F386))</f>
        <v/>
      </c>
      <c r="C386" s="191" t="str">
        <f>IF('Formulario PPGR3'!$G386="","",'Formulario PPGR1'!#REF!)</f>
        <v/>
      </c>
      <c r="D386" s="191" t="str">
        <f>IF('Formulario PPGR3'!$G386="","",'Formulario PPGR1'!#REF!)</f>
        <v/>
      </c>
      <c r="E386" s="191" t="str">
        <f>IF('Formulario PPGR3'!$G386="","",'Formulario PPGR1'!#REF!)</f>
        <v/>
      </c>
      <c r="F386" s="191" t="str">
        <f>IF('Formulario PPGR3'!$G386="","",'Formulario PPGR1'!#REF!)</f>
        <v/>
      </c>
      <c r="G386" s="190"/>
      <c r="H386" s="531" t="str" cm="1">
        <f t="array" ref="H386">IF(Tabla1[[#This Row],[Código_Actividad]]="","",_xlfn.XLOOKUP(Tabla1[[#This Row],[Código_Actividad]],CodigoActividad,Tabla2[Actividades Programables Presupuestables],"",0))</f>
        <v/>
      </c>
      <c r="I386" s="532" t="str">
        <f>IFERROR(VLOOKUP('Formulario PPGR3'!$G386,'Formulario PPGR2'!$H$110:$V$265,15,FALSE),"")</f>
        <v/>
      </c>
      <c r="J386" s="537"/>
      <c r="K386" s="535" t="str">
        <f>IF(Tabla1[[#This Row],[Insumos]]="","",_xlfn.XLOOKUP(Tabla1[[#This Row],[Insumos]],Tabla10[Insumo],Tabla10[InsumoAbrev],"",0))</f>
        <v/>
      </c>
      <c r="L386" s="536"/>
      <c r="M386" s="533" t="str">
        <f>IF(Tabla1[[#This Row],[Descripción]]="","",_xlfn.XLOOKUP(Tabla1[[#This Row],[Descripción]],Tabla10[Descripción],Tabla10[Unidad de Medida],"",0))</f>
        <v/>
      </c>
      <c r="N386" s="323"/>
      <c r="O386" s="534" t="str">
        <f>IF(Tabla1[[#This Row],[Descripción]]="","",_xlfn.XLOOKUP(Tabla1[[#This Row],[Descripción]],Tabla10[Descripción],Tabla10[Precio Unitario],0))</f>
        <v/>
      </c>
      <c r="P386" s="534" t="str">
        <f>IF(Tabla1[[#This Row],[Cantidad de Insumos]]="","",Tabla1[[#This Row],[Precio Unitario]]*Tabla1[[#This Row],[Cantidad de Insumos]])</f>
        <v/>
      </c>
      <c r="Q386" s="534" t="str">
        <f>IF(Tabla1[[#This Row],[Descripción]]="","",_xlfn.XLOOKUP(Tabla1[[#This Row],[Descripción]],Tabla10[Descripción],Tabla10[CODIGO PRESUPUESTARIO],0))</f>
        <v/>
      </c>
      <c r="R386" s="535"/>
    </row>
    <row r="387" spans="2:18" x14ac:dyDescent="0.25">
      <c r="B387" s="191" t="str">
        <f>IF('Formulario PPGR3'!$G387="","",CONCATENATE('Formulario PPGR3'!$C387,".",'Formulario PPGR3'!$D387,".",'Formulario PPGR3'!$E387,".",'Formulario PPGR3'!$F387))</f>
        <v/>
      </c>
      <c r="C387" s="191" t="str">
        <f>IF('Formulario PPGR3'!$G387="","",'Formulario PPGR1'!#REF!)</f>
        <v/>
      </c>
      <c r="D387" s="191" t="str">
        <f>IF('Formulario PPGR3'!$G387="","",'Formulario PPGR1'!#REF!)</f>
        <v/>
      </c>
      <c r="E387" s="191" t="str">
        <f>IF('Formulario PPGR3'!$G387="","",'Formulario PPGR1'!#REF!)</f>
        <v/>
      </c>
      <c r="F387" s="191" t="str">
        <f>IF('Formulario PPGR3'!$G387="","",'Formulario PPGR1'!#REF!)</f>
        <v/>
      </c>
      <c r="G387" s="190"/>
      <c r="H387" s="531" t="str" cm="1">
        <f t="array" ref="H387">IF(Tabla1[[#This Row],[Código_Actividad]]="","",_xlfn.XLOOKUP(Tabla1[[#This Row],[Código_Actividad]],CodigoActividad,Tabla2[Actividades Programables Presupuestables],"",0))</f>
        <v/>
      </c>
      <c r="I387" s="532" t="str">
        <f>IFERROR(VLOOKUP('Formulario PPGR3'!$G387,'Formulario PPGR2'!$H$110:$V$265,15,FALSE),"")</f>
        <v/>
      </c>
      <c r="J387" s="537"/>
      <c r="K387" s="535" t="str">
        <f>IF(Tabla1[[#This Row],[Insumos]]="","",_xlfn.XLOOKUP(Tabla1[[#This Row],[Insumos]],Tabla10[Insumo],Tabla10[InsumoAbrev],"",0))</f>
        <v/>
      </c>
      <c r="L387" s="536"/>
      <c r="M387" s="533" t="str">
        <f>IF(Tabla1[[#This Row],[Descripción]]="","",_xlfn.XLOOKUP(Tabla1[[#This Row],[Descripción]],Tabla10[Descripción],Tabla10[Unidad de Medida],"",0))</f>
        <v/>
      </c>
      <c r="N387" s="323"/>
      <c r="O387" s="534" t="str">
        <f>IF(Tabla1[[#This Row],[Descripción]]="","",_xlfn.XLOOKUP(Tabla1[[#This Row],[Descripción]],Tabla10[Descripción],Tabla10[Precio Unitario],0))</f>
        <v/>
      </c>
      <c r="P387" s="534" t="str">
        <f>IF(Tabla1[[#This Row],[Cantidad de Insumos]]="","",Tabla1[[#This Row],[Precio Unitario]]*Tabla1[[#This Row],[Cantidad de Insumos]])</f>
        <v/>
      </c>
      <c r="Q387" s="534" t="str">
        <f>IF(Tabla1[[#This Row],[Descripción]]="","",_xlfn.XLOOKUP(Tabla1[[#This Row],[Descripción]],Tabla10[Descripción],Tabla10[CODIGO PRESUPUESTARIO],0))</f>
        <v/>
      </c>
      <c r="R387" s="535"/>
    </row>
    <row r="388" spans="2:18" x14ac:dyDescent="0.25">
      <c r="B388" s="191" t="str">
        <f>IF('Formulario PPGR3'!$G388="","",CONCATENATE('Formulario PPGR3'!$C388,".",'Formulario PPGR3'!$D388,".",'Formulario PPGR3'!$E388,".",'Formulario PPGR3'!$F388))</f>
        <v/>
      </c>
      <c r="C388" s="191" t="str">
        <f>IF('Formulario PPGR3'!$G388="","",'Formulario PPGR1'!#REF!)</f>
        <v/>
      </c>
      <c r="D388" s="191" t="str">
        <f>IF('Formulario PPGR3'!$G388="","",'Formulario PPGR1'!#REF!)</f>
        <v/>
      </c>
      <c r="E388" s="191" t="str">
        <f>IF('Formulario PPGR3'!$G388="","",'Formulario PPGR1'!#REF!)</f>
        <v/>
      </c>
      <c r="F388" s="191" t="str">
        <f>IF('Formulario PPGR3'!$G388="","",'Formulario PPGR1'!#REF!)</f>
        <v/>
      </c>
      <c r="G388" s="190"/>
      <c r="H388" s="531" t="str" cm="1">
        <f t="array" ref="H388">IF(Tabla1[[#This Row],[Código_Actividad]]="","",_xlfn.XLOOKUP(Tabla1[[#This Row],[Código_Actividad]],CodigoActividad,Tabla2[Actividades Programables Presupuestables],"",0))</f>
        <v/>
      </c>
      <c r="I388" s="532" t="str">
        <f>IFERROR(VLOOKUP('Formulario PPGR3'!$G388,'Formulario PPGR2'!$H$110:$V$265,15,FALSE),"")</f>
        <v/>
      </c>
      <c r="J388" s="537"/>
      <c r="K388" s="535" t="str">
        <f>IF(Tabla1[[#This Row],[Insumos]]="","",_xlfn.XLOOKUP(Tabla1[[#This Row],[Insumos]],Tabla10[Insumo],Tabla10[InsumoAbrev],"",0))</f>
        <v/>
      </c>
      <c r="L388" s="536"/>
      <c r="M388" s="533" t="str">
        <f>IF(Tabla1[[#This Row],[Descripción]]="","",_xlfn.XLOOKUP(Tabla1[[#This Row],[Descripción]],Tabla10[Descripción],Tabla10[Unidad de Medida],"",0))</f>
        <v/>
      </c>
      <c r="N388" s="323"/>
      <c r="O388" s="534" t="str">
        <f>IF(Tabla1[[#This Row],[Descripción]]="","",_xlfn.XLOOKUP(Tabla1[[#This Row],[Descripción]],Tabla10[Descripción],Tabla10[Precio Unitario],0))</f>
        <v/>
      </c>
      <c r="P388" s="534" t="str">
        <f>IF(Tabla1[[#This Row],[Cantidad de Insumos]]="","",Tabla1[[#This Row],[Precio Unitario]]*Tabla1[[#This Row],[Cantidad de Insumos]])</f>
        <v/>
      </c>
      <c r="Q388" s="534" t="str">
        <f>IF(Tabla1[[#This Row],[Descripción]]="","",_xlfn.XLOOKUP(Tabla1[[#This Row],[Descripción]],Tabla10[Descripción],Tabla10[CODIGO PRESUPUESTARIO],0))</f>
        <v/>
      </c>
      <c r="R388" s="535"/>
    </row>
    <row r="389" spans="2:18" x14ac:dyDescent="0.25">
      <c r="B389" s="191" t="str">
        <f>IF('Formulario PPGR3'!$G389="","",CONCATENATE('Formulario PPGR3'!$C389,".",'Formulario PPGR3'!$D389,".",'Formulario PPGR3'!$E389,".",'Formulario PPGR3'!$F389))</f>
        <v/>
      </c>
      <c r="C389" s="191" t="str">
        <f>IF('Formulario PPGR3'!$G389="","",'Formulario PPGR1'!#REF!)</f>
        <v/>
      </c>
      <c r="D389" s="191" t="str">
        <f>IF('Formulario PPGR3'!$G389="","",'Formulario PPGR1'!#REF!)</f>
        <v/>
      </c>
      <c r="E389" s="191" t="str">
        <f>IF('Formulario PPGR3'!$G389="","",'Formulario PPGR1'!#REF!)</f>
        <v/>
      </c>
      <c r="F389" s="191" t="str">
        <f>IF('Formulario PPGR3'!$G389="","",'Formulario PPGR1'!#REF!)</f>
        <v/>
      </c>
      <c r="G389" s="190"/>
      <c r="H389" s="531" t="str" cm="1">
        <f t="array" ref="H389">IF(Tabla1[[#This Row],[Código_Actividad]]="","",_xlfn.XLOOKUP(Tabla1[[#This Row],[Código_Actividad]],CodigoActividad,Tabla2[Actividades Programables Presupuestables],"",0))</f>
        <v/>
      </c>
      <c r="I389" s="532" t="str">
        <f>IFERROR(VLOOKUP('Formulario PPGR3'!$G389,'Formulario PPGR2'!$H$110:$V$265,15,FALSE),"")</f>
        <v/>
      </c>
      <c r="J389" s="537"/>
      <c r="K389" s="535" t="str">
        <f>IF(Tabla1[[#This Row],[Insumos]]="","",_xlfn.XLOOKUP(Tabla1[[#This Row],[Insumos]],Tabla10[Insumo],Tabla10[InsumoAbrev],"",0))</f>
        <v/>
      </c>
      <c r="L389" s="536"/>
      <c r="M389" s="533" t="str">
        <f>IF(Tabla1[[#This Row],[Descripción]]="","",_xlfn.XLOOKUP(Tabla1[[#This Row],[Descripción]],Tabla10[Descripción],Tabla10[Unidad de Medida],"",0))</f>
        <v/>
      </c>
      <c r="N389" s="323"/>
      <c r="O389" s="534" t="str">
        <f>IF(Tabla1[[#This Row],[Descripción]]="","",_xlfn.XLOOKUP(Tabla1[[#This Row],[Descripción]],Tabla10[Descripción],Tabla10[Precio Unitario],0))</f>
        <v/>
      </c>
      <c r="P389" s="534" t="str">
        <f>IF(Tabla1[[#This Row],[Cantidad de Insumos]]="","",Tabla1[[#This Row],[Precio Unitario]]*Tabla1[[#This Row],[Cantidad de Insumos]])</f>
        <v/>
      </c>
      <c r="Q389" s="534" t="str">
        <f>IF(Tabla1[[#This Row],[Descripción]]="","",_xlfn.XLOOKUP(Tabla1[[#This Row],[Descripción]],Tabla10[Descripción],Tabla10[CODIGO PRESUPUESTARIO],0))</f>
        <v/>
      </c>
      <c r="R389" s="535"/>
    </row>
    <row r="390" spans="2:18" x14ac:dyDescent="0.25">
      <c r="B390" s="191" t="str">
        <f>IF('Formulario PPGR3'!$G390="","",CONCATENATE('Formulario PPGR3'!$C390,".",'Formulario PPGR3'!$D390,".",'Formulario PPGR3'!$E390,".",'Formulario PPGR3'!$F390))</f>
        <v/>
      </c>
      <c r="C390" s="191" t="str">
        <f>IF('Formulario PPGR3'!$G390="","",'Formulario PPGR1'!#REF!)</f>
        <v/>
      </c>
      <c r="D390" s="191" t="str">
        <f>IF('Formulario PPGR3'!$G390="","",'Formulario PPGR1'!#REF!)</f>
        <v/>
      </c>
      <c r="E390" s="191" t="str">
        <f>IF('Formulario PPGR3'!$G390="","",'Formulario PPGR1'!#REF!)</f>
        <v/>
      </c>
      <c r="F390" s="191" t="str">
        <f>IF('Formulario PPGR3'!$G390="","",'Formulario PPGR1'!#REF!)</f>
        <v/>
      </c>
      <c r="G390" s="190"/>
      <c r="H390" s="531" t="str" cm="1">
        <f t="array" ref="H390">IF(Tabla1[[#This Row],[Código_Actividad]]="","",_xlfn.XLOOKUP(Tabla1[[#This Row],[Código_Actividad]],CodigoActividad,Tabla2[Actividades Programables Presupuestables],"",0))</f>
        <v/>
      </c>
      <c r="I390" s="532" t="str">
        <f>IFERROR(VLOOKUP('Formulario PPGR3'!$G390,'Formulario PPGR2'!$H$110:$V$265,15,FALSE),"")</f>
        <v/>
      </c>
      <c r="J390" s="537"/>
      <c r="K390" s="535" t="str">
        <f>IF(Tabla1[[#This Row],[Insumos]]="","",_xlfn.XLOOKUP(Tabla1[[#This Row],[Insumos]],Tabla10[Insumo],Tabla10[InsumoAbrev],"",0))</f>
        <v/>
      </c>
      <c r="L390" s="536"/>
      <c r="M390" s="533" t="str">
        <f>IF(Tabla1[[#This Row],[Descripción]]="","",_xlfn.XLOOKUP(Tabla1[[#This Row],[Descripción]],Tabla10[Descripción],Tabla10[Unidad de Medida],"",0))</f>
        <v/>
      </c>
      <c r="N390" s="323"/>
      <c r="O390" s="534" t="str">
        <f>IF(Tabla1[[#This Row],[Descripción]]="","",_xlfn.XLOOKUP(Tabla1[[#This Row],[Descripción]],Tabla10[Descripción],Tabla10[Precio Unitario],0))</f>
        <v/>
      </c>
      <c r="P390" s="534" t="str">
        <f>IF(Tabla1[[#This Row],[Cantidad de Insumos]]="","",Tabla1[[#This Row],[Precio Unitario]]*Tabla1[[#This Row],[Cantidad de Insumos]])</f>
        <v/>
      </c>
      <c r="Q390" s="534" t="str">
        <f>IF(Tabla1[[#This Row],[Descripción]]="","",_xlfn.XLOOKUP(Tabla1[[#This Row],[Descripción]],Tabla10[Descripción],Tabla10[CODIGO PRESUPUESTARIO],0))</f>
        <v/>
      </c>
      <c r="R390" s="535"/>
    </row>
    <row r="391" spans="2:18" x14ac:dyDescent="0.25">
      <c r="B391" s="191" t="str">
        <f>IF('Formulario PPGR3'!$G391="","",CONCATENATE('Formulario PPGR3'!$C391,".",'Formulario PPGR3'!$D391,".",'Formulario PPGR3'!$E391,".",'Formulario PPGR3'!$F391))</f>
        <v/>
      </c>
      <c r="C391" s="191" t="str">
        <f>IF('Formulario PPGR3'!$G391="","",'Formulario PPGR1'!#REF!)</f>
        <v/>
      </c>
      <c r="D391" s="191" t="str">
        <f>IF('Formulario PPGR3'!$G391="","",'Formulario PPGR1'!#REF!)</f>
        <v/>
      </c>
      <c r="E391" s="191" t="str">
        <f>IF('Formulario PPGR3'!$G391="","",'Formulario PPGR1'!#REF!)</f>
        <v/>
      </c>
      <c r="F391" s="191" t="str">
        <f>IF('Formulario PPGR3'!$G391="","",'Formulario PPGR1'!#REF!)</f>
        <v/>
      </c>
      <c r="G391" s="190"/>
      <c r="H391" s="531" t="str" cm="1">
        <f t="array" ref="H391">IF(Tabla1[[#This Row],[Código_Actividad]]="","",_xlfn.XLOOKUP(Tabla1[[#This Row],[Código_Actividad]],CodigoActividad,Tabla2[Actividades Programables Presupuestables],"",0))</f>
        <v/>
      </c>
      <c r="I391" s="532" t="str">
        <f>IFERROR(VLOOKUP('Formulario PPGR3'!$G391,'Formulario PPGR2'!$H$110:$V$265,15,FALSE),"")</f>
        <v/>
      </c>
      <c r="J391" s="537"/>
      <c r="K391" s="535" t="str">
        <f>IF(Tabla1[[#This Row],[Insumos]]="","",_xlfn.XLOOKUP(Tabla1[[#This Row],[Insumos]],Tabla10[Insumo],Tabla10[InsumoAbrev],"",0))</f>
        <v/>
      </c>
      <c r="L391" s="536"/>
      <c r="M391" s="533" t="str">
        <f>IF(Tabla1[[#This Row],[Descripción]]="","",_xlfn.XLOOKUP(Tabla1[[#This Row],[Descripción]],Tabla10[Descripción],Tabla10[Unidad de Medida],"",0))</f>
        <v/>
      </c>
      <c r="N391" s="323"/>
      <c r="O391" s="534" t="str">
        <f>IF(Tabla1[[#This Row],[Descripción]]="","",_xlfn.XLOOKUP(Tabla1[[#This Row],[Descripción]],Tabla10[Descripción],Tabla10[Precio Unitario],0))</f>
        <v/>
      </c>
      <c r="P391" s="534" t="str">
        <f>IF(Tabla1[[#This Row],[Cantidad de Insumos]]="","",Tabla1[[#This Row],[Precio Unitario]]*Tabla1[[#This Row],[Cantidad de Insumos]])</f>
        <v/>
      </c>
      <c r="Q391" s="534" t="str">
        <f>IF(Tabla1[[#This Row],[Descripción]]="","",_xlfn.XLOOKUP(Tabla1[[#This Row],[Descripción]],Tabla10[Descripción],Tabla10[CODIGO PRESUPUESTARIO],0))</f>
        <v/>
      </c>
      <c r="R391" s="535"/>
    </row>
    <row r="392" spans="2:18" x14ac:dyDescent="0.25">
      <c r="B392" s="191" t="str">
        <f>IF('Formulario PPGR3'!$G392="","",CONCATENATE('Formulario PPGR3'!$C392,".",'Formulario PPGR3'!$D392,".",'Formulario PPGR3'!$E392,".",'Formulario PPGR3'!$F392))</f>
        <v/>
      </c>
      <c r="C392" s="191" t="str">
        <f>IF('Formulario PPGR3'!$G392="","",'Formulario PPGR1'!#REF!)</f>
        <v/>
      </c>
      <c r="D392" s="191" t="str">
        <f>IF('Formulario PPGR3'!$G392="","",'Formulario PPGR1'!#REF!)</f>
        <v/>
      </c>
      <c r="E392" s="191" t="str">
        <f>IF('Formulario PPGR3'!$G392="","",'Formulario PPGR1'!#REF!)</f>
        <v/>
      </c>
      <c r="F392" s="191" t="str">
        <f>IF('Formulario PPGR3'!$G392="","",'Formulario PPGR1'!#REF!)</f>
        <v/>
      </c>
      <c r="G392" s="190"/>
      <c r="H392" s="531" t="str" cm="1">
        <f t="array" ref="H392">IF(Tabla1[[#This Row],[Código_Actividad]]="","",_xlfn.XLOOKUP(Tabla1[[#This Row],[Código_Actividad]],CodigoActividad,Tabla2[Actividades Programables Presupuestables],"",0))</f>
        <v/>
      </c>
      <c r="I392" s="532" t="str">
        <f>IFERROR(VLOOKUP('Formulario PPGR3'!$G392,'Formulario PPGR2'!$H$110:$V$265,15,FALSE),"")</f>
        <v/>
      </c>
      <c r="J392" s="537"/>
      <c r="K392" s="535" t="str">
        <f>IF(Tabla1[[#This Row],[Insumos]]="","",_xlfn.XLOOKUP(Tabla1[[#This Row],[Insumos]],Tabla10[Insumo],Tabla10[InsumoAbrev],"",0))</f>
        <v/>
      </c>
      <c r="L392" s="536"/>
      <c r="M392" s="533" t="str">
        <f>IF(Tabla1[[#This Row],[Descripción]]="","",_xlfn.XLOOKUP(Tabla1[[#This Row],[Descripción]],Tabla10[Descripción],Tabla10[Unidad de Medida],"",0))</f>
        <v/>
      </c>
      <c r="N392" s="323"/>
      <c r="O392" s="534" t="str">
        <f>IF(Tabla1[[#This Row],[Descripción]]="","",_xlfn.XLOOKUP(Tabla1[[#This Row],[Descripción]],Tabla10[Descripción],Tabla10[Precio Unitario],0))</f>
        <v/>
      </c>
      <c r="P392" s="534" t="str">
        <f>IF(Tabla1[[#This Row],[Cantidad de Insumos]]="","",Tabla1[[#This Row],[Precio Unitario]]*Tabla1[[#This Row],[Cantidad de Insumos]])</f>
        <v/>
      </c>
      <c r="Q392" s="534" t="str">
        <f>IF(Tabla1[[#This Row],[Descripción]]="","",_xlfn.XLOOKUP(Tabla1[[#This Row],[Descripción]],Tabla10[Descripción],Tabla10[CODIGO PRESUPUESTARIO],0))</f>
        <v/>
      </c>
      <c r="R392" s="535"/>
    </row>
    <row r="393" spans="2:18" x14ac:dyDescent="0.25">
      <c r="B393" s="191" t="str">
        <f>IF('Formulario PPGR3'!$G393="","",CONCATENATE('Formulario PPGR3'!$C393,".",'Formulario PPGR3'!$D393,".",'Formulario PPGR3'!$E393,".",'Formulario PPGR3'!$F393))</f>
        <v/>
      </c>
      <c r="C393" s="191" t="str">
        <f>IF('Formulario PPGR3'!$G393="","",'Formulario PPGR1'!#REF!)</f>
        <v/>
      </c>
      <c r="D393" s="191" t="str">
        <f>IF('Formulario PPGR3'!$G393="","",'Formulario PPGR1'!#REF!)</f>
        <v/>
      </c>
      <c r="E393" s="191" t="str">
        <f>IF('Formulario PPGR3'!$G393="","",'Formulario PPGR1'!#REF!)</f>
        <v/>
      </c>
      <c r="F393" s="191" t="str">
        <f>IF('Formulario PPGR3'!$G393="","",'Formulario PPGR1'!#REF!)</f>
        <v/>
      </c>
      <c r="G393" s="190"/>
      <c r="H393" s="531" t="str" cm="1">
        <f t="array" ref="H393">IF(Tabla1[[#This Row],[Código_Actividad]]="","",_xlfn.XLOOKUP(Tabla1[[#This Row],[Código_Actividad]],CodigoActividad,Tabla2[Actividades Programables Presupuestables],"",0))</f>
        <v/>
      </c>
      <c r="I393" s="532" t="str">
        <f>IFERROR(VLOOKUP('Formulario PPGR3'!$G393,'Formulario PPGR2'!$H$110:$V$265,15,FALSE),"")</f>
        <v/>
      </c>
      <c r="J393" s="537"/>
      <c r="K393" s="535" t="str">
        <f>IF(Tabla1[[#This Row],[Insumos]]="","",_xlfn.XLOOKUP(Tabla1[[#This Row],[Insumos]],Tabla10[Insumo],Tabla10[InsumoAbrev],"",0))</f>
        <v/>
      </c>
      <c r="L393" s="536"/>
      <c r="M393" s="533" t="str">
        <f>IF(Tabla1[[#This Row],[Descripción]]="","",_xlfn.XLOOKUP(Tabla1[[#This Row],[Descripción]],Tabla10[Descripción],Tabla10[Unidad de Medida],"",0))</f>
        <v/>
      </c>
      <c r="N393" s="323"/>
      <c r="O393" s="534" t="str">
        <f>IF(Tabla1[[#This Row],[Descripción]]="","",_xlfn.XLOOKUP(Tabla1[[#This Row],[Descripción]],Tabla10[Descripción],Tabla10[Precio Unitario],0))</f>
        <v/>
      </c>
      <c r="P393" s="534" t="str">
        <f>IF(Tabla1[[#This Row],[Cantidad de Insumos]]="","",Tabla1[[#This Row],[Precio Unitario]]*Tabla1[[#This Row],[Cantidad de Insumos]])</f>
        <v/>
      </c>
      <c r="Q393" s="534" t="str">
        <f>IF(Tabla1[[#This Row],[Descripción]]="","",_xlfn.XLOOKUP(Tabla1[[#This Row],[Descripción]],Tabla10[Descripción],Tabla10[CODIGO PRESUPUESTARIO],0))</f>
        <v/>
      </c>
      <c r="R393" s="535"/>
    </row>
    <row r="394" spans="2:18" x14ac:dyDescent="0.25">
      <c r="B394" s="191" t="str">
        <f>IF('Formulario PPGR3'!$G394="","",CONCATENATE('Formulario PPGR3'!$C394,".",'Formulario PPGR3'!$D394,".",'Formulario PPGR3'!$E394,".",'Formulario PPGR3'!$F394))</f>
        <v/>
      </c>
      <c r="C394" s="191" t="str">
        <f>IF('Formulario PPGR3'!$G394="","",'Formulario PPGR1'!#REF!)</f>
        <v/>
      </c>
      <c r="D394" s="191" t="str">
        <f>IF('Formulario PPGR3'!$G394="","",'Formulario PPGR1'!#REF!)</f>
        <v/>
      </c>
      <c r="E394" s="191" t="str">
        <f>IF('Formulario PPGR3'!$G394="","",'Formulario PPGR1'!#REF!)</f>
        <v/>
      </c>
      <c r="F394" s="191" t="str">
        <f>IF('Formulario PPGR3'!$G394="","",'Formulario PPGR1'!#REF!)</f>
        <v/>
      </c>
      <c r="G394" s="190"/>
      <c r="H394" s="531" t="str" cm="1">
        <f t="array" ref="H394">IF(Tabla1[[#This Row],[Código_Actividad]]="","",_xlfn.XLOOKUP(Tabla1[[#This Row],[Código_Actividad]],CodigoActividad,Tabla2[Actividades Programables Presupuestables],"",0))</f>
        <v/>
      </c>
      <c r="I394" s="532" t="str">
        <f>IFERROR(VLOOKUP('Formulario PPGR3'!$G394,'Formulario PPGR2'!$H$110:$V$265,15,FALSE),"")</f>
        <v/>
      </c>
      <c r="J394" s="537"/>
      <c r="K394" s="535" t="str">
        <f>IF(Tabla1[[#This Row],[Insumos]]="","",_xlfn.XLOOKUP(Tabla1[[#This Row],[Insumos]],Tabla10[Insumo],Tabla10[InsumoAbrev],"",0))</f>
        <v/>
      </c>
      <c r="L394" s="536"/>
      <c r="M394" s="533" t="str">
        <f>IF(Tabla1[[#This Row],[Descripción]]="","",_xlfn.XLOOKUP(Tabla1[[#This Row],[Descripción]],Tabla10[Descripción],Tabla10[Unidad de Medida],"",0))</f>
        <v/>
      </c>
      <c r="N394" s="323"/>
      <c r="O394" s="534" t="str">
        <f>IF(Tabla1[[#This Row],[Descripción]]="","",_xlfn.XLOOKUP(Tabla1[[#This Row],[Descripción]],Tabla10[Descripción],Tabla10[Precio Unitario],0))</f>
        <v/>
      </c>
      <c r="P394" s="534" t="str">
        <f>IF(Tabla1[[#This Row],[Cantidad de Insumos]]="","",Tabla1[[#This Row],[Precio Unitario]]*Tabla1[[#This Row],[Cantidad de Insumos]])</f>
        <v/>
      </c>
      <c r="Q394" s="534" t="str">
        <f>IF(Tabla1[[#This Row],[Descripción]]="","",_xlfn.XLOOKUP(Tabla1[[#This Row],[Descripción]],Tabla10[Descripción],Tabla10[CODIGO PRESUPUESTARIO],0))</f>
        <v/>
      </c>
      <c r="R394" s="535"/>
    </row>
    <row r="395" spans="2:18" x14ac:dyDescent="0.25">
      <c r="B395" s="191" t="str">
        <f>IF('Formulario PPGR3'!$G395="","",CONCATENATE('Formulario PPGR3'!$C395,".",'Formulario PPGR3'!$D395,".",'Formulario PPGR3'!$E395,".",'Formulario PPGR3'!$F395))</f>
        <v/>
      </c>
      <c r="C395" s="191" t="str">
        <f>IF('Formulario PPGR3'!$G395="","",'Formulario PPGR1'!#REF!)</f>
        <v/>
      </c>
      <c r="D395" s="191" t="str">
        <f>IF('Formulario PPGR3'!$G395="","",'Formulario PPGR1'!#REF!)</f>
        <v/>
      </c>
      <c r="E395" s="191" t="str">
        <f>IF('Formulario PPGR3'!$G395="","",'Formulario PPGR1'!#REF!)</f>
        <v/>
      </c>
      <c r="F395" s="191" t="str">
        <f>IF('Formulario PPGR3'!$G395="","",'Formulario PPGR1'!#REF!)</f>
        <v/>
      </c>
      <c r="G395" s="190"/>
      <c r="H395" s="531" t="str" cm="1">
        <f t="array" ref="H395">IF(Tabla1[[#This Row],[Código_Actividad]]="","",_xlfn.XLOOKUP(Tabla1[[#This Row],[Código_Actividad]],CodigoActividad,Tabla2[Actividades Programables Presupuestables],"",0))</f>
        <v/>
      </c>
      <c r="I395" s="532" t="str">
        <f>IFERROR(VLOOKUP('Formulario PPGR3'!$G395,'Formulario PPGR2'!$H$110:$V$265,15,FALSE),"")</f>
        <v/>
      </c>
      <c r="J395" s="537"/>
      <c r="K395" s="535" t="str">
        <f>IF(Tabla1[[#This Row],[Insumos]]="","",_xlfn.XLOOKUP(Tabla1[[#This Row],[Insumos]],Tabla10[Insumo],Tabla10[InsumoAbrev],"",0))</f>
        <v/>
      </c>
      <c r="L395" s="536"/>
      <c r="M395" s="533" t="str">
        <f>IF(Tabla1[[#This Row],[Descripción]]="","",_xlfn.XLOOKUP(Tabla1[[#This Row],[Descripción]],Tabla10[Descripción],Tabla10[Unidad de Medida],"",0))</f>
        <v/>
      </c>
      <c r="N395" s="323"/>
      <c r="O395" s="534" t="str">
        <f>IF(Tabla1[[#This Row],[Descripción]]="","",_xlfn.XLOOKUP(Tabla1[[#This Row],[Descripción]],Tabla10[Descripción],Tabla10[Precio Unitario],0))</f>
        <v/>
      </c>
      <c r="P395" s="534" t="str">
        <f>IF(Tabla1[[#This Row],[Cantidad de Insumos]]="","",Tabla1[[#This Row],[Precio Unitario]]*Tabla1[[#This Row],[Cantidad de Insumos]])</f>
        <v/>
      </c>
      <c r="Q395" s="534" t="str">
        <f>IF(Tabla1[[#This Row],[Descripción]]="","",_xlfn.XLOOKUP(Tabla1[[#This Row],[Descripción]],Tabla10[Descripción],Tabla10[CODIGO PRESUPUESTARIO],0))</f>
        <v/>
      </c>
      <c r="R395" s="535"/>
    </row>
    <row r="396" spans="2:18" x14ac:dyDescent="0.25">
      <c r="B396" s="191" t="str">
        <f>IF('Formulario PPGR3'!$G396="","",CONCATENATE('Formulario PPGR3'!$C396,".",'Formulario PPGR3'!$D396,".",'Formulario PPGR3'!$E396,".",'Formulario PPGR3'!$F396))</f>
        <v/>
      </c>
      <c r="C396" s="191" t="str">
        <f>IF('Formulario PPGR3'!$G396="","",'Formulario PPGR1'!#REF!)</f>
        <v/>
      </c>
      <c r="D396" s="191" t="str">
        <f>IF('Formulario PPGR3'!$G396="","",'Formulario PPGR1'!#REF!)</f>
        <v/>
      </c>
      <c r="E396" s="191" t="str">
        <f>IF('Formulario PPGR3'!$G396="","",'Formulario PPGR1'!#REF!)</f>
        <v/>
      </c>
      <c r="F396" s="191" t="str">
        <f>IF('Formulario PPGR3'!$G396="","",'Formulario PPGR1'!#REF!)</f>
        <v/>
      </c>
      <c r="G396" s="190"/>
      <c r="H396" s="531" t="str" cm="1">
        <f t="array" ref="H396">IF(Tabla1[[#This Row],[Código_Actividad]]="","",_xlfn.XLOOKUP(Tabla1[[#This Row],[Código_Actividad]],CodigoActividad,Tabla2[Actividades Programables Presupuestables],"",0))</f>
        <v/>
      </c>
      <c r="I396" s="532" t="str">
        <f>IFERROR(VLOOKUP('Formulario PPGR3'!$G396,'Formulario PPGR2'!$H$110:$V$265,15,FALSE),"")</f>
        <v/>
      </c>
      <c r="J396" s="537"/>
      <c r="K396" s="535" t="str">
        <f>IF(Tabla1[[#This Row],[Insumos]]="","",_xlfn.XLOOKUP(Tabla1[[#This Row],[Insumos]],Tabla10[Insumo],Tabla10[InsumoAbrev],"",0))</f>
        <v/>
      </c>
      <c r="L396" s="536"/>
      <c r="M396" s="533" t="str">
        <f>IF(Tabla1[[#This Row],[Descripción]]="","",_xlfn.XLOOKUP(Tabla1[[#This Row],[Descripción]],Tabla10[Descripción],Tabla10[Unidad de Medida],"",0))</f>
        <v/>
      </c>
      <c r="N396" s="323"/>
      <c r="O396" s="534" t="str">
        <f>IF(Tabla1[[#This Row],[Descripción]]="","",_xlfn.XLOOKUP(Tabla1[[#This Row],[Descripción]],Tabla10[Descripción],Tabla10[Precio Unitario],0))</f>
        <v/>
      </c>
      <c r="P396" s="534" t="str">
        <f>IF(Tabla1[[#This Row],[Cantidad de Insumos]]="","",Tabla1[[#This Row],[Precio Unitario]]*Tabla1[[#This Row],[Cantidad de Insumos]])</f>
        <v/>
      </c>
      <c r="Q396" s="534" t="str">
        <f>IF(Tabla1[[#This Row],[Descripción]]="","",_xlfn.XLOOKUP(Tabla1[[#This Row],[Descripción]],Tabla10[Descripción],Tabla10[CODIGO PRESUPUESTARIO],0))</f>
        <v/>
      </c>
      <c r="R396" s="535"/>
    </row>
    <row r="397" spans="2:18" x14ac:dyDescent="0.25">
      <c r="B397" s="191" t="str">
        <f>IF('Formulario PPGR3'!$G397="","",CONCATENATE('Formulario PPGR3'!$C397,".",'Formulario PPGR3'!$D397,".",'Formulario PPGR3'!$E397,".",'Formulario PPGR3'!$F397))</f>
        <v/>
      </c>
      <c r="C397" s="191" t="str">
        <f>IF('Formulario PPGR3'!$G397="","",'Formulario PPGR1'!#REF!)</f>
        <v/>
      </c>
      <c r="D397" s="191" t="str">
        <f>IF('Formulario PPGR3'!$G397="","",'Formulario PPGR1'!#REF!)</f>
        <v/>
      </c>
      <c r="E397" s="191" t="str">
        <f>IF('Formulario PPGR3'!$G397="","",'Formulario PPGR1'!#REF!)</f>
        <v/>
      </c>
      <c r="F397" s="191" t="str">
        <f>IF('Formulario PPGR3'!$G397="","",'Formulario PPGR1'!#REF!)</f>
        <v/>
      </c>
      <c r="G397" s="190"/>
      <c r="H397" s="531" t="str" cm="1">
        <f t="array" ref="H397">IF(Tabla1[[#This Row],[Código_Actividad]]="","",_xlfn.XLOOKUP(Tabla1[[#This Row],[Código_Actividad]],CodigoActividad,Tabla2[Actividades Programables Presupuestables],"",0))</f>
        <v/>
      </c>
      <c r="I397" s="532" t="str">
        <f>IFERROR(VLOOKUP('Formulario PPGR3'!$G397,'Formulario PPGR2'!$H$110:$V$265,15,FALSE),"")</f>
        <v/>
      </c>
      <c r="J397" s="537"/>
      <c r="K397" s="535" t="str">
        <f>IF(Tabla1[[#This Row],[Insumos]]="","",_xlfn.XLOOKUP(Tabla1[[#This Row],[Insumos]],Tabla10[Insumo],Tabla10[InsumoAbrev],"",0))</f>
        <v/>
      </c>
      <c r="L397" s="536"/>
      <c r="M397" s="533" t="str">
        <f>IF(Tabla1[[#This Row],[Descripción]]="","",_xlfn.XLOOKUP(Tabla1[[#This Row],[Descripción]],Tabla10[Descripción],Tabla10[Unidad de Medida],"",0))</f>
        <v/>
      </c>
      <c r="N397" s="323"/>
      <c r="O397" s="534" t="str">
        <f>IF(Tabla1[[#This Row],[Descripción]]="","",_xlfn.XLOOKUP(Tabla1[[#This Row],[Descripción]],Tabla10[Descripción],Tabla10[Precio Unitario],0))</f>
        <v/>
      </c>
      <c r="P397" s="534" t="str">
        <f>IF(Tabla1[[#This Row],[Cantidad de Insumos]]="","",Tabla1[[#This Row],[Precio Unitario]]*Tabla1[[#This Row],[Cantidad de Insumos]])</f>
        <v/>
      </c>
      <c r="Q397" s="534" t="str">
        <f>IF(Tabla1[[#This Row],[Descripción]]="","",_xlfn.XLOOKUP(Tabla1[[#This Row],[Descripción]],Tabla10[Descripción],Tabla10[CODIGO PRESUPUESTARIO],0))</f>
        <v/>
      </c>
      <c r="R397" s="535"/>
    </row>
    <row r="398" spans="2:18" x14ac:dyDescent="0.25">
      <c r="B398" s="191" t="str">
        <f>IF('Formulario PPGR3'!$G398="","",CONCATENATE('Formulario PPGR3'!$C398,".",'Formulario PPGR3'!$D398,".",'Formulario PPGR3'!$E398,".",'Formulario PPGR3'!$F398))</f>
        <v/>
      </c>
      <c r="C398" s="191" t="str">
        <f>IF('Formulario PPGR3'!$G398="","",'Formulario PPGR1'!#REF!)</f>
        <v/>
      </c>
      <c r="D398" s="191" t="str">
        <f>IF('Formulario PPGR3'!$G398="","",'Formulario PPGR1'!#REF!)</f>
        <v/>
      </c>
      <c r="E398" s="191" t="str">
        <f>IF('Formulario PPGR3'!$G398="","",'Formulario PPGR1'!#REF!)</f>
        <v/>
      </c>
      <c r="F398" s="191" t="str">
        <f>IF('Formulario PPGR3'!$G398="","",'Formulario PPGR1'!#REF!)</f>
        <v/>
      </c>
      <c r="G398" s="190"/>
      <c r="H398" s="531" t="str" cm="1">
        <f t="array" ref="H398">IF(Tabla1[[#This Row],[Código_Actividad]]="","",_xlfn.XLOOKUP(Tabla1[[#This Row],[Código_Actividad]],CodigoActividad,Tabla2[Actividades Programables Presupuestables],"",0))</f>
        <v/>
      </c>
      <c r="I398" s="532" t="str">
        <f>IFERROR(VLOOKUP('Formulario PPGR3'!$G398,'Formulario PPGR2'!$H$110:$V$265,15,FALSE),"")</f>
        <v/>
      </c>
      <c r="J398" s="537"/>
      <c r="K398" s="535" t="str">
        <f>IF(Tabla1[[#This Row],[Insumos]]="","",_xlfn.XLOOKUP(Tabla1[[#This Row],[Insumos]],Tabla10[Insumo],Tabla10[InsumoAbrev],"",0))</f>
        <v/>
      </c>
      <c r="L398" s="536"/>
      <c r="M398" s="533" t="str">
        <f>IF(Tabla1[[#This Row],[Descripción]]="","",_xlfn.XLOOKUP(Tabla1[[#This Row],[Descripción]],Tabla10[Descripción],Tabla10[Unidad de Medida],"",0))</f>
        <v/>
      </c>
      <c r="N398" s="323"/>
      <c r="O398" s="534" t="str">
        <f>IF(Tabla1[[#This Row],[Descripción]]="","",_xlfn.XLOOKUP(Tabla1[[#This Row],[Descripción]],Tabla10[Descripción],Tabla10[Precio Unitario],0))</f>
        <v/>
      </c>
      <c r="P398" s="534" t="str">
        <f>IF(Tabla1[[#This Row],[Cantidad de Insumos]]="","",Tabla1[[#This Row],[Precio Unitario]]*Tabla1[[#This Row],[Cantidad de Insumos]])</f>
        <v/>
      </c>
      <c r="Q398" s="534" t="str">
        <f>IF(Tabla1[[#This Row],[Descripción]]="","",_xlfn.XLOOKUP(Tabla1[[#This Row],[Descripción]],Tabla10[Descripción],Tabla10[CODIGO PRESUPUESTARIO],0))</f>
        <v/>
      </c>
      <c r="R398" s="535"/>
    </row>
    <row r="399" spans="2:18" x14ac:dyDescent="0.25">
      <c r="B399" s="191" t="str">
        <f>IF('Formulario PPGR3'!$G399="","",CONCATENATE('Formulario PPGR3'!$C399,".",'Formulario PPGR3'!$D399,".",'Formulario PPGR3'!$E399,".",'Formulario PPGR3'!$F399))</f>
        <v/>
      </c>
      <c r="C399" s="191" t="str">
        <f>IF('Formulario PPGR3'!$G399="","",'Formulario PPGR1'!#REF!)</f>
        <v/>
      </c>
      <c r="D399" s="191" t="str">
        <f>IF('Formulario PPGR3'!$G399="","",'Formulario PPGR1'!#REF!)</f>
        <v/>
      </c>
      <c r="E399" s="191" t="str">
        <f>IF('Formulario PPGR3'!$G399="","",'Formulario PPGR1'!#REF!)</f>
        <v/>
      </c>
      <c r="F399" s="191" t="str">
        <f>IF('Formulario PPGR3'!$G399="","",'Formulario PPGR1'!#REF!)</f>
        <v/>
      </c>
      <c r="G399" s="190"/>
      <c r="H399" s="531" t="str" cm="1">
        <f t="array" ref="H399">IF(Tabla1[[#This Row],[Código_Actividad]]="","",_xlfn.XLOOKUP(Tabla1[[#This Row],[Código_Actividad]],CodigoActividad,Tabla2[Actividades Programables Presupuestables],"",0))</f>
        <v/>
      </c>
      <c r="I399" s="532" t="str">
        <f>IFERROR(VLOOKUP('Formulario PPGR3'!$G399,'Formulario PPGR2'!$H$110:$V$265,15,FALSE),"")</f>
        <v/>
      </c>
      <c r="J399" s="537"/>
      <c r="K399" s="535" t="str">
        <f>IF(Tabla1[[#This Row],[Insumos]]="","",_xlfn.XLOOKUP(Tabla1[[#This Row],[Insumos]],Tabla10[Insumo],Tabla10[InsumoAbrev],"",0))</f>
        <v/>
      </c>
      <c r="L399" s="536"/>
      <c r="M399" s="533" t="str">
        <f>IF(Tabla1[[#This Row],[Descripción]]="","",_xlfn.XLOOKUP(Tabla1[[#This Row],[Descripción]],Tabla10[Descripción],Tabla10[Unidad de Medida],"",0))</f>
        <v/>
      </c>
      <c r="N399" s="323"/>
      <c r="O399" s="534" t="str">
        <f>IF(Tabla1[[#This Row],[Descripción]]="","",_xlfn.XLOOKUP(Tabla1[[#This Row],[Descripción]],Tabla10[Descripción],Tabla10[Precio Unitario],0))</f>
        <v/>
      </c>
      <c r="P399" s="534" t="str">
        <f>IF(Tabla1[[#This Row],[Cantidad de Insumos]]="","",Tabla1[[#This Row],[Precio Unitario]]*Tabla1[[#This Row],[Cantidad de Insumos]])</f>
        <v/>
      </c>
      <c r="Q399" s="534" t="str">
        <f>IF(Tabla1[[#This Row],[Descripción]]="","",_xlfn.XLOOKUP(Tabla1[[#This Row],[Descripción]],Tabla10[Descripción],Tabla10[CODIGO PRESUPUESTARIO],0))</f>
        <v/>
      </c>
      <c r="R399" s="535"/>
    </row>
    <row r="400" spans="2:18" x14ac:dyDescent="0.25">
      <c r="B400" s="191" t="str">
        <f>IF('Formulario PPGR3'!$G400="","",CONCATENATE('Formulario PPGR3'!$C400,".",'Formulario PPGR3'!$D400,".",'Formulario PPGR3'!$E400,".",'Formulario PPGR3'!$F400))</f>
        <v/>
      </c>
      <c r="C400" s="191" t="str">
        <f>IF('Formulario PPGR3'!$G400="","",'Formulario PPGR1'!#REF!)</f>
        <v/>
      </c>
      <c r="D400" s="191" t="str">
        <f>IF('Formulario PPGR3'!$G400="","",'Formulario PPGR1'!#REF!)</f>
        <v/>
      </c>
      <c r="E400" s="191" t="str">
        <f>IF('Formulario PPGR3'!$G400="","",'Formulario PPGR1'!#REF!)</f>
        <v/>
      </c>
      <c r="F400" s="191" t="str">
        <f>IF('Formulario PPGR3'!$G400="","",'Formulario PPGR1'!#REF!)</f>
        <v/>
      </c>
      <c r="G400" s="190"/>
      <c r="H400" s="531" t="str" cm="1">
        <f t="array" ref="H400">IF(Tabla1[[#This Row],[Código_Actividad]]="","",_xlfn.XLOOKUP(Tabla1[[#This Row],[Código_Actividad]],CodigoActividad,Tabla2[Actividades Programables Presupuestables],"",0))</f>
        <v/>
      </c>
      <c r="I400" s="532" t="str">
        <f>IFERROR(VLOOKUP('Formulario PPGR3'!$G400,'Formulario PPGR2'!$H$110:$V$265,15,FALSE),"")</f>
        <v/>
      </c>
      <c r="J400" s="537"/>
      <c r="K400" s="535" t="str">
        <f>IF(Tabla1[[#This Row],[Insumos]]="","",_xlfn.XLOOKUP(Tabla1[[#This Row],[Insumos]],Tabla10[Insumo],Tabla10[InsumoAbrev],"",0))</f>
        <v/>
      </c>
      <c r="L400" s="536"/>
      <c r="M400" s="533" t="str">
        <f>IF(Tabla1[[#This Row],[Descripción]]="","",_xlfn.XLOOKUP(Tabla1[[#This Row],[Descripción]],Tabla10[Descripción],Tabla10[Unidad de Medida],"",0))</f>
        <v/>
      </c>
      <c r="N400" s="323"/>
      <c r="O400" s="534" t="str">
        <f>IF(Tabla1[[#This Row],[Descripción]]="","",_xlfn.XLOOKUP(Tabla1[[#This Row],[Descripción]],Tabla10[Descripción],Tabla10[Precio Unitario],0))</f>
        <v/>
      </c>
      <c r="P400" s="534" t="str">
        <f>IF(Tabla1[[#This Row],[Cantidad de Insumos]]="","",Tabla1[[#This Row],[Precio Unitario]]*Tabla1[[#This Row],[Cantidad de Insumos]])</f>
        <v/>
      </c>
      <c r="Q400" s="534" t="str">
        <f>IF(Tabla1[[#This Row],[Descripción]]="","",_xlfn.XLOOKUP(Tabla1[[#This Row],[Descripción]],Tabla10[Descripción],Tabla10[CODIGO PRESUPUESTARIO],0))</f>
        <v/>
      </c>
      <c r="R400" s="535"/>
    </row>
    <row r="401" spans="2:18" x14ac:dyDescent="0.25">
      <c r="B401" s="191" t="str">
        <f>IF('Formulario PPGR3'!$G401="","",CONCATENATE('Formulario PPGR3'!$C401,".",'Formulario PPGR3'!$D401,".",'Formulario PPGR3'!$E401,".",'Formulario PPGR3'!$F401))</f>
        <v/>
      </c>
      <c r="C401" s="191" t="str">
        <f>IF('Formulario PPGR3'!$G401="","",'Formulario PPGR1'!#REF!)</f>
        <v/>
      </c>
      <c r="D401" s="191" t="str">
        <f>IF('Formulario PPGR3'!$G401="","",'Formulario PPGR1'!#REF!)</f>
        <v/>
      </c>
      <c r="E401" s="191" t="str">
        <f>IF('Formulario PPGR3'!$G401="","",'Formulario PPGR1'!#REF!)</f>
        <v/>
      </c>
      <c r="F401" s="191" t="str">
        <f>IF('Formulario PPGR3'!$G401="","",'Formulario PPGR1'!#REF!)</f>
        <v/>
      </c>
      <c r="G401" s="190"/>
      <c r="H401" s="531" t="str" cm="1">
        <f t="array" ref="H401">IF(Tabla1[[#This Row],[Código_Actividad]]="","",_xlfn.XLOOKUP(Tabla1[[#This Row],[Código_Actividad]],CodigoActividad,Tabla2[Actividades Programables Presupuestables],"",0))</f>
        <v/>
      </c>
      <c r="I401" s="532" t="str">
        <f>IFERROR(VLOOKUP('Formulario PPGR3'!$G401,'Formulario PPGR2'!$H$110:$V$265,15,FALSE),"")</f>
        <v/>
      </c>
      <c r="J401" s="537"/>
      <c r="K401" s="535" t="str">
        <f>IF(Tabla1[[#This Row],[Insumos]]="","",_xlfn.XLOOKUP(Tabla1[[#This Row],[Insumos]],Tabla10[Insumo],Tabla10[InsumoAbrev],"",0))</f>
        <v/>
      </c>
      <c r="L401" s="536"/>
      <c r="M401" s="533" t="str">
        <f>IF(Tabla1[[#This Row],[Descripción]]="","",_xlfn.XLOOKUP(Tabla1[[#This Row],[Descripción]],Tabla10[Descripción],Tabla10[Unidad de Medida],"",0))</f>
        <v/>
      </c>
      <c r="N401" s="323"/>
      <c r="O401" s="534" t="str">
        <f>IF(Tabla1[[#This Row],[Descripción]]="","",_xlfn.XLOOKUP(Tabla1[[#This Row],[Descripción]],Tabla10[Descripción],Tabla10[Precio Unitario],0))</f>
        <v/>
      </c>
      <c r="P401" s="534" t="str">
        <f>IF(Tabla1[[#This Row],[Cantidad de Insumos]]="","",Tabla1[[#This Row],[Precio Unitario]]*Tabla1[[#This Row],[Cantidad de Insumos]])</f>
        <v/>
      </c>
      <c r="Q401" s="534" t="str">
        <f>IF(Tabla1[[#This Row],[Descripción]]="","",_xlfn.XLOOKUP(Tabla1[[#This Row],[Descripción]],Tabla10[Descripción],Tabla10[CODIGO PRESUPUESTARIO],0))</f>
        <v/>
      </c>
      <c r="R401" s="535"/>
    </row>
    <row r="402" spans="2:18" x14ac:dyDescent="0.25">
      <c r="B402" s="191" t="str">
        <f>IF('Formulario PPGR3'!$G402="","",CONCATENATE('Formulario PPGR3'!$C402,".",'Formulario PPGR3'!$D402,".",'Formulario PPGR3'!$E402,".",'Formulario PPGR3'!$F402))</f>
        <v/>
      </c>
      <c r="C402" s="191" t="str">
        <f>IF('Formulario PPGR3'!$G402="","",'Formulario PPGR1'!#REF!)</f>
        <v/>
      </c>
      <c r="D402" s="191" t="str">
        <f>IF('Formulario PPGR3'!$G402="","",'Formulario PPGR1'!#REF!)</f>
        <v/>
      </c>
      <c r="E402" s="191" t="str">
        <f>IF('Formulario PPGR3'!$G402="","",'Formulario PPGR1'!#REF!)</f>
        <v/>
      </c>
      <c r="F402" s="191" t="str">
        <f>IF('Formulario PPGR3'!$G402="","",'Formulario PPGR1'!#REF!)</f>
        <v/>
      </c>
      <c r="G402" s="190"/>
      <c r="H402" s="531" t="str" cm="1">
        <f t="array" ref="H402">IF(Tabla1[[#This Row],[Código_Actividad]]="","",_xlfn.XLOOKUP(Tabla1[[#This Row],[Código_Actividad]],CodigoActividad,Tabla2[Actividades Programables Presupuestables],"",0))</f>
        <v/>
      </c>
      <c r="I402" s="532" t="str">
        <f>IFERROR(VLOOKUP('Formulario PPGR3'!$G402,'Formulario PPGR2'!$H$110:$V$265,15,FALSE),"")</f>
        <v/>
      </c>
      <c r="J402" s="537"/>
      <c r="K402" s="535" t="str">
        <f>IF(Tabla1[[#This Row],[Insumos]]="","",_xlfn.XLOOKUP(Tabla1[[#This Row],[Insumos]],Tabla10[Insumo],Tabla10[InsumoAbrev],"",0))</f>
        <v/>
      </c>
      <c r="L402" s="536"/>
      <c r="M402" s="533" t="str">
        <f>IF(Tabla1[[#This Row],[Descripción]]="","",_xlfn.XLOOKUP(Tabla1[[#This Row],[Descripción]],Tabla10[Descripción],Tabla10[Unidad de Medida],"",0))</f>
        <v/>
      </c>
      <c r="N402" s="323"/>
      <c r="O402" s="534" t="str">
        <f>IF(Tabla1[[#This Row],[Descripción]]="","",_xlfn.XLOOKUP(Tabla1[[#This Row],[Descripción]],Tabla10[Descripción],Tabla10[Precio Unitario],0))</f>
        <v/>
      </c>
      <c r="P402" s="534" t="str">
        <f>IF(Tabla1[[#This Row],[Cantidad de Insumos]]="","",Tabla1[[#This Row],[Precio Unitario]]*Tabla1[[#This Row],[Cantidad de Insumos]])</f>
        <v/>
      </c>
      <c r="Q402" s="534" t="str">
        <f>IF(Tabla1[[#This Row],[Descripción]]="","",_xlfn.XLOOKUP(Tabla1[[#This Row],[Descripción]],Tabla10[Descripción],Tabla10[CODIGO PRESUPUESTARIO],0))</f>
        <v/>
      </c>
      <c r="R402" s="535"/>
    </row>
    <row r="403" spans="2:18" x14ac:dyDescent="0.25">
      <c r="B403" s="191" t="str">
        <f>IF('Formulario PPGR3'!$G403="","",CONCATENATE('Formulario PPGR3'!$C403,".",'Formulario PPGR3'!$D403,".",'Formulario PPGR3'!$E403,".",'Formulario PPGR3'!$F403))</f>
        <v/>
      </c>
      <c r="C403" s="191" t="str">
        <f>IF('Formulario PPGR3'!$G403="","",'Formulario PPGR1'!#REF!)</f>
        <v/>
      </c>
      <c r="D403" s="191" t="str">
        <f>IF('Formulario PPGR3'!$G403="","",'Formulario PPGR1'!#REF!)</f>
        <v/>
      </c>
      <c r="E403" s="191" t="str">
        <f>IF('Formulario PPGR3'!$G403="","",'Formulario PPGR1'!#REF!)</f>
        <v/>
      </c>
      <c r="F403" s="191" t="str">
        <f>IF('Formulario PPGR3'!$G403="","",'Formulario PPGR1'!#REF!)</f>
        <v/>
      </c>
      <c r="G403" s="190"/>
      <c r="H403" s="531" t="str" cm="1">
        <f t="array" ref="H403">IF(Tabla1[[#This Row],[Código_Actividad]]="","",_xlfn.XLOOKUP(Tabla1[[#This Row],[Código_Actividad]],CodigoActividad,Tabla2[Actividades Programables Presupuestables],"",0))</f>
        <v/>
      </c>
      <c r="I403" s="532" t="str">
        <f>IFERROR(VLOOKUP('Formulario PPGR3'!$G403,'Formulario PPGR2'!$H$110:$V$265,15,FALSE),"")</f>
        <v/>
      </c>
      <c r="J403" s="537"/>
      <c r="K403" s="535" t="str">
        <f>IF(Tabla1[[#This Row],[Insumos]]="","",_xlfn.XLOOKUP(Tabla1[[#This Row],[Insumos]],Tabla10[Insumo],Tabla10[InsumoAbrev],"",0))</f>
        <v/>
      </c>
      <c r="L403" s="536"/>
      <c r="M403" s="533" t="str">
        <f>IF(Tabla1[[#This Row],[Descripción]]="","",_xlfn.XLOOKUP(Tabla1[[#This Row],[Descripción]],Tabla10[Descripción],Tabla10[Unidad de Medida],"",0))</f>
        <v/>
      </c>
      <c r="N403" s="323"/>
      <c r="O403" s="534" t="str">
        <f>IF(Tabla1[[#This Row],[Descripción]]="","",_xlfn.XLOOKUP(Tabla1[[#This Row],[Descripción]],Tabla10[Descripción],Tabla10[Precio Unitario],0))</f>
        <v/>
      </c>
      <c r="P403" s="534" t="str">
        <f>IF(Tabla1[[#This Row],[Cantidad de Insumos]]="","",Tabla1[[#This Row],[Precio Unitario]]*Tabla1[[#This Row],[Cantidad de Insumos]])</f>
        <v/>
      </c>
      <c r="Q403" s="534" t="str">
        <f>IF(Tabla1[[#This Row],[Descripción]]="","",_xlfn.XLOOKUP(Tabla1[[#This Row],[Descripción]],Tabla10[Descripción],Tabla10[CODIGO PRESUPUESTARIO],0))</f>
        <v/>
      </c>
      <c r="R403" s="535"/>
    </row>
    <row r="404" spans="2:18" x14ac:dyDescent="0.25">
      <c r="B404" s="191" t="str">
        <f>IF('Formulario PPGR3'!$G404="","",CONCATENATE('Formulario PPGR3'!$C404,".",'Formulario PPGR3'!$D404,".",'Formulario PPGR3'!$E404,".",'Formulario PPGR3'!$F404))</f>
        <v/>
      </c>
      <c r="C404" s="191" t="str">
        <f>IF('Formulario PPGR3'!$G404="","",'Formulario PPGR1'!#REF!)</f>
        <v/>
      </c>
      <c r="D404" s="191" t="str">
        <f>IF('Formulario PPGR3'!$G404="","",'Formulario PPGR1'!#REF!)</f>
        <v/>
      </c>
      <c r="E404" s="191" t="str">
        <f>IF('Formulario PPGR3'!$G404="","",'Formulario PPGR1'!#REF!)</f>
        <v/>
      </c>
      <c r="F404" s="191" t="str">
        <f>IF('Formulario PPGR3'!$G404="","",'Formulario PPGR1'!#REF!)</f>
        <v/>
      </c>
      <c r="G404" s="190"/>
      <c r="H404" s="531" t="str" cm="1">
        <f t="array" ref="H404">IF(Tabla1[[#This Row],[Código_Actividad]]="","",_xlfn.XLOOKUP(Tabla1[[#This Row],[Código_Actividad]],CodigoActividad,Tabla2[Actividades Programables Presupuestables],"",0))</f>
        <v/>
      </c>
      <c r="I404" s="532" t="str">
        <f>IFERROR(VLOOKUP('Formulario PPGR3'!$G404,'Formulario PPGR2'!$H$110:$V$265,15,FALSE),"")</f>
        <v/>
      </c>
      <c r="J404" s="537"/>
      <c r="K404" s="535" t="str">
        <f>IF(Tabla1[[#This Row],[Insumos]]="","",_xlfn.XLOOKUP(Tabla1[[#This Row],[Insumos]],Tabla10[Insumo],Tabla10[InsumoAbrev],"",0))</f>
        <v/>
      </c>
      <c r="L404" s="536"/>
      <c r="M404" s="533" t="str">
        <f>IF(Tabla1[[#This Row],[Descripción]]="","",_xlfn.XLOOKUP(Tabla1[[#This Row],[Descripción]],Tabla10[Descripción],Tabla10[Unidad de Medida],"",0))</f>
        <v/>
      </c>
      <c r="N404" s="323"/>
      <c r="O404" s="534" t="str">
        <f>IF(Tabla1[[#This Row],[Descripción]]="","",_xlfn.XLOOKUP(Tabla1[[#This Row],[Descripción]],Tabla10[Descripción],Tabla10[Precio Unitario],0))</f>
        <v/>
      </c>
      <c r="P404" s="534" t="str">
        <f>IF(Tabla1[[#This Row],[Cantidad de Insumos]]="","",Tabla1[[#This Row],[Precio Unitario]]*Tabla1[[#This Row],[Cantidad de Insumos]])</f>
        <v/>
      </c>
      <c r="Q404" s="534" t="str">
        <f>IF(Tabla1[[#This Row],[Descripción]]="","",_xlfn.XLOOKUP(Tabla1[[#This Row],[Descripción]],Tabla10[Descripción],Tabla10[CODIGO PRESUPUESTARIO],0))</f>
        <v/>
      </c>
      <c r="R404" s="535"/>
    </row>
    <row r="405" spans="2:18" x14ac:dyDescent="0.25">
      <c r="B405" s="191" t="str">
        <f>IF('Formulario PPGR3'!$G405="","",CONCATENATE('Formulario PPGR3'!$C405,".",'Formulario PPGR3'!$D405,".",'Formulario PPGR3'!$E405,".",'Formulario PPGR3'!$F405))</f>
        <v/>
      </c>
      <c r="C405" s="191" t="str">
        <f>IF('Formulario PPGR3'!$G405="","",'Formulario PPGR1'!#REF!)</f>
        <v/>
      </c>
      <c r="D405" s="191" t="str">
        <f>IF('Formulario PPGR3'!$G405="","",'Formulario PPGR1'!#REF!)</f>
        <v/>
      </c>
      <c r="E405" s="191" t="str">
        <f>IF('Formulario PPGR3'!$G405="","",'Formulario PPGR1'!#REF!)</f>
        <v/>
      </c>
      <c r="F405" s="191" t="str">
        <f>IF('Formulario PPGR3'!$G405="","",'Formulario PPGR1'!#REF!)</f>
        <v/>
      </c>
      <c r="G405" s="190"/>
      <c r="H405" s="531" t="str" cm="1">
        <f t="array" ref="H405">IF(Tabla1[[#This Row],[Código_Actividad]]="","",_xlfn.XLOOKUP(Tabla1[[#This Row],[Código_Actividad]],CodigoActividad,Tabla2[Actividades Programables Presupuestables],"",0))</f>
        <v/>
      </c>
      <c r="I405" s="532" t="str">
        <f>IFERROR(VLOOKUP('Formulario PPGR3'!$G405,'Formulario PPGR2'!$H$110:$V$265,15,FALSE),"")</f>
        <v/>
      </c>
      <c r="J405" s="537"/>
      <c r="K405" s="535" t="str">
        <f>IF(Tabla1[[#This Row],[Insumos]]="","",_xlfn.XLOOKUP(Tabla1[[#This Row],[Insumos]],Tabla10[Insumo],Tabla10[InsumoAbrev],"",0))</f>
        <v/>
      </c>
      <c r="L405" s="536"/>
      <c r="M405" s="533" t="str">
        <f>IF(Tabla1[[#This Row],[Descripción]]="","",_xlfn.XLOOKUP(Tabla1[[#This Row],[Descripción]],Tabla10[Descripción],Tabla10[Unidad de Medida],"",0))</f>
        <v/>
      </c>
      <c r="N405" s="323"/>
      <c r="O405" s="534" t="str">
        <f>IF(Tabla1[[#This Row],[Descripción]]="","",_xlfn.XLOOKUP(Tabla1[[#This Row],[Descripción]],Tabla10[Descripción],Tabla10[Precio Unitario],0))</f>
        <v/>
      </c>
      <c r="P405" s="534" t="str">
        <f>IF(Tabla1[[#This Row],[Cantidad de Insumos]]="","",Tabla1[[#This Row],[Precio Unitario]]*Tabla1[[#This Row],[Cantidad de Insumos]])</f>
        <v/>
      </c>
      <c r="Q405" s="534" t="str">
        <f>IF(Tabla1[[#This Row],[Descripción]]="","",_xlfn.XLOOKUP(Tabla1[[#This Row],[Descripción]],Tabla10[Descripción],Tabla10[CODIGO PRESUPUESTARIO],0))</f>
        <v/>
      </c>
      <c r="R405" s="535"/>
    </row>
    <row r="406" spans="2:18" x14ac:dyDescent="0.25">
      <c r="B406" s="191" t="str">
        <f>IF('Formulario PPGR3'!$G406="","",CONCATENATE('Formulario PPGR3'!$C406,".",'Formulario PPGR3'!$D406,".",'Formulario PPGR3'!$E406,".",'Formulario PPGR3'!$F406))</f>
        <v/>
      </c>
      <c r="C406" s="191" t="str">
        <f>IF('Formulario PPGR3'!$G406="","",'Formulario PPGR1'!#REF!)</f>
        <v/>
      </c>
      <c r="D406" s="191" t="str">
        <f>IF('Formulario PPGR3'!$G406="","",'Formulario PPGR1'!#REF!)</f>
        <v/>
      </c>
      <c r="E406" s="191" t="str">
        <f>IF('Formulario PPGR3'!$G406="","",'Formulario PPGR1'!#REF!)</f>
        <v/>
      </c>
      <c r="F406" s="191" t="str">
        <f>IF('Formulario PPGR3'!$G406="","",'Formulario PPGR1'!#REF!)</f>
        <v/>
      </c>
      <c r="G406" s="190"/>
      <c r="H406" s="531" t="str" cm="1">
        <f t="array" ref="H406">IF(Tabla1[[#This Row],[Código_Actividad]]="","",_xlfn.XLOOKUP(Tabla1[[#This Row],[Código_Actividad]],CodigoActividad,Tabla2[Actividades Programables Presupuestables],"",0))</f>
        <v/>
      </c>
      <c r="I406" s="532" t="str">
        <f>IFERROR(VLOOKUP('Formulario PPGR3'!$G406,'Formulario PPGR2'!$H$110:$V$265,15,FALSE),"")</f>
        <v/>
      </c>
      <c r="J406" s="537"/>
      <c r="K406" s="535" t="str">
        <f>IF(Tabla1[[#This Row],[Insumos]]="","",_xlfn.XLOOKUP(Tabla1[[#This Row],[Insumos]],Tabla10[Insumo],Tabla10[InsumoAbrev],"",0))</f>
        <v/>
      </c>
      <c r="L406" s="536"/>
      <c r="M406" s="533" t="str">
        <f>IF(Tabla1[[#This Row],[Descripción]]="","",_xlfn.XLOOKUP(Tabla1[[#This Row],[Descripción]],Tabla10[Descripción],Tabla10[Unidad de Medida],"",0))</f>
        <v/>
      </c>
      <c r="N406" s="323"/>
      <c r="O406" s="534" t="str">
        <f>IF(Tabla1[[#This Row],[Descripción]]="","",_xlfn.XLOOKUP(Tabla1[[#This Row],[Descripción]],Tabla10[Descripción],Tabla10[Precio Unitario],0))</f>
        <v/>
      </c>
      <c r="P406" s="534" t="str">
        <f>IF(Tabla1[[#This Row],[Cantidad de Insumos]]="","",Tabla1[[#This Row],[Precio Unitario]]*Tabla1[[#This Row],[Cantidad de Insumos]])</f>
        <v/>
      </c>
      <c r="Q406" s="534" t="str">
        <f>IF(Tabla1[[#This Row],[Descripción]]="","",_xlfn.XLOOKUP(Tabla1[[#This Row],[Descripción]],Tabla10[Descripción],Tabla10[CODIGO PRESUPUESTARIO],0))</f>
        <v/>
      </c>
      <c r="R406" s="535"/>
    </row>
    <row r="407" spans="2:18" x14ac:dyDescent="0.25">
      <c r="B407" s="191" t="str">
        <f>IF('Formulario PPGR3'!$G407="","",CONCATENATE('Formulario PPGR3'!$C407,".",'Formulario PPGR3'!$D407,".",'Formulario PPGR3'!$E407,".",'Formulario PPGR3'!$F407))</f>
        <v/>
      </c>
      <c r="C407" s="191" t="str">
        <f>IF('Formulario PPGR3'!$G407="","",'Formulario PPGR1'!#REF!)</f>
        <v/>
      </c>
      <c r="D407" s="191" t="str">
        <f>IF('Formulario PPGR3'!$G407="","",'Formulario PPGR1'!#REF!)</f>
        <v/>
      </c>
      <c r="E407" s="191" t="str">
        <f>IF('Formulario PPGR3'!$G407="","",'Formulario PPGR1'!#REF!)</f>
        <v/>
      </c>
      <c r="F407" s="191" t="str">
        <f>IF('Formulario PPGR3'!$G407="","",'Formulario PPGR1'!#REF!)</f>
        <v/>
      </c>
      <c r="G407" s="190"/>
      <c r="H407" s="531" t="str" cm="1">
        <f t="array" ref="H407">IF(Tabla1[[#This Row],[Código_Actividad]]="","",_xlfn.XLOOKUP(Tabla1[[#This Row],[Código_Actividad]],CodigoActividad,Tabla2[Actividades Programables Presupuestables],"",0))</f>
        <v/>
      </c>
      <c r="I407" s="532" t="str">
        <f>IFERROR(VLOOKUP('Formulario PPGR3'!$G407,'Formulario PPGR2'!$H$110:$V$265,15,FALSE),"")</f>
        <v/>
      </c>
      <c r="J407" s="537"/>
      <c r="K407" s="535" t="str">
        <f>IF(Tabla1[[#This Row],[Insumos]]="","",_xlfn.XLOOKUP(Tabla1[[#This Row],[Insumos]],Tabla10[Insumo],Tabla10[InsumoAbrev],"",0))</f>
        <v/>
      </c>
      <c r="L407" s="536"/>
      <c r="M407" s="533" t="str">
        <f>IF(Tabla1[[#This Row],[Descripción]]="","",_xlfn.XLOOKUP(Tabla1[[#This Row],[Descripción]],Tabla10[Descripción],Tabla10[Unidad de Medida],"",0))</f>
        <v/>
      </c>
      <c r="N407" s="323"/>
      <c r="O407" s="534" t="str">
        <f>IF(Tabla1[[#This Row],[Descripción]]="","",_xlfn.XLOOKUP(Tabla1[[#This Row],[Descripción]],Tabla10[Descripción],Tabla10[Precio Unitario],0))</f>
        <v/>
      </c>
      <c r="P407" s="534" t="str">
        <f>IF(Tabla1[[#This Row],[Cantidad de Insumos]]="","",Tabla1[[#This Row],[Precio Unitario]]*Tabla1[[#This Row],[Cantidad de Insumos]])</f>
        <v/>
      </c>
      <c r="Q407" s="534" t="str">
        <f>IF(Tabla1[[#This Row],[Descripción]]="","",_xlfn.XLOOKUP(Tabla1[[#This Row],[Descripción]],Tabla10[Descripción],Tabla10[CODIGO PRESUPUESTARIO],0))</f>
        <v/>
      </c>
      <c r="R407" s="535"/>
    </row>
    <row r="408" spans="2:18" x14ac:dyDescent="0.25">
      <c r="B408" s="191" t="str">
        <f>IF('Formulario PPGR3'!$G408="","",CONCATENATE('Formulario PPGR3'!$C408,".",'Formulario PPGR3'!$D408,".",'Formulario PPGR3'!$E408,".",'Formulario PPGR3'!$F408))</f>
        <v/>
      </c>
      <c r="C408" s="191" t="str">
        <f>IF('Formulario PPGR3'!$G408="","",'Formulario PPGR1'!#REF!)</f>
        <v/>
      </c>
      <c r="D408" s="191" t="str">
        <f>IF('Formulario PPGR3'!$G408="","",'Formulario PPGR1'!#REF!)</f>
        <v/>
      </c>
      <c r="E408" s="191" t="str">
        <f>IF('Formulario PPGR3'!$G408="","",'Formulario PPGR1'!#REF!)</f>
        <v/>
      </c>
      <c r="F408" s="191" t="str">
        <f>IF('Formulario PPGR3'!$G408="","",'Formulario PPGR1'!#REF!)</f>
        <v/>
      </c>
      <c r="G408" s="190"/>
      <c r="H408" s="531" t="str" cm="1">
        <f t="array" ref="H408">IF(Tabla1[[#This Row],[Código_Actividad]]="","",_xlfn.XLOOKUP(Tabla1[[#This Row],[Código_Actividad]],CodigoActividad,Tabla2[Actividades Programables Presupuestables],"",0))</f>
        <v/>
      </c>
      <c r="I408" s="532" t="str">
        <f>IFERROR(VLOOKUP('Formulario PPGR3'!$G408,'Formulario PPGR2'!$H$110:$V$265,15,FALSE),"")</f>
        <v/>
      </c>
      <c r="J408" s="537"/>
      <c r="K408" s="535" t="str">
        <f>IF(Tabla1[[#This Row],[Insumos]]="","",_xlfn.XLOOKUP(Tabla1[[#This Row],[Insumos]],Tabla10[Insumo],Tabla10[InsumoAbrev],"",0))</f>
        <v/>
      </c>
      <c r="L408" s="536"/>
      <c r="M408" s="533" t="str">
        <f>IF(Tabla1[[#This Row],[Descripción]]="","",_xlfn.XLOOKUP(Tabla1[[#This Row],[Descripción]],Tabla10[Descripción],Tabla10[Unidad de Medida],"",0))</f>
        <v/>
      </c>
      <c r="N408" s="323"/>
      <c r="O408" s="534" t="str">
        <f>IF(Tabla1[[#This Row],[Descripción]]="","",_xlfn.XLOOKUP(Tabla1[[#This Row],[Descripción]],Tabla10[Descripción],Tabla10[Precio Unitario],0))</f>
        <v/>
      </c>
      <c r="P408" s="534" t="str">
        <f>IF(Tabla1[[#This Row],[Cantidad de Insumos]]="","",Tabla1[[#This Row],[Precio Unitario]]*Tabla1[[#This Row],[Cantidad de Insumos]])</f>
        <v/>
      </c>
      <c r="Q408" s="534" t="str">
        <f>IF(Tabla1[[#This Row],[Descripción]]="","",_xlfn.XLOOKUP(Tabla1[[#This Row],[Descripción]],Tabla10[Descripción],Tabla10[CODIGO PRESUPUESTARIO],0))</f>
        <v/>
      </c>
      <c r="R408" s="535"/>
    </row>
    <row r="409" spans="2:18" x14ac:dyDescent="0.25">
      <c r="B409" s="191" t="str">
        <f>IF('Formulario PPGR3'!$G409="","",CONCATENATE('Formulario PPGR3'!$C409,".",'Formulario PPGR3'!$D409,".",'Formulario PPGR3'!$E409,".",'Formulario PPGR3'!$F409))</f>
        <v/>
      </c>
      <c r="C409" s="191" t="str">
        <f>IF('Formulario PPGR3'!$G409="","",'Formulario PPGR1'!#REF!)</f>
        <v/>
      </c>
      <c r="D409" s="191" t="str">
        <f>IF('Formulario PPGR3'!$G409="","",'Formulario PPGR1'!#REF!)</f>
        <v/>
      </c>
      <c r="E409" s="191" t="str">
        <f>IF('Formulario PPGR3'!$G409="","",'Formulario PPGR1'!#REF!)</f>
        <v/>
      </c>
      <c r="F409" s="191" t="str">
        <f>IF('Formulario PPGR3'!$G409="","",'Formulario PPGR1'!#REF!)</f>
        <v/>
      </c>
      <c r="G409" s="190"/>
      <c r="H409" s="531" t="str" cm="1">
        <f t="array" ref="H409">IF(Tabla1[[#This Row],[Código_Actividad]]="","",_xlfn.XLOOKUP(Tabla1[[#This Row],[Código_Actividad]],CodigoActividad,Tabla2[Actividades Programables Presupuestables],"",0))</f>
        <v/>
      </c>
      <c r="I409" s="532" t="str">
        <f>IFERROR(VLOOKUP('Formulario PPGR3'!$G409,'Formulario PPGR2'!$H$110:$V$265,15,FALSE),"")</f>
        <v/>
      </c>
      <c r="J409" s="537"/>
      <c r="K409" s="535" t="str">
        <f>IF(Tabla1[[#This Row],[Insumos]]="","",_xlfn.XLOOKUP(Tabla1[[#This Row],[Insumos]],Tabla10[Insumo],Tabla10[InsumoAbrev],"",0))</f>
        <v/>
      </c>
      <c r="L409" s="536"/>
      <c r="M409" s="533" t="str">
        <f>IF(Tabla1[[#This Row],[Descripción]]="","",_xlfn.XLOOKUP(Tabla1[[#This Row],[Descripción]],Tabla10[Descripción],Tabla10[Unidad de Medida],"",0))</f>
        <v/>
      </c>
      <c r="N409" s="323"/>
      <c r="O409" s="534" t="str">
        <f>IF(Tabla1[[#This Row],[Descripción]]="","",_xlfn.XLOOKUP(Tabla1[[#This Row],[Descripción]],Tabla10[Descripción],Tabla10[Precio Unitario],0))</f>
        <v/>
      </c>
      <c r="P409" s="534" t="str">
        <f>IF(Tabla1[[#This Row],[Cantidad de Insumos]]="","",Tabla1[[#This Row],[Precio Unitario]]*Tabla1[[#This Row],[Cantidad de Insumos]])</f>
        <v/>
      </c>
      <c r="Q409" s="534" t="str">
        <f>IF(Tabla1[[#This Row],[Descripción]]="","",_xlfn.XLOOKUP(Tabla1[[#This Row],[Descripción]],Tabla10[Descripción],Tabla10[CODIGO PRESUPUESTARIO],0))</f>
        <v/>
      </c>
      <c r="R409" s="535"/>
    </row>
    <row r="410" spans="2:18" x14ac:dyDescent="0.25">
      <c r="B410" s="191" t="str">
        <f>IF('Formulario PPGR3'!$G410="","",CONCATENATE('Formulario PPGR3'!$C410,".",'Formulario PPGR3'!$D410,".",'Formulario PPGR3'!$E410,".",'Formulario PPGR3'!$F410))</f>
        <v/>
      </c>
      <c r="C410" s="191" t="str">
        <f>IF('Formulario PPGR3'!$G410="","",'Formulario PPGR1'!#REF!)</f>
        <v/>
      </c>
      <c r="D410" s="191" t="str">
        <f>IF('Formulario PPGR3'!$G410="","",'Formulario PPGR1'!#REF!)</f>
        <v/>
      </c>
      <c r="E410" s="191" t="str">
        <f>IF('Formulario PPGR3'!$G410="","",'Formulario PPGR1'!#REF!)</f>
        <v/>
      </c>
      <c r="F410" s="191" t="str">
        <f>IF('Formulario PPGR3'!$G410="","",'Formulario PPGR1'!#REF!)</f>
        <v/>
      </c>
      <c r="G410" s="190"/>
      <c r="H410" s="531" t="str" cm="1">
        <f t="array" ref="H410">IF(Tabla1[[#This Row],[Código_Actividad]]="","",_xlfn.XLOOKUP(Tabla1[[#This Row],[Código_Actividad]],CodigoActividad,Tabla2[Actividades Programables Presupuestables],"",0))</f>
        <v/>
      </c>
      <c r="I410" s="532" t="str">
        <f>IFERROR(VLOOKUP('Formulario PPGR3'!$G410,'Formulario PPGR2'!$H$110:$V$265,15,FALSE),"")</f>
        <v/>
      </c>
      <c r="J410" s="537"/>
      <c r="K410" s="535" t="str">
        <f>IF(Tabla1[[#This Row],[Insumos]]="","",_xlfn.XLOOKUP(Tabla1[[#This Row],[Insumos]],Tabla10[Insumo],Tabla10[InsumoAbrev],"",0))</f>
        <v/>
      </c>
      <c r="L410" s="536"/>
      <c r="M410" s="533" t="str">
        <f>IF(Tabla1[[#This Row],[Descripción]]="","",_xlfn.XLOOKUP(Tabla1[[#This Row],[Descripción]],Tabla10[Descripción],Tabla10[Unidad de Medida],"",0))</f>
        <v/>
      </c>
      <c r="N410" s="323"/>
      <c r="O410" s="534" t="str">
        <f>IF(Tabla1[[#This Row],[Descripción]]="","",_xlfn.XLOOKUP(Tabla1[[#This Row],[Descripción]],Tabla10[Descripción],Tabla10[Precio Unitario],0))</f>
        <v/>
      </c>
      <c r="P410" s="534" t="str">
        <f>IF(Tabla1[[#This Row],[Cantidad de Insumos]]="","",Tabla1[[#This Row],[Precio Unitario]]*Tabla1[[#This Row],[Cantidad de Insumos]])</f>
        <v/>
      </c>
      <c r="Q410" s="534" t="str">
        <f>IF(Tabla1[[#This Row],[Descripción]]="","",_xlfn.XLOOKUP(Tabla1[[#This Row],[Descripción]],Tabla10[Descripción],Tabla10[CODIGO PRESUPUESTARIO],0))</f>
        <v/>
      </c>
      <c r="R410" s="535"/>
    </row>
    <row r="411" spans="2:18" x14ac:dyDescent="0.25">
      <c r="B411" s="191" t="str">
        <f>IF('Formulario PPGR3'!$G411="","",CONCATENATE('Formulario PPGR3'!$C411,".",'Formulario PPGR3'!$D411,".",'Formulario PPGR3'!$E411,".",'Formulario PPGR3'!$F411))</f>
        <v/>
      </c>
      <c r="C411" s="191" t="str">
        <f>IF('Formulario PPGR3'!$G411="","",'Formulario PPGR1'!#REF!)</f>
        <v/>
      </c>
      <c r="D411" s="191" t="str">
        <f>IF('Formulario PPGR3'!$G411="","",'Formulario PPGR1'!#REF!)</f>
        <v/>
      </c>
      <c r="E411" s="191" t="str">
        <f>IF('Formulario PPGR3'!$G411="","",'Formulario PPGR1'!#REF!)</f>
        <v/>
      </c>
      <c r="F411" s="191" t="str">
        <f>IF('Formulario PPGR3'!$G411="","",'Formulario PPGR1'!#REF!)</f>
        <v/>
      </c>
      <c r="G411" s="190"/>
      <c r="H411" s="531" t="str" cm="1">
        <f t="array" ref="H411">IF(Tabla1[[#This Row],[Código_Actividad]]="","",_xlfn.XLOOKUP(Tabla1[[#This Row],[Código_Actividad]],CodigoActividad,Tabla2[Actividades Programables Presupuestables],"",0))</f>
        <v/>
      </c>
      <c r="I411" s="532" t="str">
        <f>IFERROR(VLOOKUP('Formulario PPGR3'!$G411,'Formulario PPGR2'!$H$110:$V$265,15,FALSE),"")</f>
        <v/>
      </c>
      <c r="J411" s="537"/>
      <c r="K411" s="535" t="str">
        <f>IF(Tabla1[[#This Row],[Insumos]]="","",_xlfn.XLOOKUP(Tabla1[[#This Row],[Insumos]],Tabla10[Insumo],Tabla10[InsumoAbrev],"",0))</f>
        <v/>
      </c>
      <c r="L411" s="536"/>
      <c r="M411" s="533" t="str">
        <f>IF(Tabla1[[#This Row],[Descripción]]="","",_xlfn.XLOOKUP(Tabla1[[#This Row],[Descripción]],Tabla10[Descripción],Tabla10[Unidad de Medida],"",0))</f>
        <v/>
      </c>
      <c r="N411" s="323"/>
      <c r="O411" s="534" t="str">
        <f>IF(Tabla1[[#This Row],[Descripción]]="","",_xlfn.XLOOKUP(Tabla1[[#This Row],[Descripción]],Tabla10[Descripción],Tabla10[Precio Unitario],0))</f>
        <v/>
      </c>
      <c r="P411" s="534" t="str">
        <f>IF(Tabla1[[#This Row],[Cantidad de Insumos]]="","",Tabla1[[#This Row],[Precio Unitario]]*Tabla1[[#This Row],[Cantidad de Insumos]])</f>
        <v/>
      </c>
      <c r="Q411" s="534" t="str">
        <f>IF(Tabla1[[#This Row],[Descripción]]="","",_xlfn.XLOOKUP(Tabla1[[#This Row],[Descripción]],Tabla10[Descripción],Tabla10[CODIGO PRESUPUESTARIO],0))</f>
        <v/>
      </c>
      <c r="R411" s="535"/>
    </row>
    <row r="412" spans="2:18" x14ac:dyDescent="0.25">
      <c r="B412" s="191" t="str">
        <f>IF('Formulario PPGR3'!$G412="","",CONCATENATE('Formulario PPGR3'!$C412,".",'Formulario PPGR3'!$D412,".",'Formulario PPGR3'!$E412,".",'Formulario PPGR3'!$F412))</f>
        <v/>
      </c>
      <c r="C412" s="191" t="str">
        <f>IF('Formulario PPGR3'!$G412="","",'Formulario PPGR1'!#REF!)</f>
        <v/>
      </c>
      <c r="D412" s="191" t="str">
        <f>IF('Formulario PPGR3'!$G412="","",'Formulario PPGR1'!#REF!)</f>
        <v/>
      </c>
      <c r="E412" s="191" t="str">
        <f>IF('Formulario PPGR3'!$G412="","",'Formulario PPGR1'!#REF!)</f>
        <v/>
      </c>
      <c r="F412" s="191" t="str">
        <f>IF('Formulario PPGR3'!$G412="","",'Formulario PPGR1'!#REF!)</f>
        <v/>
      </c>
      <c r="G412" s="190"/>
      <c r="H412" s="531" t="str" cm="1">
        <f t="array" ref="H412">IF(Tabla1[[#This Row],[Código_Actividad]]="","",_xlfn.XLOOKUP(Tabla1[[#This Row],[Código_Actividad]],CodigoActividad,Tabla2[Actividades Programables Presupuestables],"",0))</f>
        <v/>
      </c>
      <c r="I412" s="532" t="str">
        <f>IFERROR(VLOOKUP('Formulario PPGR3'!$G412,'Formulario PPGR2'!$H$110:$V$265,15,FALSE),"")</f>
        <v/>
      </c>
      <c r="J412" s="537"/>
      <c r="K412" s="535" t="str">
        <f>IF(Tabla1[[#This Row],[Insumos]]="","",_xlfn.XLOOKUP(Tabla1[[#This Row],[Insumos]],Tabla10[Insumo],Tabla10[InsumoAbrev],"",0))</f>
        <v/>
      </c>
      <c r="L412" s="536"/>
      <c r="M412" s="533" t="str">
        <f>IF(Tabla1[[#This Row],[Descripción]]="","",_xlfn.XLOOKUP(Tabla1[[#This Row],[Descripción]],Tabla10[Descripción],Tabla10[Unidad de Medida],"",0))</f>
        <v/>
      </c>
      <c r="N412" s="323"/>
      <c r="O412" s="534" t="str">
        <f>IF(Tabla1[[#This Row],[Descripción]]="","",_xlfn.XLOOKUP(Tabla1[[#This Row],[Descripción]],Tabla10[Descripción],Tabla10[Precio Unitario],0))</f>
        <v/>
      </c>
      <c r="P412" s="534" t="str">
        <f>IF(Tabla1[[#This Row],[Cantidad de Insumos]]="","",Tabla1[[#This Row],[Precio Unitario]]*Tabla1[[#This Row],[Cantidad de Insumos]])</f>
        <v/>
      </c>
      <c r="Q412" s="534" t="str">
        <f>IF(Tabla1[[#This Row],[Descripción]]="","",_xlfn.XLOOKUP(Tabla1[[#This Row],[Descripción]],Tabla10[Descripción],Tabla10[CODIGO PRESUPUESTARIO],0))</f>
        <v/>
      </c>
      <c r="R412" s="535"/>
    </row>
    <row r="413" spans="2:18" x14ac:dyDescent="0.25">
      <c r="B413" s="191" t="str">
        <f>IF('Formulario PPGR3'!$G413="","",CONCATENATE('Formulario PPGR3'!$C413,".",'Formulario PPGR3'!$D413,".",'Formulario PPGR3'!$E413,".",'Formulario PPGR3'!$F413))</f>
        <v/>
      </c>
      <c r="C413" s="191" t="str">
        <f>IF('Formulario PPGR3'!$G413="","",'Formulario PPGR1'!#REF!)</f>
        <v/>
      </c>
      <c r="D413" s="191" t="str">
        <f>IF('Formulario PPGR3'!$G413="","",'Formulario PPGR1'!#REF!)</f>
        <v/>
      </c>
      <c r="E413" s="191" t="str">
        <f>IF('Formulario PPGR3'!$G413="","",'Formulario PPGR1'!#REF!)</f>
        <v/>
      </c>
      <c r="F413" s="191" t="str">
        <f>IF('Formulario PPGR3'!$G413="","",'Formulario PPGR1'!#REF!)</f>
        <v/>
      </c>
      <c r="G413" s="190"/>
      <c r="H413" s="531" t="str" cm="1">
        <f t="array" ref="H413">IF(Tabla1[[#This Row],[Código_Actividad]]="","",_xlfn.XLOOKUP(Tabla1[[#This Row],[Código_Actividad]],CodigoActividad,Tabla2[Actividades Programables Presupuestables],"",0))</f>
        <v/>
      </c>
      <c r="I413" s="532" t="str">
        <f>IFERROR(VLOOKUP('Formulario PPGR3'!$G413,'Formulario PPGR2'!$H$110:$V$265,15,FALSE),"")</f>
        <v/>
      </c>
      <c r="J413" s="537"/>
      <c r="K413" s="535" t="str">
        <f>IF(Tabla1[[#This Row],[Insumos]]="","",_xlfn.XLOOKUP(Tabla1[[#This Row],[Insumos]],Tabla10[Insumo],Tabla10[InsumoAbrev],"",0))</f>
        <v/>
      </c>
      <c r="L413" s="536"/>
      <c r="M413" s="533" t="str">
        <f>IF(Tabla1[[#This Row],[Descripción]]="","",_xlfn.XLOOKUP(Tabla1[[#This Row],[Descripción]],Tabla10[Descripción],Tabla10[Unidad de Medida],"",0))</f>
        <v/>
      </c>
      <c r="N413" s="323"/>
      <c r="O413" s="534" t="str">
        <f>IF(Tabla1[[#This Row],[Descripción]]="","",_xlfn.XLOOKUP(Tabla1[[#This Row],[Descripción]],Tabla10[Descripción],Tabla10[Precio Unitario],0))</f>
        <v/>
      </c>
      <c r="P413" s="534" t="str">
        <f>IF(Tabla1[[#This Row],[Cantidad de Insumos]]="","",Tabla1[[#This Row],[Precio Unitario]]*Tabla1[[#This Row],[Cantidad de Insumos]])</f>
        <v/>
      </c>
      <c r="Q413" s="534" t="str">
        <f>IF(Tabla1[[#This Row],[Descripción]]="","",_xlfn.XLOOKUP(Tabla1[[#This Row],[Descripción]],Tabla10[Descripción],Tabla10[CODIGO PRESUPUESTARIO],0))</f>
        <v/>
      </c>
      <c r="R413" s="535"/>
    </row>
    <row r="414" spans="2:18" x14ac:dyDescent="0.25">
      <c r="B414" s="191" t="str">
        <f>IF('Formulario PPGR3'!$G414="","",CONCATENATE('Formulario PPGR3'!$C414,".",'Formulario PPGR3'!$D414,".",'Formulario PPGR3'!$E414,".",'Formulario PPGR3'!$F414))</f>
        <v/>
      </c>
      <c r="C414" s="191" t="str">
        <f>IF('Formulario PPGR3'!$G414="","",'Formulario PPGR1'!#REF!)</f>
        <v/>
      </c>
      <c r="D414" s="191" t="str">
        <f>IF('Formulario PPGR3'!$G414="","",'Formulario PPGR1'!#REF!)</f>
        <v/>
      </c>
      <c r="E414" s="191" t="str">
        <f>IF('Formulario PPGR3'!$G414="","",'Formulario PPGR1'!#REF!)</f>
        <v/>
      </c>
      <c r="F414" s="191" t="str">
        <f>IF('Formulario PPGR3'!$G414="","",'Formulario PPGR1'!#REF!)</f>
        <v/>
      </c>
      <c r="G414" s="190"/>
      <c r="H414" s="531" t="str" cm="1">
        <f t="array" ref="H414">IF(Tabla1[[#This Row],[Código_Actividad]]="","",_xlfn.XLOOKUP(Tabla1[[#This Row],[Código_Actividad]],CodigoActividad,Tabla2[Actividades Programables Presupuestables],"",0))</f>
        <v/>
      </c>
      <c r="I414" s="532" t="str">
        <f>IFERROR(VLOOKUP('Formulario PPGR3'!$G414,'Formulario PPGR2'!$H$110:$V$265,15,FALSE),"")</f>
        <v/>
      </c>
      <c r="J414" s="537"/>
      <c r="K414" s="535" t="str">
        <f>IF(Tabla1[[#This Row],[Insumos]]="","",_xlfn.XLOOKUP(Tabla1[[#This Row],[Insumos]],Tabla10[Insumo],Tabla10[InsumoAbrev],"",0))</f>
        <v/>
      </c>
      <c r="L414" s="536"/>
      <c r="M414" s="533" t="str">
        <f>IF(Tabla1[[#This Row],[Descripción]]="","",_xlfn.XLOOKUP(Tabla1[[#This Row],[Descripción]],Tabla10[Descripción],Tabla10[Unidad de Medida],"",0))</f>
        <v/>
      </c>
      <c r="N414" s="323"/>
      <c r="O414" s="534" t="str">
        <f>IF(Tabla1[[#This Row],[Descripción]]="","",_xlfn.XLOOKUP(Tabla1[[#This Row],[Descripción]],Tabla10[Descripción],Tabla10[Precio Unitario],0))</f>
        <v/>
      </c>
      <c r="P414" s="534" t="str">
        <f>IF(Tabla1[[#This Row],[Cantidad de Insumos]]="","",Tabla1[[#This Row],[Precio Unitario]]*Tabla1[[#This Row],[Cantidad de Insumos]])</f>
        <v/>
      </c>
      <c r="Q414" s="534" t="str">
        <f>IF(Tabla1[[#This Row],[Descripción]]="","",_xlfn.XLOOKUP(Tabla1[[#This Row],[Descripción]],Tabla10[Descripción],Tabla10[CODIGO PRESUPUESTARIO],0))</f>
        <v/>
      </c>
      <c r="R414" s="535"/>
    </row>
    <row r="415" spans="2:18" x14ac:dyDescent="0.25">
      <c r="B415" s="191" t="str">
        <f>IF('Formulario PPGR3'!$G415="","",CONCATENATE('Formulario PPGR3'!$C415,".",'Formulario PPGR3'!$D415,".",'Formulario PPGR3'!$E415,".",'Formulario PPGR3'!$F415))</f>
        <v/>
      </c>
      <c r="C415" s="191" t="str">
        <f>IF('Formulario PPGR3'!$G415="","",'Formulario PPGR1'!#REF!)</f>
        <v/>
      </c>
      <c r="D415" s="191" t="str">
        <f>IF('Formulario PPGR3'!$G415="","",'Formulario PPGR1'!#REF!)</f>
        <v/>
      </c>
      <c r="E415" s="191" t="str">
        <f>IF('Formulario PPGR3'!$G415="","",'Formulario PPGR1'!#REF!)</f>
        <v/>
      </c>
      <c r="F415" s="191" t="str">
        <f>IF('Formulario PPGR3'!$G415="","",'Formulario PPGR1'!#REF!)</f>
        <v/>
      </c>
      <c r="G415" s="190"/>
      <c r="H415" s="531" t="str" cm="1">
        <f t="array" ref="H415">IF(Tabla1[[#This Row],[Código_Actividad]]="","",_xlfn.XLOOKUP(Tabla1[[#This Row],[Código_Actividad]],CodigoActividad,Tabla2[Actividades Programables Presupuestables],"",0))</f>
        <v/>
      </c>
      <c r="I415" s="532" t="str">
        <f>IFERROR(VLOOKUP('Formulario PPGR3'!$G415,'Formulario PPGR2'!$H$110:$V$265,15,FALSE),"")</f>
        <v/>
      </c>
      <c r="J415" s="537"/>
      <c r="K415" s="535" t="str">
        <f>IF(Tabla1[[#This Row],[Insumos]]="","",_xlfn.XLOOKUP(Tabla1[[#This Row],[Insumos]],Tabla10[Insumo],Tabla10[InsumoAbrev],"",0))</f>
        <v/>
      </c>
      <c r="L415" s="536"/>
      <c r="M415" s="533" t="str">
        <f>IF(Tabla1[[#This Row],[Descripción]]="","",_xlfn.XLOOKUP(Tabla1[[#This Row],[Descripción]],Tabla10[Descripción],Tabla10[Unidad de Medida],"",0))</f>
        <v/>
      </c>
      <c r="N415" s="323"/>
      <c r="O415" s="534" t="str">
        <f>IF(Tabla1[[#This Row],[Descripción]]="","",_xlfn.XLOOKUP(Tabla1[[#This Row],[Descripción]],Tabla10[Descripción],Tabla10[Precio Unitario],0))</f>
        <v/>
      </c>
      <c r="P415" s="534" t="str">
        <f>IF(Tabla1[[#This Row],[Cantidad de Insumos]]="","",Tabla1[[#This Row],[Precio Unitario]]*Tabla1[[#This Row],[Cantidad de Insumos]])</f>
        <v/>
      </c>
      <c r="Q415" s="534" t="str">
        <f>IF(Tabla1[[#This Row],[Descripción]]="","",_xlfn.XLOOKUP(Tabla1[[#This Row],[Descripción]],Tabla10[Descripción],Tabla10[CODIGO PRESUPUESTARIO],0))</f>
        <v/>
      </c>
      <c r="R415" s="535"/>
    </row>
    <row r="416" spans="2:18" x14ac:dyDescent="0.25">
      <c r="B416" s="191" t="str">
        <f>IF('Formulario PPGR3'!$G416="","",CONCATENATE('Formulario PPGR3'!$C416,".",'Formulario PPGR3'!$D416,".",'Formulario PPGR3'!$E416,".",'Formulario PPGR3'!$F416))</f>
        <v/>
      </c>
      <c r="C416" s="191" t="str">
        <f>IF('Formulario PPGR3'!$G416="","",'Formulario PPGR1'!#REF!)</f>
        <v/>
      </c>
      <c r="D416" s="191" t="str">
        <f>IF('Formulario PPGR3'!$G416="","",'Formulario PPGR1'!#REF!)</f>
        <v/>
      </c>
      <c r="E416" s="191" t="str">
        <f>IF('Formulario PPGR3'!$G416="","",'Formulario PPGR1'!#REF!)</f>
        <v/>
      </c>
      <c r="F416" s="191" t="str">
        <f>IF('Formulario PPGR3'!$G416="","",'Formulario PPGR1'!#REF!)</f>
        <v/>
      </c>
      <c r="G416" s="190"/>
      <c r="H416" s="531" t="str" cm="1">
        <f t="array" ref="H416">IF(Tabla1[[#This Row],[Código_Actividad]]="","",_xlfn.XLOOKUP(Tabla1[[#This Row],[Código_Actividad]],CodigoActividad,Tabla2[Actividades Programables Presupuestables],"",0))</f>
        <v/>
      </c>
      <c r="I416" s="532" t="str">
        <f>IFERROR(VLOOKUP('Formulario PPGR3'!$G416,'Formulario PPGR2'!$H$110:$V$265,15,FALSE),"")</f>
        <v/>
      </c>
      <c r="J416" s="537"/>
      <c r="K416" s="535" t="str">
        <f>IF(Tabla1[[#This Row],[Insumos]]="","",_xlfn.XLOOKUP(Tabla1[[#This Row],[Insumos]],Tabla10[Insumo],Tabla10[InsumoAbrev],"",0))</f>
        <v/>
      </c>
      <c r="L416" s="536"/>
      <c r="M416" s="533" t="str">
        <f>IF(Tabla1[[#This Row],[Descripción]]="","",_xlfn.XLOOKUP(Tabla1[[#This Row],[Descripción]],Tabla10[Descripción],Tabla10[Unidad de Medida],"",0))</f>
        <v/>
      </c>
      <c r="N416" s="323"/>
      <c r="O416" s="534" t="str">
        <f>IF(Tabla1[[#This Row],[Descripción]]="","",_xlfn.XLOOKUP(Tabla1[[#This Row],[Descripción]],Tabla10[Descripción],Tabla10[Precio Unitario],0))</f>
        <v/>
      </c>
      <c r="P416" s="534" t="str">
        <f>IF(Tabla1[[#This Row],[Cantidad de Insumos]]="","",Tabla1[[#This Row],[Precio Unitario]]*Tabla1[[#This Row],[Cantidad de Insumos]])</f>
        <v/>
      </c>
      <c r="Q416" s="534" t="str">
        <f>IF(Tabla1[[#This Row],[Descripción]]="","",_xlfn.XLOOKUP(Tabla1[[#This Row],[Descripción]],Tabla10[Descripción],Tabla10[CODIGO PRESUPUESTARIO],0))</f>
        <v/>
      </c>
      <c r="R416" s="535"/>
    </row>
    <row r="417" spans="2:18" x14ac:dyDescent="0.25">
      <c r="B417" s="191" t="str">
        <f>IF('Formulario PPGR3'!$G417="","",CONCATENATE('Formulario PPGR3'!$C417,".",'Formulario PPGR3'!$D417,".",'Formulario PPGR3'!$E417,".",'Formulario PPGR3'!$F417))</f>
        <v/>
      </c>
      <c r="C417" s="191" t="str">
        <f>IF('Formulario PPGR3'!$G417="","",'Formulario PPGR1'!#REF!)</f>
        <v/>
      </c>
      <c r="D417" s="191" t="str">
        <f>IF('Formulario PPGR3'!$G417="","",'Formulario PPGR1'!#REF!)</f>
        <v/>
      </c>
      <c r="E417" s="191" t="str">
        <f>IF('Formulario PPGR3'!$G417="","",'Formulario PPGR1'!#REF!)</f>
        <v/>
      </c>
      <c r="F417" s="191" t="str">
        <f>IF('Formulario PPGR3'!$G417="","",'Formulario PPGR1'!#REF!)</f>
        <v/>
      </c>
      <c r="G417" s="190"/>
      <c r="H417" s="531" t="str" cm="1">
        <f t="array" ref="H417">IF(Tabla1[[#This Row],[Código_Actividad]]="","",_xlfn.XLOOKUP(Tabla1[[#This Row],[Código_Actividad]],CodigoActividad,Tabla2[Actividades Programables Presupuestables],"",0))</f>
        <v/>
      </c>
      <c r="I417" s="532" t="str">
        <f>IFERROR(VLOOKUP('Formulario PPGR3'!$G417,'Formulario PPGR2'!$H$110:$V$265,15,FALSE),"")</f>
        <v/>
      </c>
      <c r="J417" s="537"/>
      <c r="K417" s="535" t="str">
        <f>IF(Tabla1[[#This Row],[Insumos]]="","",_xlfn.XLOOKUP(Tabla1[[#This Row],[Insumos]],Tabla10[Insumo],Tabla10[InsumoAbrev],"",0))</f>
        <v/>
      </c>
      <c r="L417" s="536"/>
      <c r="M417" s="533" t="str">
        <f>IF(Tabla1[[#This Row],[Descripción]]="","",_xlfn.XLOOKUP(Tabla1[[#This Row],[Descripción]],Tabla10[Descripción],Tabla10[Unidad de Medida],"",0))</f>
        <v/>
      </c>
      <c r="N417" s="323"/>
      <c r="O417" s="534" t="str">
        <f>IF(Tabla1[[#This Row],[Descripción]]="","",_xlfn.XLOOKUP(Tabla1[[#This Row],[Descripción]],Tabla10[Descripción],Tabla10[Precio Unitario],0))</f>
        <v/>
      </c>
      <c r="P417" s="534" t="str">
        <f>IF(Tabla1[[#This Row],[Cantidad de Insumos]]="","",Tabla1[[#This Row],[Precio Unitario]]*Tabla1[[#This Row],[Cantidad de Insumos]])</f>
        <v/>
      </c>
      <c r="Q417" s="534" t="str">
        <f>IF(Tabla1[[#This Row],[Descripción]]="","",_xlfn.XLOOKUP(Tabla1[[#This Row],[Descripción]],Tabla10[Descripción],Tabla10[CODIGO PRESUPUESTARIO],0))</f>
        <v/>
      </c>
      <c r="R417" s="535"/>
    </row>
    <row r="418" spans="2:18" x14ac:dyDescent="0.25">
      <c r="B418" s="191" t="str">
        <f>IF('Formulario PPGR3'!$G418="","",CONCATENATE('Formulario PPGR3'!$C418,".",'Formulario PPGR3'!$D418,".",'Formulario PPGR3'!$E418,".",'Formulario PPGR3'!$F418))</f>
        <v/>
      </c>
      <c r="C418" s="191" t="str">
        <f>IF('Formulario PPGR3'!$G418="","",'Formulario PPGR1'!#REF!)</f>
        <v/>
      </c>
      <c r="D418" s="191" t="str">
        <f>IF('Formulario PPGR3'!$G418="","",'Formulario PPGR1'!#REF!)</f>
        <v/>
      </c>
      <c r="E418" s="191" t="str">
        <f>IF('Formulario PPGR3'!$G418="","",'Formulario PPGR1'!#REF!)</f>
        <v/>
      </c>
      <c r="F418" s="191" t="str">
        <f>IF('Formulario PPGR3'!$G418="","",'Formulario PPGR1'!#REF!)</f>
        <v/>
      </c>
      <c r="G418" s="190"/>
      <c r="H418" s="531" t="str" cm="1">
        <f t="array" ref="H418">IF(Tabla1[[#This Row],[Código_Actividad]]="","",_xlfn.XLOOKUP(Tabla1[[#This Row],[Código_Actividad]],CodigoActividad,Tabla2[Actividades Programables Presupuestables],"",0))</f>
        <v/>
      </c>
      <c r="I418" s="532" t="str">
        <f>IFERROR(VLOOKUP('Formulario PPGR3'!$G418,'Formulario PPGR2'!$H$110:$V$265,15,FALSE),"")</f>
        <v/>
      </c>
      <c r="J418" s="537"/>
      <c r="K418" s="535" t="str">
        <f>IF(Tabla1[[#This Row],[Insumos]]="","",_xlfn.XLOOKUP(Tabla1[[#This Row],[Insumos]],Tabla10[Insumo],Tabla10[InsumoAbrev],"",0))</f>
        <v/>
      </c>
      <c r="L418" s="536"/>
      <c r="M418" s="533" t="str">
        <f>IF(Tabla1[[#This Row],[Descripción]]="","",_xlfn.XLOOKUP(Tabla1[[#This Row],[Descripción]],Tabla10[Descripción],Tabla10[Unidad de Medida],"",0))</f>
        <v/>
      </c>
      <c r="N418" s="323"/>
      <c r="O418" s="534" t="str">
        <f>IF(Tabla1[[#This Row],[Descripción]]="","",_xlfn.XLOOKUP(Tabla1[[#This Row],[Descripción]],Tabla10[Descripción],Tabla10[Precio Unitario],0))</f>
        <v/>
      </c>
      <c r="P418" s="534" t="str">
        <f>IF(Tabla1[[#This Row],[Cantidad de Insumos]]="","",Tabla1[[#This Row],[Precio Unitario]]*Tabla1[[#This Row],[Cantidad de Insumos]])</f>
        <v/>
      </c>
      <c r="Q418" s="534" t="str">
        <f>IF(Tabla1[[#This Row],[Descripción]]="","",_xlfn.XLOOKUP(Tabla1[[#This Row],[Descripción]],Tabla10[Descripción],Tabla10[CODIGO PRESUPUESTARIO],0))</f>
        <v/>
      </c>
      <c r="R418" s="535"/>
    </row>
    <row r="419" spans="2:18" x14ac:dyDescent="0.25">
      <c r="B419" s="191" t="str">
        <f>IF('Formulario PPGR3'!$G419="","",CONCATENATE('Formulario PPGR3'!$C419,".",'Formulario PPGR3'!$D419,".",'Formulario PPGR3'!$E419,".",'Formulario PPGR3'!$F419))</f>
        <v/>
      </c>
      <c r="C419" s="191" t="str">
        <f>IF('Formulario PPGR3'!$G419="","",'Formulario PPGR1'!#REF!)</f>
        <v/>
      </c>
      <c r="D419" s="191" t="str">
        <f>IF('Formulario PPGR3'!$G419="","",'Formulario PPGR1'!#REF!)</f>
        <v/>
      </c>
      <c r="E419" s="191" t="str">
        <f>IF('Formulario PPGR3'!$G419="","",'Formulario PPGR1'!#REF!)</f>
        <v/>
      </c>
      <c r="F419" s="191" t="str">
        <f>IF('Formulario PPGR3'!$G419="","",'Formulario PPGR1'!#REF!)</f>
        <v/>
      </c>
      <c r="G419" s="190"/>
      <c r="H419" s="531" t="str" cm="1">
        <f t="array" ref="H419">IF(Tabla1[[#This Row],[Código_Actividad]]="","",_xlfn.XLOOKUP(Tabla1[[#This Row],[Código_Actividad]],CodigoActividad,Tabla2[Actividades Programables Presupuestables],"",0))</f>
        <v/>
      </c>
      <c r="I419" s="532" t="str">
        <f>IFERROR(VLOOKUP('Formulario PPGR3'!$G419,'Formulario PPGR2'!$H$110:$V$265,15,FALSE),"")</f>
        <v/>
      </c>
      <c r="J419" s="537"/>
      <c r="K419" s="535" t="str">
        <f>IF(Tabla1[[#This Row],[Insumos]]="","",_xlfn.XLOOKUP(Tabla1[[#This Row],[Insumos]],Tabla10[Insumo],Tabla10[InsumoAbrev],"",0))</f>
        <v/>
      </c>
      <c r="L419" s="536"/>
      <c r="M419" s="533" t="str">
        <f>IF(Tabla1[[#This Row],[Descripción]]="","",_xlfn.XLOOKUP(Tabla1[[#This Row],[Descripción]],Tabla10[Descripción],Tabla10[Unidad de Medida],"",0))</f>
        <v/>
      </c>
      <c r="N419" s="323"/>
      <c r="O419" s="534" t="str">
        <f>IF(Tabla1[[#This Row],[Descripción]]="","",_xlfn.XLOOKUP(Tabla1[[#This Row],[Descripción]],Tabla10[Descripción],Tabla10[Precio Unitario],0))</f>
        <v/>
      </c>
      <c r="P419" s="534" t="str">
        <f>IF(Tabla1[[#This Row],[Cantidad de Insumos]]="","",Tabla1[[#This Row],[Precio Unitario]]*Tabla1[[#This Row],[Cantidad de Insumos]])</f>
        <v/>
      </c>
      <c r="Q419" s="534" t="str">
        <f>IF(Tabla1[[#This Row],[Descripción]]="","",_xlfn.XLOOKUP(Tabla1[[#This Row],[Descripción]],Tabla10[Descripción],Tabla10[CODIGO PRESUPUESTARIO],0))</f>
        <v/>
      </c>
      <c r="R419" s="535"/>
    </row>
    <row r="420" spans="2:18" x14ac:dyDescent="0.25">
      <c r="B420" s="191" t="str">
        <f>IF('Formulario PPGR3'!$G420="","",CONCATENATE('Formulario PPGR3'!$C420,".",'Formulario PPGR3'!$D420,".",'Formulario PPGR3'!$E420,".",'Formulario PPGR3'!$F420))</f>
        <v/>
      </c>
      <c r="C420" s="191" t="str">
        <f>IF('Formulario PPGR3'!$G420="","",'Formulario PPGR1'!#REF!)</f>
        <v/>
      </c>
      <c r="D420" s="191" t="str">
        <f>IF('Formulario PPGR3'!$G420="","",'Formulario PPGR1'!#REF!)</f>
        <v/>
      </c>
      <c r="E420" s="191" t="str">
        <f>IF('Formulario PPGR3'!$G420="","",'Formulario PPGR1'!#REF!)</f>
        <v/>
      </c>
      <c r="F420" s="191" t="str">
        <f>IF('Formulario PPGR3'!$G420="","",'Formulario PPGR1'!#REF!)</f>
        <v/>
      </c>
      <c r="G420" s="190"/>
      <c r="H420" s="531" t="str" cm="1">
        <f t="array" ref="H420">IF(Tabla1[[#This Row],[Código_Actividad]]="","",_xlfn.XLOOKUP(Tabla1[[#This Row],[Código_Actividad]],CodigoActividad,Tabla2[Actividades Programables Presupuestables],"",0))</f>
        <v/>
      </c>
      <c r="I420" s="532" t="str">
        <f>IFERROR(VLOOKUP('Formulario PPGR3'!$G420,'Formulario PPGR2'!$H$110:$V$265,15,FALSE),"")</f>
        <v/>
      </c>
      <c r="J420" s="537"/>
      <c r="K420" s="535" t="str">
        <f>IF(Tabla1[[#This Row],[Insumos]]="","",_xlfn.XLOOKUP(Tabla1[[#This Row],[Insumos]],Tabla10[Insumo],Tabla10[InsumoAbrev],"",0))</f>
        <v/>
      </c>
      <c r="L420" s="536"/>
      <c r="M420" s="533" t="str">
        <f>IF(Tabla1[[#This Row],[Descripción]]="","",_xlfn.XLOOKUP(Tabla1[[#This Row],[Descripción]],Tabla10[Descripción],Tabla10[Unidad de Medida],"",0))</f>
        <v/>
      </c>
      <c r="N420" s="323"/>
      <c r="O420" s="534" t="str">
        <f>IF(Tabla1[[#This Row],[Descripción]]="","",_xlfn.XLOOKUP(Tabla1[[#This Row],[Descripción]],Tabla10[Descripción],Tabla10[Precio Unitario],0))</f>
        <v/>
      </c>
      <c r="P420" s="534" t="str">
        <f>IF(Tabla1[[#This Row],[Cantidad de Insumos]]="","",Tabla1[[#This Row],[Precio Unitario]]*Tabla1[[#This Row],[Cantidad de Insumos]])</f>
        <v/>
      </c>
      <c r="Q420" s="534" t="str">
        <f>IF(Tabla1[[#This Row],[Descripción]]="","",_xlfn.XLOOKUP(Tabla1[[#This Row],[Descripción]],Tabla10[Descripción],Tabla10[CODIGO PRESUPUESTARIO],0))</f>
        <v/>
      </c>
      <c r="R420" s="535"/>
    </row>
    <row r="421" spans="2:18" x14ac:dyDescent="0.25">
      <c r="B421" s="191" t="str">
        <f>IF('Formulario PPGR3'!$G421="","",CONCATENATE('Formulario PPGR3'!$C421,".",'Formulario PPGR3'!$D421,".",'Formulario PPGR3'!$E421,".",'Formulario PPGR3'!$F421))</f>
        <v/>
      </c>
      <c r="C421" s="191" t="str">
        <f>IF('Formulario PPGR3'!$G421="","",'Formulario PPGR1'!#REF!)</f>
        <v/>
      </c>
      <c r="D421" s="191" t="str">
        <f>IF('Formulario PPGR3'!$G421="","",'Formulario PPGR1'!#REF!)</f>
        <v/>
      </c>
      <c r="E421" s="191" t="str">
        <f>IF('Formulario PPGR3'!$G421="","",'Formulario PPGR1'!#REF!)</f>
        <v/>
      </c>
      <c r="F421" s="191" t="str">
        <f>IF('Formulario PPGR3'!$G421="","",'Formulario PPGR1'!#REF!)</f>
        <v/>
      </c>
      <c r="G421" s="190"/>
      <c r="H421" s="531" t="str" cm="1">
        <f t="array" ref="H421">IF(Tabla1[[#This Row],[Código_Actividad]]="","",_xlfn.XLOOKUP(Tabla1[[#This Row],[Código_Actividad]],CodigoActividad,Tabla2[Actividades Programables Presupuestables],"",0))</f>
        <v/>
      </c>
      <c r="I421" s="532" t="str">
        <f>IFERROR(VLOOKUP('Formulario PPGR3'!$G421,'Formulario PPGR2'!$H$110:$V$265,15,FALSE),"")</f>
        <v/>
      </c>
      <c r="J421" s="537"/>
      <c r="K421" s="535" t="str">
        <f>IF(Tabla1[[#This Row],[Insumos]]="","",_xlfn.XLOOKUP(Tabla1[[#This Row],[Insumos]],Tabla10[Insumo],Tabla10[InsumoAbrev],"",0))</f>
        <v/>
      </c>
      <c r="L421" s="536"/>
      <c r="M421" s="533" t="str">
        <f>IF(Tabla1[[#This Row],[Descripción]]="","",_xlfn.XLOOKUP(Tabla1[[#This Row],[Descripción]],Tabla10[Descripción],Tabla10[Unidad de Medida],"",0))</f>
        <v/>
      </c>
      <c r="N421" s="323"/>
      <c r="O421" s="534" t="str">
        <f>IF(Tabla1[[#This Row],[Descripción]]="","",_xlfn.XLOOKUP(Tabla1[[#This Row],[Descripción]],Tabla10[Descripción],Tabla10[Precio Unitario],0))</f>
        <v/>
      </c>
      <c r="P421" s="534" t="str">
        <f>IF(Tabla1[[#This Row],[Cantidad de Insumos]]="","",Tabla1[[#This Row],[Precio Unitario]]*Tabla1[[#This Row],[Cantidad de Insumos]])</f>
        <v/>
      </c>
      <c r="Q421" s="534" t="str">
        <f>IF(Tabla1[[#This Row],[Descripción]]="","",_xlfn.XLOOKUP(Tabla1[[#This Row],[Descripción]],Tabla10[Descripción],Tabla10[CODIGO PRESUPUESTARIO],0))</f>
        <v/>
      </c>
      <c r="R421" s="535"/>
    </row>
    <row r="422" spans="2:18" x14ac:dyDescent="0.25">
      <c r="B422" s="191" t="str">
        <f>IF('Formulario PPGR3'!$G422="","",CONCATENATE('Formulario PPGR3'!$C422,".",'Formulario PPGR3'!$D422,".",'Formulario PPGR3'!$E422,".",'Formulario PPGR3'!$F422))</f>
        <v/>
      </c>
      <c r="C422" s="191" t="str">
        <f>IF('Formulario PPGR3'!$G422="","",'Formulario PPGR1'!#REF!)</f>
        <v/>
      </c>
      <c r="D422" s="191" t="str">
        <f>IF('Formulario PPGR3'!$G422="","",'Formulario PPGR1'!#REF!)</f>
        <v/>
      </c>
      <c r="E422" s="191" t="str">
        <f>IF('Formulario PPGR3'!$G422="","",'Formulario PPGR1'!#REF!)</f>
        <v/>
      </c>
      <c r="F422" s="191" t="str">
        <f>IF('Formulario PPGR3'!$G422="","",'Formulario PPGR1'!#REF!)</f>
        <v/>
      </c>
      <c r="G422" s="190"/>
      <c r="H422" s="531" t="str" cm="1">
        <f t="array" ref="H422">IF(Tabla1[[#This Row],[Código_Actividad]]="","",_xlfn.XLOOKUP(Tabla1[[#This Row],[Código_Actividad]],CodigoActividad,Tabla2[Actividades Programables Presupuestables],"",0))</f>
        <v/>
      </c>
      <c r="I422" s="532" t="str">
        <f>IFERROR(VLOOKUP('Formulario PPGR3'!$G422,'Formulario PPGR2'!$H$110:$V$265,15,FALSE),"")</f>
        <v/>
      </c>
      <c r="J422" s="537"/>
      <c r="K422" s="535" t="str">
        <f>IF(Tabla1[[#This Row],[Insumos]]="","",_xlfn.XLOOKUP(Tabla1[[#This Row],[Insumos]],Tabla10[Insumo],Tabla10[InsumoAbrev],"",0))</f>
        <v/>
      </c>
      <c r="L422" s="536"/>
      <c r="M422" s="533" t="str">
        <f>IF(Tabla1[[#This Row],[Descripción]]="","",_xlfn.XLOOKUP(Tabla1[[#This Row],[Descripción]],Tabla10[Descripción],Tabla10[Unidad de Medida],"",0))</f>
        <v/>
      </c>
      <c r="N422" s="323"/>
      <c r="O422" s="534" t="str">
        <f>IF(Tabla1[[#This Row],[Descripción]]="","",_xlfn.XLOOKUP(Tabla1[[#This Row],[Descripción]],Tabla10[Descripción],Tabla10[Precio Unitario],0))</f>
        <v/>
      </c>
      <c r="P422" s="534" t="str">
        <f>IF(Tabla1[[#This Row],[Cantidad de Insumos]]="","",Tabla1[[#This Row],[Precio Unitario]]*Tabla1[[#This Row],[Cantidad de Insumos]])</f>
        <v/>
      </c>
      <c r="Q422" s="534" t="str">
        <f>IF(Tabla1[[#This Row],[Descripción]]="","",_xlfn.XLOOKUP(Tabla1[[#This Row],[Descripción]],Tabla10[Descripción],Tabla10[CODIGO PRESUPUESTARIO],0))</f>
        <v/>
      </c>
      <c r="R422" s="535"/>
    </row>
    <row r="423" spans="2:18" x14ac:dyDescent="0.25">
      <c r="B423" s="191" t="str">
        <f>IF('Formulario PPGR3'!$G423="","",CONCATENATE('Formulario PPGR3'!$C423,".",'Formulario PPGR3'!$D423,".",'Formulario PPGR3'!$E423,".",'Formulario PPGR3'!$F423))</f>
        <v/>
      </c>
      <c r="C423" s="191" t="str">
        <f>IF('Formulario PPGR3'!$G423="","",'Formulario PPGR1'!#REF!)</f>
        <v/>
      </c>
      <c r="D423" s="191" t="str">
        <f>IF('Formulario PPGR3'!$G423="","",'Formulario PPGR1'!#REF!)</f>
        <v/>
      </c>
      <c r="E423" s="191" t="str">
        <f>IF('Formulario PPGR3'!$G423="","",'Formulario PPGR1'!#REF!)</f>
        <v/>
      </c>
      <c r="F423" s="191" t="str">
        <f>IF('Formulario PPGR3'!$G423="","",'Formulario PPGR1'!#REF!)</f>
        <v/>
      </c>
      <c r="G423" s="190"/>
      <c r="H423" s="531" t="str" cm="1">
        <f t="array" ref="H423">IF(Tabla1[[#This Row],[Código_Actividad]]="","",_xlfn.XLOOKUP(Tabla1[[#This Row],[Código_Actividad]],CodigoActividad,Tabla2[Actividades Programables Presupuestables],"",0))</f>
        <v/>
      </c>
      <c r="I423" s="532" t="str">
        <f>IFERROR(VLOOKUP('Formulario PPGR3'!$G423,'Formulario PPGR2'!$H$110:$V$265,15,FALSE),"")</f>
        <v/>
      </c>
      <c r="J423" s="537"/>
      <c r="K423" s="535" t="str">
        <f>IF(Tabla1[[#This Row],[Insumos]]="","",_xlfn.XLOOKUP(Tabla1[[#This Row],[Insumos]],Tabla10[Insumo],Tabla10[InsumoAbrev],"",0))</f>
        <v/>
      </c>
      <c r="L423" s="536"/>
      <c r="M423" s="533" t="str">
        <f>IF(Tabla1[[#This Row],[Descripción]]="","",_xlfn.XLOOKUP(Tabla1[[#This Row],[Descripción]],Tabla10[Descripción],Tabla10[Unidad de Medida],"",0))</f>
        <v/>
      </c>
      <c r="N423" s="323"/>
      <c r="O423" s="534" t="str">
        <f>IF(Tabla1[[#This Row],[Descripción]]="","",_xlfn.XLOOKUP(Tabla1[[#This Row],[Descripción]],Tabla10[Descripción],Tabla10[Precio Unitario],0))</f>
        <v/>
      </c>
      <c r="P423" s="534" t="str">
        <f>IF(Tabla1[[#This Row],[Cantidad de Insumos]]="","",Tabla1[[#This Row],[Precio Unitario]]*Tabla1[[#This Row],[Cantidad de Insumos]])</f>
        <v/>
      </c>
      <c r="Q423" s="534" t="str">
        <f>IF(Tabla1[[#This Row],[Descripción]]="","",_xlfn.XLOOKUP(Tabla1[[#This Row],[Descripción]],Tabla10[Descripción],Tabla10[CODIGO PRESUPUESTARIO],0))</f>
        <v/>
      </c>
      <c r="R423" s="535"/>
    </row>
    <row r="424" spans="2:18" x14ac:dyDescent="0.25">
      <c r="B424" s="191" t="str">
        <f>IF('Formulario PPGR3'!$G424="","",CONCATENATE('Formulario PPGR3'!$C424,".",'Formulario PPGR3'!$D424,".",'Formulario PPGR3'!$E424,".",'Formulario PPGR3'!$F424))</f>
        <v/>
      </c>
      <c r="C424" s="191" t="str">
        <f>IF('Formulario PPGR3'!$G424="","",'Formulario PPGR1'!#REF!)</f>
        <v/>
      </c>
      <c r="D424" s="191" t="str">
        <f>IF('Formulario PPGR3'!$G424="","",'Formulario PPGR1'!#REF!)</f>
        <v/>
      </c>
      <c r="E424" s="191" t="str">
        <f>IF('Formulario PPGR3'!$G424="","",'Formulario PPGR1'!#REF!)</f>
        <v/>
      </c>
      <c r="F424" s="191" t="str">
        <f>IF('Formulario PPGR3'!$G424="","",'Formulario PPGR1'!#REF!)</f>
        <v/>
      </c>
      <c r="G424" s="190"/>
      <c r="H424" s="531" t="str" cm="1">
        <f t="array" ref="H424">IF(Tabla1[[#This Row],[Código_Actividad]]="","",_xlfn.XLOOKUP(Tabla1[[#This Row],[Código_Actividad]],CodigoActividad,Tabla2[Actividades Programables Presupuestables],"",0))</f>
        <v/>
      </c>
      <c r="I424" s="532" t="str">
        <f>IFERROR(VLOOKUP('Formulario PPGR3'!$G424,'Formulario PPGR2'!$H$110:$V$265,15,FALSE),"")</f>
        <v/>
      </c>
      <c r="J424" s="537"/>
      <c r="K424" s="535" t="str">
        <f>IF(Tabla1[[#This Row],[Insumos]]="","",_xlfn.XLOOKUP(Tabla1[[#This Row],[Insumos]],Tabla10[Insumo],Tabla10[InsumoAbrev],"",0))</f>
        <v/>
      </c>
      <c r="L424" s="536"/>
      <c r="M424" s="533" t="str">
        <f>IF(Tabla1[[#This Row],[Descripción]]="","",_xlfn.XLOOKUP(Tabla1[[#This Row],[Descripción]],Tabla10[Descripción],Tabla10[Unidad de Medida],"",0))</f>
        <v/>
      </c>
      <c r="N424" s="323"/>
      <c r="O424" s="534" t="str">
        <f>IF(Tabla1[[#This Row],[Descripción]]="","",_xlfn.XLOOKUP(Tabla1[[#This Row],[Descripción]],Tabla10[Descripción],Tabla10[Precio Unitario],0))</f>
        <v/>
      </c>
      <c r="P424" s="534" t="str">
        <f>IF(Tabla1[[#This Row],[Cantidad de Insumos]]="","",Tabla1[[#This Row],[Precio Unitario]]*Tabla1[[#This Row],[Cantidad de Insumos]])</f>
        <v/>
      </c>
      <c r="Q424" s="534" t="str">
        <f>IF(Tabla1[[#This Row],[Descripción]]="","",_xlfn.XLOOKUP(Tabla1[[#This Row],[Descripción]],Tabla10[Descripción],Tabla10[CODIGO PRESUPUESTARIO],0))</f>
        <v/>
      </c>
      <c r="R424" s="535"/>
    </row>
    <row r="425" spans="2:18" x14ac:dyDescent="0.25">
      <c r="B425" s="191" t="str">
        <f>IF('Formulario PPGR3'!$G425="","",CONCATENATE('Formulario PPGR3'!$C425,".",'Formulario PPGR3'!$D425,".",'Formulario PPGR3'!$E425,".",'Formulario PPGR3'!$F425))</f>
        <v/>
      </c>
      <c r="C425" s="191" t="str">
        <f>IF('Formulario PPGR3'!$G425="","",'Formulario PPGR1'!#REF!)</f>
        <v/>
      </c>
      <c r="D425" s="191" t="str">
        <f>IF('Formulario PPGR3'!$G425="","",'Formulario PPGR1'!#REF!)</f>
        <v/>
      </c>
      <c r="E425" s="191" t="str">
        <f>IF('Formulario PPGR3'!$G425="","",'Formulario PPGR1'!#REF!)</f>
        <v/>
      </c>
      <c r="F425" s="191" t="str">
        <f>IF('Formulario PPGR3'!$G425="","",'Formulario PPGR1'!#REF!)</f>
        <v/>
      </c>
      <c r="G425" s="190"/>
      <c r="H425" s="531" t="str" cm="1">
        <f t="array" ref="H425">IF(Tabla1[[#This Row],[Código_Actividad]]="","",_xlfn.XLOOKUP(Tabla1[[#This Row],[Código_Actividad]],CodigoActividad,Tabla2[Actividades Programables Presupuestables],"",0))</f>
        <v/>
      </c>
      <c r="I425" s="532" t="str">
        <f>IFERROR(VLOOKUP('Formulario PPGR3'!$G425,'Formulario PPGR2'!$H$110:$V$265,15,FALSE),"")</f>
        <v/>
      </c>
      <c r="J425" s="537"/>
      <c r="K425" s="535" t="str">
        <f>IF(Tabla1[[#This Row],[Insumos]]="","",_xlfn.XLOOKUP(Tabla1[[#This Row],[Insumos]],Tabla10[Insumo],Tabla10[InsumoAbrev],"",0))</f>
        <v/>
      </c>
      <c r="L425" s="536"/>
      <c r="M425" s="533" t="str">
        <f>IF(Tabla1[[#This Row],[Descripción]]="","",_xlfn.XLOOKUP(Tabla1[[#This Row],[Descripción]],Tabla10[Descripción],Tabla10[Unidad de Medida],"",0))</f>
        <v/>
      </c>
      <c r="N425" s="323"/>
      <c r="O425" s="534" t="str">
        <f>IF(Tabla1[[#This Row],[Descripción]]="","",_xlfn.XLOOKUP(Tabla1[[#This Row],[Descripción]],Tabla10[Descripción],Tabla10[Precio Unitario],0))</f>
        <v/>
      </c>
      <c r="P425" s="534" t="str">
        <f>IF(Tabla1[[#This Row],[Cantidad de Insumos]]="","",Tabla1[[#This Row],[Precio Unitario]]*Tabla1[[#This Row],[Cantidad de Insumos]])</f>
        <v/>
      </c>
      <c r="Q425" s="534" t="str">
        <f>IF(Tabla1[[#This Row],[Descripción]]="","",_xlfn.XLOOKUP(Tabla1[[#This Row],[Descripción]],Tabla10[Descripción],Tabla10[CODIGO PRESUPUESTARIO],0))</f>
        <v/>
      </c>
      <c r="R425" s="535"/>
    </row>
    <row r="426" spans="2:18" x14ac:dyDescent="0.25">
      <c r="B426" s="191" t="str">
        <f>IF('Formulario PPGR3'!$G426="","",CONCATENATE('Formulario PPGR3'!$C426,".",'Formulario PPGR3'!$D426,".",'Formulario PPGR3'!$E426,".",'Formulario PPGR3'!$F426))</f>
        <v/>
      </c>
      <c r="C426" s="191" t="str">
        <f>IF('Formulario PPGR3'!$G426="","",'Formulario PPGR1'!#REF!)</f>
        <v/>
      </c>
      <c r="D426" s="191" t="str">
        <f>IF('Formulario PPGR3'!$G426="","",'Formulario PPGR1'!#REF!)</f>
        <v/>
      </c>
      <c r="E426" s="191" t="str">
        <f>IF('Formulario PPGR3'!$G426="","",'Formulario PPGR1'!#REF!)</f>
        <v/>
      </c>
      <c r="F426" s="191" t="str">
        <f>IF('Formulario PPGR3'!$G426="","",'Formulario PPGR1'!#REF!)</f>
        <v/>
      </c>
      <c r="G426" s="190"/>
      <c r="H426" s="531" t="str" cm="1">
        <f t="array" ref="H426">IF(Tabla1[[#This Row],[Código_Actividad]]="","",_xlfn.XLOOKUP(Tabla1[[#This Row],[Código_Actividad]],CodigoActividad,Tabla2[Actividades Programables Presupuestables],"",0))</f>
        <v/>
      </c>
      <c r="I426" s="532" t="str">
        <f>IFERROR(VLOOKUP('Formulario PPGR3'!$G426,'Formulario PPGR2'!$H$110:$V$265,15,FALSE),"")</f>
        <v/>
      </c>
      <c r="J426" s="537"/>
      <c r="K426" s="535" t="str">
        <f>IF(Tabla1[[#This Row],[Insumos]]="","",_xlfn.XLOOKUP(Tabla1[[#This Row],[Insumos]],Tabla10[Insumo],Tabla10[InsumoAbrev],"",0))</f>
        <v/>
      </c>
      <c r="L426" s="536"/>
      <c r="M426" s="533" t="str">
        <f>IF(Tabla1[[#This Row],[Descripción]]="","",_xlfn.XLOOKUP(Tabla1[[#This Row],[Descripción]],Tabla10[Descripción],Tabla10[Unidad de Medida],"",0))</f>
        <v/>
      </c>
      <c r="N426" s="323"/>
      <c r="O426" s="534" t="str">
        <f>IF(Tabla1[[#This Row],[Descripción]]="","",_xlfn.XLOOKUP(Tabla1[[#This Row],[Descripción]],Tabla10[Descripción],Tabla10[Precio Unitario],0))</f>
        <v/>
      </c>
      <c r="P426" s="534" t="str">
        <f>IF(Tabla1[[#This Row],[Cantidad de Insumos]]="","",Tabla1[[#This Row],[Precio Unitario]]*Tabla1[[#This Row],[Cantidad de Insumos]])</f>
        <v/>
      </c>
      <c r="Q426" s="534" t="str">
        <f>IF(Tabla1[[#This Row],[Descripción]]="","",_xlfn.XLOOKUP(Tabla1[[#This Row],[Descripción]],Tabla10[Descripción],Tabla10[CODIGO PRESUPUESTARIO],0))</f>
        <v/>
      </c>
      <c r="R426" s="535"/>
    </row>
    <row r="427" spans="2:18" x14ac:dyDescent="0.25">
      <c r="B427" s="191" t="str">
        <f>IF('Formulario PPGR3'!$G427="","",CONCATENATE('Formulario PPGR3'!$C427,".",'Formulario PPGR3'!$D427,".",'Formulario PPGR3'!$E427,".",'Formulario PPGR3'!$F427))</f>
        <v/>
      </c>
      <c r="C427" s="191" t="str">
        <f>IF('Formulario PPGR3'!$G427="","",'Formulario PPGR1'!#REF!)</f>
        <v/>
      </c>
      <c r="D427" s="191" t="str">
        <f>IF('Formulario PPGR3'!$G427="","",'Formulario PPGR1'!#REF!)</f>
        <v/>
      </c>
      <c r="E427" s="191" t="str">
        <f>IF('Formulario PPGR3'!$G427="","",'Formulario PPGR1'!#REF!)</f>
        <v/>
      </c>
      <c r="F427" s="191" t="str">
        <f>IF('Formulario PPGR3'!$G427="","",'Formulario PPGR1'!#REF!)</f>
        <v/>
      </c>
      <c r="G427" s="190"/>
      <c r="H427" s="531" t="str" cm="1">
        <f t="array" ref="H427">IF(Tabla1[[#This Row],[Código_Actividad]]="","",_xlfn.XLOOKUP(Tabla1[[#This Row],[Código_Actividad]],CodigoActividad,Tabla2[Actividades Programables Presupuestables],"",0))</f>
        <v/>
      </c>
      <c r="I427" s="532" t="str">
        <f>IFERROR(VLOOKUP('Formulario PPGR3'!$G427,'Formulario PPGR2'!$H$110:$V$265,15,FALSE),"")</f>
        <v/>
      </c>
      <c r="J427" s="537"/>
      <c r="K427" s="535" t="str">
        <f>IF(Tabla1[[#This Row],[Insumos]]="","",_xlfn.XLOOKUP(Tabla1[[#This Row],[Insumos]],Tabla10[Insumo],Tabla10[InsumoAbrev],"",0))</f>
        <v/>
      </c>
      <c r="L427" s="536"/>
      <c r="M427" s="533" t="str">
        <f>IF(Tabla1[[#This Row],[Descripción]]="","",_xlfn.XLOOKUP(Tabla1[[#This Row],[Descripción]],Tabla10[Descripción],Tabla10[Unidad de Medida],"",0))</f>
        <v/>
      </c>
      <c r="N427" s="323"/>
      <c r="O427" s="534" t="str">
        <f>IF(Tabla1[[#This Row],[Descripción]]="","",_xlfn.XLOOKUP(Tabla1[[#This Row],[Descripción]],Tabla10[Descripción],Tabla10[Precio Unitario],0))</f>
        <v/>
      </c>
      <c r="P427" s="534" t="str">
        <f>IF(Tabla1[[#This Row],[Cantidad de Insumos]]="","",Tabla1[[#This Row],[Precio Unitario]]*Tabla1[[#This Row],[Cantidad de Insumos]])</f>
        <v/>
      </c>
      <c r="Q427" s="534" t="str">
        <f>IF(Tabla1[[#This Row],[Descripción]]="","",_xlfn.XLOOKUP(Tabla1[[#This Row],[Descripción]],Tabla10[Descripción],Tabla10[CODIGO PRESUPUESTARIO],0))</f>
        <v/>
      </c>
      <c r="R427" s="535"/>
    </row>
    <row r="428" spans="2:18" x14ac:dyDescent="0.25">
      <c r="B428" s="191" t="str">
        <f>IF('Formulario PPGR3'!$G428="","",CONCATENATE('Formulario PPGR3'!$C428,".",'Formulario PPGR3'!$D428,".",'Formulario PPGR3'!$E428,".",'Formulario PPGR3'!$F428))</f>
        <v/>
      </c>
      <c r="C428" s="191" t="str">
        <f>IF('Formulario PPGR3'!$G428="","",'Formulario PPGR1'!#REF!)</f>
        <v/>
      </c>
      <c r="D428" s="191" t="str">
        <f>IF('Formulario PPGR3'!$G428="","",'Formulario PPGR1'!#REF!)</f>
        <v/>
      </c>
      <c r="E428" s="191" t="str">
        <f>IF('Formulario PPGR3'!$G428="","",'Formulario PPGR1'!#REF!)</f>
        <v/>
      </c>
      <c r="F428" s="191" t="str">
        <f>IF('Formulario PPGR3'!$G428="","",'Formulario PPGR1'!#REF!)</f>
        <v/>
      </c>
      <c r="G428" s="190"/>
      <c r="H428" s="531" t="str" cm="1">
        <f t="array" ref="H428">IF(Tabla1[[#This Row],[Código_Actividad]]="","",_xlfn.XLOOKUP(Tabla1[[#This Row],[Código_Actividad]],CodigoActividad,Tabla2[Actividades Programables Presupuestables],"",0))</f>
        <v/>
      </c>
      <c r="I428" s="532" t="str">
        <f>IFERROR(VLOOKUP('Formulario PPGR3'!$G428,'Formulario PPGR2'!$H$110:$V$265,15,FALSE),"")</f>
        <v/>
      </c>
      <c r="J428" s="537"/>
      <c r="K428" s="535" t="str">
        <f>IF(Tabla1[[#This Row],[Insumos]]="","",_xlfn.XLOOKUP(Tabla1[[#This Row],[Insumos]],Tabla10[Insumo],Tabla10[InsumoAbrev],"",0))</f>
        <v/>
      </c>
      <c r="L428" s="536"/>
      <c r="M428" s="533" t="str">
        <f>IF(Tabla1[[#This Row],[Descripción]]="","",_xlfn.XLOOKUP(Tabla1[[#This Row],[Descripción]],Tabla10[Descripción],Tabla10[Unidad de Medida],"",0))</f>
        <v/>
      </c>
      <c r="N428" s="323"/>
      <c r="O428" s="534" t="str">
        <f>IF(Tabla1[[#This Row],[Descripción]]="","",_xlfn.XLOOKUP(Tabla1[[#This Row],[Descripción]],Tabla10[Descripción],Tabla10[Precio Unitario],0))</f>
        <v/>
      </c>
      <c r="P428" s="534" t="str">
        <f>IF(Tabla1[[#This Row],[Cantidad de Insumos]]="","",Tabla1[[#This Row],[Precio Unitario]]*Tabla1[[#This Row],[Cantidad de Insumos]])</f>
        <v/>
      </c>
      <c r="Q428" s="534" t="str">
        <f>IF(Tabla1[[#This Row],[Descripción]]="","",_xlfn.XLOOKUP(Tabla1[[#This Row],[Descripción]],Tabla10[Descripción],Tabla10[CODIGO PRESUPUESTARIO],0))</f>
        <v/>
      </c>
      <c r="R428" s="535"/>
    </row>
    <row r="429" spans="2:18" x14ac:dyDescent="0.25">
      <c r="B429" s="191" t="str">
        <f>IF('Formulario PPGR3'!$G429="","",CONCATENATE('Formulario PPGR3'!$C429,".",'Formulario PPGR3'!$D429,".",'Formulario PPGR3'!$E429,".",'Formulario PPGR3'!$F429))</f>
        <v/>
      </c>
      <c r="C429" s="191" t="str">
        <f>IF('Formulario PPGR3'!$G429="","",'Formulario PPGR1'!#REF!)</f>
        <v/>
      </c>
      <c r="D429" s="191" t="str">
        <f>IF('Formulario PPGR3'!$G429="","",'Formulario PPGR1'!#REF!)</f>
        <v/>
      </c>
      <c r="E429" s="191" t="str">
        <f>IF('Formulario PPGR3'!$G429="","",'Formulario PPGR1'!#REF!)</f>
        <v/>
      </c>
      <c r="F429" s="191" t="str">
        <f>IF('Formulario PPGR3'!$G429="","",'Formulario PPGR1'!#REF!)</f>
        <v/>
      </c>
      <c r="G429" s="190"/>
      <c r="H429" s="531" t="str" cm="1">
        <f t="array" ref="H429">IF(Tabla1[[#This Row],[Código_Actividad]]="","",_xlfn.XLOOKUP(Tabla1[[#This Row],[Código_Actividad]],CodigoActividad,Tabla2[Actividades Programables Presupuestables],"",0))</f>
        <v/>
      </c>
      <c r="I429" s="532" t="str">
        <f>IFERROR(VLOOKUP('Formulario PPGR3'!$G429,'Formulario PPGR2'!$H$110:$V$265,15,FALSE),"")</f>
        <v/>
      </c>
      <c r="J429" s="537"/>
      <c r="K429" s="535" t="str">
        <f>IF(Tabla1[[#This Row],[Insumos]]="","",_xlfn.XLOOKUP(Tabla1[[#This Row],[Insumos]],Tabla10[Insumo],Tabla10[InsumoAbrev],"",0))</f>
        <v/>
      </c>
      <c r="L429" s="536"/>
      <c r="M429" s="533" t="str">
        <f>IF(Tabla1[[#This Row],[Descripción]]="","",_xlfn.XLOOKUP(Tabla1[[#This Row],[Descripción]],Tabla10[Descripción],Tabla10[Unidad de Medida],"",0))</f>
        <v/>
      </c>
      <c r="N429" s="323"/>
      <c r="O429" s="534" t="str">
        <f>IF(Tabla1[[#This Row],[Descripción]]="","",_xlfn.XLOOKUP(Tabla1[[#This Row],[Descripción]],Tabla10[Descripción],Tabla10[Precio Unitario],0))</f>
        <v/>
      </c>
      <c r="P429" s="534" t="str">
        <f>IF(Tabla1[[#This Row],[Cantidad de Insumos]]="","",Tabla1[[#This Row],[Precio Unitario]]*Tabla1[[#This Row],[Cantidad de Insumos]])</f>
        <v/>
      </c>
      <c r="Q429" s="534" t="str">
        <f>IF(Tabla1[[#This Row],[Descripción]]="","",_xlfn.XLOOKUP(Tabla1[[#This Row],[Descripción]],Tabla10[Descripción],Tabla10[CODIGO PRESUPUESTARIO],0))</f>
        <v/>
      </c>
      <c r="R429" s="535"/>
    </row>
    <row r="430" spans="2:18" x14ac:dyDescent="0.25">
      <c r="B430" s="191" t="str">
        <f>IF('Formulario PPGR3'!$G430="","",CONCATENATE('Formulario PPGR3'!$C430,".",'Formulario PPGR3'!$D430,".",'Formulario PPGR3'!$E430,".",'Formulario PPGR3'!$F430))</f>
        <v/>
      </c>
      <c r="C430" s="191" t="str">
        <f>IF('Formulario PPGR3'!$G430="","",'Formulario PPGR1'!#REF!)</f>
        <v/>
      </c>
      <c r="D430" s="191" t="str">
        <f>IF('Formulario PPGR3'!$G430="","",'Formulario PPGR1'!#REF!)</f>
        <v/>
      </c>
      <c r="E430" s="191" t="str">
        <f>IF('Formulario PPGR3'!$G430="","",'Formulario PPGR1'!#REF!)</f>
        <v/>
      </c>
      <c r="F430" s="191" t="str">
        <f>IF('Formulario PPGR3'!$G430="","",'Formulario PPGR1'!#REF!)</f>
        <v/>
      </c>
      <c r="G430" s="190"/>
      <c r="H430" s="531" t="str" cm="1">
        <f t="array" ref="H430">IF(Tabla1[[#This Row],[Código_Actividad]]="","",_xlfn.XLOOKUP(Tabla1[[#This Row],[Código_Actividad]],CodigoActividad,Tabla2[Actividades Programables Presupuestables],"",0))</f>
        <v/>
      </c>
      <c r="I430" s="532" t="str">
        <f>IFERROR(VLOOKUP('Formulario PPGR3'!$G430,'Formulario PPGR2'!$H$110:$V$265,15,FALSE),"")</f>
        <v/>
      </c>
      <c r="J430" s="537"/>
      <c r="K430" s="535" t="str">
        <f>IF(Tabla1[[#This Row],[Insumos]]="","",_xlfn.XLOOKUP(Tabla1[[#This Row],[Insumos]],Tabla10[Insumo],Tabla10[InsumoAbrev],"",0))</f>
        <v/>
      </c>
      <c r="L430" s="536"/>
      <c r="M430" s="533" t="str">
        <f>IF(Tabla1[[#This Row],[Descripción]]="","",_xlfn.XLOOKUP(Tabla1[[#This Row],[Descripción]],Tabla10[Descripción],Tabla10[Unidad de Medida],"",0))</f>
        <v/>
      </c>
      <c r="N430" s="323"/>
      <c r="O430" s="534" t="str">
        <f>IF(Tabla1[[#This Row],[Descripción]]="","",_xlfn.XLOOKUP(Tabla1[[#This Row],[Descripción]],Tabla10[Descripción],Tabla10[Precio Unitario],0))</f>
        <v/>
      </c>
      <c r="P430" s="534" t="str">
        <f>IF(Tabla1[[#This Row],[Cantidad de Insumos]]="","",Tabla1[[#This Row],[Precio Unitario]]*Tabla1[[#This Row],[Cantidad de Insumos]])</f>
        <v/>
      </c>
      <c r="Q430" s="534" t="str">
        <f>IF(Tabla1[[#This Row],[Descripción]]="","",_xlfn.XLOOKUP(Tabla1[[#This Row],[Descripción]],Tabla10[Descripción],Tabla10[CODIGO PRESUPUESTARIO],0))</f>
        <v/>
      </c>
      <c r="R430" s="535"/>
    </row>
    <row r="431" spans="2:18" x14ac:dyDescent="0.25">
      <c r="B431" s="191" t="str">
        <f>IF('Formulario PPGR3'!$G431="","",CONCATENATE('Formulario PPGR3'!$C431,".",'Formulario PPGR3'!$D431,".",'Formulario PPGR3'!$E431,".",'Formulario PPGR3'!$F431))</f>
        <v/>
      </c>
      <c r="C431" s="191" t="str">
        <f>IF('Formulario PPGR3'!$G431="","",'Formulario PPGR1'!#REF!)</f>
        <v/>
      </c>
      <c r="D431" s="191" t="str">
        <f>IF('Formulario PPGR3'!$G431="","",'Formulario PPGR1'!#REF!)</f>
        <v/>
      </c>
      <c r="E431" s="191" t="str">
        <f>IF('Formulario PPGR3'!$G431="","",'Formulario PPGR1'!#REF!)</f>
        <v/>
      </c>
      <c r="F431" s="191" t="str">
        <f>IF('Formulario PPGR3'!$G431="","",'Formulario PPGR1'!#REF!)</f>
        <v/>
      </c>
      <c r="G431" s="190"/>
      <c r="H431" s="531" t="str" cm="1">
        <f t="array" ref="H431">IF(Tabla1[[#This Row],[Código_Actividad]]="","",_xlfn.XLOOKUP(Tabla1[[#This Row],[Código_Actividad]],CodigoActividad,Tabla2[Actividades Programables Presupuestables],"",0))</f>
        <v/>
      </c>
      <c r="I431" s="532" t="str">
        <f>IFERROR(VLOOKUP('Formulario PPGR3'!$G431,'Formulario PPGR2'!$H$110:$V$265,15,FALSE),"")</f>
        <v/>
      </c>
      <c r="J431" s="537"/>
      <c r="K431" s="535" t="str">
        <f>IF(Tabla1[[#This Row],[Insumos]]="","",_xlfn.XLOOKUP(Tabla1[[#This Row],[Insumos]],Tabla10[Insumo],Tabla10[InsumoAbrev],"",0))</f>
        <v/>
      </c>
      <c r="L431" s="536"/>
      <c r="M431" s="533" t="str">
        <f>IF(Tabla1[[#This Row],[Descripción]]="","",_xlfn.XLOOKUP(Tabla1[[#This Row],[Descripción]],Tabla10[Descripción],Tabla10[Unidad de Medida],"",0))</f>
        <v/>
      </c>
      <c r="N431" s="323"/>
      <c r="O431" s="534" t="str">
        <f>IF(Tabla1[[#This Row],[Descripción]]="","",_xlfn.XLOOKUP(Tabla1[[#This Row],[Descripción]],Tabla10[Descripción],Tabla10[Precio Unitario],0))</f>
        <v/>
      </c>
      <c r="P431" s="534" t="str">
        <f>IF(Tabla1[[#This Row],[Cantidad de Insumos]]="","",Tabla1[[#This Row],[Precio Unitario]]*Tabla1[[#This Row],[Cantidad de Insumos]])</f>
        <v/>
      </c>
      <c r="Q431" s="534" t="str">
        <f>IF(Tabla1[[#This Row],[Descripción]]="","",_xlfn.XLOOKUP(Tabla1[[#This Row],[Descripción]],Tabla10[Descripción],Tabla10[CODIGO PRESUPUESTARIO],0))</f>
        <v/>
      </c>
      <c r="R431" s="535"/>
    </row>
    <row r="432" spans="2:18" x14ac:dyDescent="0.25">
      <c r="B432" s="191" t="str">
        <f>IF('Formulario PPGR3'!$G432="","",CONCATENATE('Formulario PPGR3'!$C432,".",'Formulario PPGR3'!$D432,".",'Formulario PPGR3'!$E432,".",'Formulario PPGR3'!$F432))</f>
        <v/>
      </c>
      <c r="C432" s="191" t="str">
        <f>IF('Formulario PPGR3'!$G432="","",'Formulario PPGR1'!#REF!)</f>
        <v/>
      </c>
      <c r="D432" s="191" t="str">
        <f>IF('Formulario PPGR3'!$G432="","",'Formulario PPGR1'!#REF!)</f>
        <v/>
      </c>
      <c r="E432" s="191" t="str">
        <f>IF('Formulario PPGR3'!$G432="","",'Formulario PPGR1'!#REF!)</f>
        <v/>
      </c>
      <c r="F432" s="191" t="str">
        <f>IF('Formulario PPGR3'!$G432="","",'Formulario PPGR1'!#REF!)</f>
        <v/>
      </c>
      <c r="G432" s="190"/>
      <c r="H432" s="531" t="str" cm="1">
        <f t="array" ref="H432">IF(Tabla1[[#This Row],[Código_Actividad]]="","",_xlfn.XLOOKUP(Tabla1[[#This Row],[Código_Actividad]],CodigoActividad,Tabla2[Actividades Programables Presupuestables],"",0))</f>
        <v/>
      </c>
      <c r="I432" s="532" t="str">
        <f>IFERROR(VLOOKUP('Formulario PPGR3'!$G432,'Formulario PPGR2'!$H$110:$V$265,15,FALSE),"")</f>
        <v/>
      </c>
      <c r="J432" s="537"/>
      <c r="K432" s="535" t="str">
        <f>IF(Tabla1[[#This Row],[Insumos]]="","",_xlfn.XLOOKUP(Tabla1[[#This Row],[Insumos]],Tabla10[Insumo],Tabla10[InsumoAbrev],"",0))</f>
        <v/>
      </c>
      <c r="L432" s="536"/>
      <c r="M432" s="533" t="str">
        <f>IF(Tabla1[[#This Row],[Descripción]]="","",_xlfn.XLOOKUP(Tabla1[[#This Row],[Descripción]],Tabla10[Descripción],Tabla10[Unidad de Medida],"",0))</f>
        <v/>
      </c>
      <c r="N432" s="323"/>
      <c r="O432" s="534" t="str">
        <f>IF(Tabla1[[#This Row],[Descripción]]="","",_xlfn.XLOOKUP(Tabla1[[#This Row],[Descripción]],Tabla10[Descripción],Tabla10[Precio Unitario],0))</f>
        <v/>
      </c>
      <c r="P432" s="534" t="str">
        <f>IF(Tabla1[[#This Row],[Cantidad de Insumos]]="","",Tabla1[[#This Row],[Precio Unitario]]*Tabla1[[#This Row],[Cantidad de Insumos]])</f>
        <v/>
      </c>
      <c r="Q432" s="534" t="str">
        <f>IF(Tabla1[[#This Row],[Descripción]]="","",_xlfn.XLOOKUP(Tabla1[[#This Row],[Descripción]],Tabla10[Descripción],Tabla10[CODIGO PRESUPUESTARIO],0))</f>
        <v/>
      </c>
      <c r="R432" s="535"/>
    </row>
    <row r="433" spans="2:18" x14ac:dyDescent="0.25">
      <c r="B433" s="191" t="str">
        <f>IF('Formulario PPGR3'!$G433="","",CONCATENATE('Formulario PPGR3'!$C433,".",'Formulario PPGR3'!$D433,".",'Formulario PPGR3'!$E433,".",'Formulario PPGR3'!$F433))</f>
        <v/>
      </c>
      <c r="C433" s="191" t="str">
        <f>IF('Formulario PPGR3'!$G433="","",'Formulario PPGR1'!#REF!)</f>
        <v/>
      </c>
      <c r="D433" s="191" t="str">
        <f>IF('Formulario PPGR3'!$G433="","",'Formulario PPGR1'!#REF!)</f>
        <v/>
      </c>
      <c r="E433" s="191" t="str">
        <f>IF('Formulario PPGR3'!$G433="","",'Formulario PPGR1'!#REF!)</f>
        <v/>
      </c>
      <c r="F433" s="191" t="str">
        <f>IF('Formulario PPGR3'!$G433="","",'Formulario PPGR1'!#REF!)</f>
        <v/>
      </c>
      <c r="G433" s="190"/>
      <c r="H433" s="531" t="str" cm="1">
        <f t="array" ref="H433">IF(Tabla1[[#This Row],[Código_Actividad]]="","",_xlfn.XLOOKUP(Tabla1[[#This Row],[Código_Actividad]],CodigoActividad,Tabla2[Actividades Programables Presupuestables],"",0))</f>
        <v/>
      </c>
      <c r="I433" s="532" t="str">
        <f>IFERROR(VLOOKUP('Formulario PPGR3'!$G433,'Formulario PPGR2'!$H$110:$V$265,15,FALSE),"")</f>
        <v/>
      </c>
      <c r="J433" s="537"/>
      <c r="K433" s="535" t="str">
        <f>IF(Tabla1[[#This Row],[Insumos]]="","",_xlfn.XLOOKUP(Tabla1[[#This Row],[Insumos]],Tabla10[Insumo],Tabla10[InsumoAbrev],"",0))</f>
        <v/>
      </c>
      <c r="L433" s="536"/>
      <c r="M433" s="533" t="str">
        <f>IF(Tabla1[[#This Row],[Descripción]]="","",_xlfn.XLOOKUP(Tabla1[[#This Row],[Descripción]],Tabla10[Descripción],Tabla10[Unidad de Medida],"",0))</f>
        <v/>
      </c>
      <c r="N433" s="323"/>
      <c r="O433" s="534" t="str">
        <f>IF(Tabla1[[#This Row],[Descripción]]="","",_xlfn.XLOOKUP(Tabla1[[#This Row],[Descripción]],Tabla10[Descripción],Tabla10[Precio Unitario],0))</f>
        <v/>
      </c>
      <c r="P433" s="534" t="str">
        <f>IF(Tabla1[[#This Row],[Cantidad de Insumos]]="","",Tabla1[[#This Row],[Precio Unitario]]*Tabla1[[#This Row],[Cantidad de Insumos]])</f>
        <v/>
      </c>
      <c r="Q433" s="534" t="str">
        <f>IF(Tabla1[[#This Row],[Descripción]]="","",_xlfn.XLOOKUP(Tabla1[[#This Row],[Descripción]],Tabla10[Descripción],Tabla10[CODIGO PRESUPUESTARIO],0))</f>
        <v/>
      </c>
      <c r="R433" s="535"/>
    </row>
    <row r="434" spans="2:18" x14ac:dyDescent="0.25">
      <c r="B434" s="191" t="str">
        <f>IF('Formulario PPGR3'!$G434="","",CONCATENATE('Formulario PPGR3'!$C434,".",'Formulario PPGR3'!$D434,".",'Formulario PPGR3'!$E434,".",'Formulario PPGR3'!$F434))</f>
        <v/>
      </c>
      <c r="C434" s="191" t="str">
        <f>IF('Formulario PPGR3'!$G434="","",'Formulario PPGR1'!#REF!)</f>
        <v/>
      </c>
      <c r="D434" s="191" t="str">
        <f>IF('Formulario PPGR3'!$G434="","",'Formulario PPGR1'!#REF!)</f>
        <v/>
      </c>
      <c r="E434" s="191" t="str">
        <f>IF('Formulario PPGR3'!$G434="","",'Formulario PPGR1'!#REF!)</f>
        <v/>
      </c>
      <c r="F434" s="191" t="str">
        <f>IF('Formulario PPGR3'!$G434="","",'Formulario PPGR1'!#REF!)</f>
        <v/>
      </c>
      <c r="G434" s="190"/>
      <c r="H434" s="531" t="str" cm="1">
        <f t="array" ref="H434">IF(Tabla1[[#This Row],[Código_Actividad]]="","",_xlfn.XLOOKUP(Tabla1[[#This Row],[Código_Actividad]],CodigoActividad,Tabla2[Actividades Programables Presupuestables],"",0))</f>
        <v/>
      </c>
      <c r="I434" s="532" t="str">
        <f>IFERROR(VLOOKUP('Formulario PPGR3'!$G434,'Formulario PPGR2'!$H$110:$V$265,15,FALSE),"")</f>
        <v/>
      </c>
      <c r="J434" s="537"/>
      <c r="K434" s="535" t="str">
        <f>IF(Tabla1[[#This Row],[Insumos]]="","",_xlfn.XLOOKUP(Tabla1[[#This Row],[Insumos]],Tabla10[Insumo],Tabla10[InsumoAbrev],"",0))</f>
        <v/>
      </c>
      <c r="L434" s="536"/>
      <c r="M434" s="533" t="str">
        <f>IF(Tabla1[[#This Row],[Descripción]]="","",_xlfn.XLOOKUP(Tabla1[[#This Row],[Descripción]],Tabla10[Descripción],Tabla10[Unidad de Medida],"",0))</f>
        <v/>
      </c>
      <c r="N434" s="323"/>
      <c r="O434" s="534" t="str">
        <f>IF(Tabla1[[#This Row],[Descripción]]="","",_xlfn.XLOOKUP(Tabla1[[#This Row],[Descripción]],Tabla10[Descripción],Tabla10[Precio Unitario],0))</f>
        <v/>
      </c>
      <c r="P434" s="534" t="str">
        <f>IF(Tabla1[[#This Row],[Cantidad de Insumos]]="","",Tabla1[[#This Row],[Precio Unitario]]*Tabla1[[#This Row],[Cantidad de Insumos]])</f>
        <v/>
      </c>
      <c r="Q434" s="534" t="str">
        <f>IF(Tabla1[[#This Row],[Descripción]]="","",_xlfn.XLOOKUP(Tabla1[[#This Row],[Descripción]],Tabla10[Descripción],Tabla10[CODIGO PRESUPUESTARIO],0))</f>
        <v/>
      </c>
      <c r="R434" s="535"/>
    </row>
    <row r="435" spans="2:18" x14ac:dyDescent="0.25">
      <c r="B435" s="191" t="str">
        <f>IF('Formulario PPGR3'!$G435="","",CONCATENATE('Formulario PPGR3'!$C435,".",'Formulario PPGR3'!$D435,".",'Formulario PPGR3'!$E435,".",'Formulario PPGR3'!$F435))</f>
        <v/>
      </c>
      <c r="C435" s="191" t="str">
        <f>IF('Formulario PPGR3'!$G435="","",'Formulario PPGR1'!#REF!)</f>
        <v/>
      </c>
      <c r="D435" s="191" t="str">
        <f>IF('Formulario PPGR3'!$G435="","",'Formulario PPGR1'!#REF!)</f>
        <v/>
      </c>
      <c r="E435" s="191" t="str">
        <f>IF('Formulario PPGR3'!$G435="","",'Formulario PPGR1'!#REF!)</f>
        <v/>
      </c>
      <c r="F435" s="191" t="str">
        <f>IF('Formulario PPGR3'!$G435="","",'Formulario PPGR1'!#REF!)</f>
        <v/>
      </c>
      <c r="G435" s="190"/>
      <c r="H435" s="531" t="str" cm="1">
        <f t="array" ref="H435">IF(Tabla1[[#This Row],[Código_Actividad]]="","",_xlfn.XLOOKUP(Tabla1[[#This Row],[Código_Actividad]],CodigoActividad,Tabla2[Actividades Programables Presupuestables],"",0))</f>
        <v/>
      </c>
      <c r="I435" s="532" t="str">
        <f>IFERROR(VLOOKUP('Formulario PPGR3'!$G435,'Formulario PPGR2'!$H$110:$V$265,15,FALSE),"")</f>
        <v/>
      </c>
      <c r="J435" s="537"/>
      <c r="K435" s="535" t="str">
        <f>IF(Tabla1[[#This Row],[Insumos]]="","",_xlfn.XLOOKUP(Tabla1[[#This Row],[Insumos]],Tabla10[Insumo],Tabla10[InsumoAbrev],"",0))</f>
        <v/>
      </c>
      <c r="L435" s="536"/>
      <c r="M435" s="533" t="str">
        <f>IF(Tabla1[[#This Row],[Descripción]]="","",_xlfn.XLOOKUP(Tabla1[[#This Row],[Descripción]],Tabla10[Descripción],Tabla10[Unidad de Medida],"",0))</f>
        <v/>
      </c>
      <c r="N435" s="323"/>
      <c r="O435" s="534" t="str">
        <f>IF(Tabla1[[#This Row],[Descripción]]="","",_xlfn.XLOOKUP(Tabla1[[#This Row],[Descripción]],Tabla10[Descripción],Tabla10[Precio Unitario],0))</f>
        <v/>
      </c>
      <c r="P435" s="534" t="str">
        <f>IF(Tabla1[[#This Row],[Cantidad de Insumos]]="","",Tabla1[[#This Row],[Precio Unitario]]*Tabla1[[#This Row],[Cantidad de Insumos]])</f>
        <v/>
      </c>
      <c r="Q435" s="534" t="str">
        <f>IF(Tabla1[[#This Row],[Descripción]]="","",_xlfn.XLOOKUP(Tabla1[[#This Row],[Descripción]],Tabla10[Descripción],Tabla10[CODIGO PRESUPUESTARIO],0))</f>
        <v/>
      </c>
      <c r="R435" s="535"/>
    </row>
    <row r="436" spans="2:18" x14ac:dyDescent="0.25">
      <c r="B436" s="191" t="str">
        <f>IF('Formulario PPGR3'!$G436="","",CONCATENATE('Formulario PPGR3'!$C436,".",'Formulario PPGR3'!$D436,".",'Formulario PPGR3'!$E436,".",'Formulario PPGR3'!$F436))</f>
        <v/>
      </c>
      <c r="C436" s="191" t="str">
        <f>IF('Formulario PPGR3'!$G436="","",'Formulario PPGR1'!#REF!)</f>
        <v/>
      </c>
      <c r="D436" s="191" t="str">
        <f>IF('Formulario PPGR3'!$G436="","",'Formulario PPGR1'!#REF!)</f>
        <v/>
      </c>
      <c r="E436" s="191" t="str">
        <f>IF('Formulario PPGR3'!$G436="","",'Formulario PPGR1'!#REF!)</f>
        <v/>
      </c>
      <c r="F436" s="191" t="str">
        <f>IF('Formulario PPGR3'!$G436="","",'Formulario PPGR1'!#REF!)</f>
        <v/>
      </c>
      <c r="G436" s="190"/>
      <c r="H436" s="531" t="str" cm="1">
        <f t="array" ref="H436">IF(Tabla1[[#This Row],[Código_Actividad]]="","",_xlfn.XLOOKUP(Tabla1[[#This Row],[Código_Actividad]],CodigoActividad,Tabla2[Actividades Programables Presupuestables],"",0))</f>
        <v/>
      </c>
      <c r="I436" s="532" t="str">
        <f>IFERROR(VLOOKUP('Formulario PPGR3'!$G436,'Formulario PPGR2'!$H$110:$V$265,15,FALSE),"")</f>
        <v/>
      </c>
      <c r="J436" s="537"/>
      <c r="K436" s="535" t="str">
        <f>IF(Tabla1[[#This Row],[Insumos]]="","",_xlfn.XLOOKUP(Tabla1[[#This Row],[Insumos]],Tabla10[Insumo],Tabla10[InsumoAbrev],"",0))</f>
        <v/>
      </c>
      <c r="L436" s="536"/>
      <c r="M436" s="533" t="str">
        <f>IF(Tabla1[[#This Row],[Descripción]]="","",_xlfn.XLOOKUP(Tabla1[[#This Row],[Descripción]],Tabla10[Descripción],Tabla10[Unidad de Medida],"",0))</f>
        <v/>
      </c>
      <c r="N436" s="323"/>
      <c r="O436" s="534" t="str">
        <f>IF(Tabla1[[#This Row],[Descripción]]="","",_xlfn.XLOOKUP(Tabla1[[#This Row],[Descripción]],Tabla10[Descripción],Tabla10[Precio Unitario],0))</f>
        <v/>
      </c>
      <c r="P436" s="534" t="str">
        <f>IF(Tabla1[[#This Row],[Cantidad de Insumos]]="","",Tabla1[[#This Row],[Precio Unitario]]*Tabla1[[#This Row],[Cantidad de Insumos]])</f>
        <v/>
      </c>
      <c r="Q436" s="534" t="str">
        <f>IF(Tabla1[[#This Row],[Descripción]]="","",_xlfn.XLOOKUP(Tabla1[[#This Row],[Descripción]],Tabla10[Descripción],Tabla10[CODIGO PRESUPUESTARIO],0))</f>
        <v/>
      </c>
      <c r="R436" s="535"/>
    </row>
    <row r="437" spans="2:18" x14ac:dyDescent="0.25">
      <c r="B437" s="191" t="str">
        <f>IF('Formulario PPGR3'!$G437="","",CONCATENATE('Formulario PPGR3'!$C437,".",'Formulario PPGR3'!$D437,".",'Formulario PPGR3'!$E437,".",'Formulario PPGR3'!$F437))</f>
        <v/>
      </c>
      <c r="C437" s="191" t="str">
        <f>IF('Formulario PPGR3'!$G437="","",'Formulario PPGR1'!#REF!)</f>
        <v/>
      </c>
      <c r="D437" s="191" t="str">
        <f>IF('Formulario PPGR3'!$G437="","",'Formulario PPGR1'!#REF!)</f>
        <v/>
      </c>
      <c r="E437" s="191" t="str">
        <f>IF('Formulario PPGR3'!$G437="","",'Formulario PPGR1'!#REF!)</f>
        <v/>
      </c>
      <c r="F437" s="191" t="str">
        <f>IF('Formulario PPGR3'!$G437="","",'Formulario PPGR1'!#REF!)</f>
        <v/>
      </c>
      <c r="G437" s="190"/>
      <c r="H437" s="531" t="str" cm="1">
        <f t="array" ref="H437">IF(Tabla1[[#This Row],[Código_Actividad]]="","",_xlfn.XLOOKUP(Tabla1[[#This Row],[Código_Actividad]],CodigoActividad,Tabla2[Actividades Programables Presupuestables],"",0))</f>
        <v/>
      </c>
      <c r="I437" s="532" t="str">
        <f>IFERROR(VLOOKUP('Formulario PPGR3'!$G437,'Formulario PPGR2'!$H$110:$V$265,15,FALSE),"")</f>
        <v/>
      </c>
      <c r="J437" s="537"/>
      <c r="K437" s="535" t="str">
        <f>IF(Tabla1[[#This Row],[Insumos]]="","",_xlfn.XLOOKUP(Tabla1[[#This Row],[Insumos]],Tabla10[Insumo],Tabla10[InsumoAbrev],"",0))</f>
        <v/>
      </c>
      <c r="L437" s="536"/>
      <c r="M437" s="533" t="str">
        <f>IF(Tabla1[[#This Row],[Descripción]]="","",_xlfn.XLOOKUP(Tabla1[[#This Row],[Descripción]],Tabla10[Descripción],Tabla10[Unidad de Medida],"",0))</f>
        <v/>
      </c>
      <c r="N437" s="323"/>
      <c r="O437" s="534" t="str">
        <f>IF(Tabla1[[#This Row],[Descripción]]="","",_xlfn.XLOOKUP(Tabla1[[#This Row],[Descripción]],Tabla10[Descripción],Tabla10[Precio Unitario],0))</f>
        <v/>
      </c>
      <c r="P437" s="534" t="str">
        <f>IF(Tabla1[[#This Row],[Cantidad de Insumos]]="","",Tabla1[[#This Row],[Precio Unitario]]*Tabla1[[#This Row],[Cantidad de Insumos]])</f>
        <v/>
      </c>
      <c r="Q437" s="534" t="str">
        <f>IF(Tabla1[[#This Row],[Descripción]]="","",_xlfn.XLOOKUP(Tabla1[[#This Row],[Descripción]],Tabla10[Descripción],Tabla10[CODIGO PRESUPUESTARIO],0))</f>
        <v/>
      </c>
      <c r="R437" s="535"/>
    </row>
    <row r="438" spans="2:18" x14ac:dyDescent="0.25">
      <c r="B438" s="191" t="str">
        <f>IF('Formulario PPGR3'!$G438="","",CONCATENATE('Formulario PPGR3'!$C438,".",'Formulario PPGR3'!$D438,".",'Formulario PPGR3'!$E438,".",'Formulario PPGR3'!$F438))</f>
        <v/>
      </c>
      <c r="C438" s="191" t="str">
        <f>IF('Formulario PPGR3'!$G438="","",'Formulario PPGR1'!#REF!)</f>
        <v/>
      </c>
      <c r="D438" s="191" t="str">
        <f>IF('Formulario PPGR3'!$G438="","",'Formulario PPGR1'!#REF!)</f>
        <v/>
      </c>
      <c r="E438" s="191" t="str">
        <f>IF('Formulario PPGR3'!$G438="","",'Formulario PPGR1'!#REF!)</f>
        <v/>
      </c>
      <c r="F438" s="191" t="str">
        <f>IF('Formulario PPGR3'!$G438="","",'Formulario PPGR1'!#REF!)</f>
        <v/>
      </c>
      <c r="G438" s="190"/>
      <c r="H438" s="531" t="str" cm="1">
        <f t="array" ref="H438">IF(Tabla1[[#This Row],[Código_Actividad]]="","",_xlfn.XLOOKUP(Tabla1[[#This Row],[Código_Actividad]],CodigoActividad,Tabla2[Actividades Programables Presupuestables],"",0))</f>
        <v/>
      </c>
      <c r="I438" s="532" t="str">
        <f>IFERROR(VLOOKUP('Formulario PPGR3'!$G438,'Formulario PPGR2'!$H$110:$V$265,15,FALSE),"")</f>
        <v/>
      </c>
      <c r="J438" s="537"/>
      <c r="K438" s="535" t="str">
        <f>IF(Tabla1[[#This Row],[Insumos]]="","",_xlfn.XLOOKUP(Tabla1[[#This Row],[Insumos]],Tabla10[Insumo],Tabla10[InsumoAbrev],"",0))</f>
        <v/>
      </c>
      <c r="L438" s="536"/>
      <c r="M438" s="533" t="str">
        <f>IF(Tabla1[[#This Row],[Descripción]]="","",_xlfn.XLOOKUP(Tabla1[[#This Row],[Descripción]],Tabla10[Descripción],Tabla10[Unidad de Medida],"",0))</f>
        <v/>
      </c>
      <c r="N438" s="323"/>
      <c r="O438" s="534" t="str">
        <f>IF(Tabla1[[#This Row],[Descripción]]="","",_xlfn.XLOOKUP(Tabla1[[#This Row],[Descripción]],Tabla10[Descripción],Tabla10[Precio Unitario],0))</f>
        <v/>
      </c>
      <c r="P438" s="534" t="str">
        <f>IF(Tabla1[[#This Row],[Cantidad de Insumos]]="","",Tabla1[[#This Row],[Precio Unitario]]*Tabla1[[#This Row],[Cantidad de Insumos]])</f>
        <v/>
      </c>
      <c r="Q438" s="534" t="str">
        <f>IF(Tabla1[[#This Row],[Descripción]]="","",_xlfn.XLOOKUP(Tabla1[[#This Row],[Descripción]],Tabla10[Descripción],Tabla10[CODIGO PRESUPUESTARIO],0))</f>
        <v/>
      </c>
      <c r="R438" s="535"/>
    </row>
    <row r="439" spans="2:18" x14ac:dyDescent="0.25">
      <c r="B439" s="191" t="str">
        <f>IF('Formulario PPGR3'!$G439="","",CONCATENATE('Formulario PPGR3'!$C439,".",'Formulario PPGR3'!$D439,".",'Formulario PPGR3'!$E439,".",'Formulario PPGR3'!$F439))</f>
        <v/>
      </c>
      <c r="C439" s="191" t="str">
        <f>IF('Formulario PPGR3'!$G439="","",'Formulario PPGR1'!#REF!)</f>
        <v/>
      </c>
      <c r="D439" s="191" t="str">
        <f>IF('Formulario PPGR3'!$G439="","",'Formulario PPGR1'!#REF!)</f>
        <v/>
      </c>
      <c r="E439" s="191" t="str">
        <f>IF('Formulario PPGR3'!$G439="","",'Formulario PPGR1'!#REF!)</f>
        <v/>
      </c>
      <c r="F439" s="191" t="str">
        <f>IF('Formulario PPGR3'!$G439="","",'Formulario PPGR1'!#REF!)</f>
        <v/>
      </c>
      <c r="G439" s="190"/>
      <c r="H439" s="531" t="str" cm="1">
        <f t="array" ref="H439">IF(Tabla1[[#This Row],[Código_Actividad]]="","",_xlfn.XLOOKUP(Tabla1[[#This Row],[Código_Actividad]],CodigoActividad,Tabla2[Actividades Programables Presupuestables],"",0))</f>
        <v/>
      </c>
      <c r="I439" s="532" t="str">
        <f>IFERROR(VLOOKUP('Formulario PPGR3'!$G439,'Formulario PPGR2'!$H$110:$V$265,15,FALSE),"")</f>
        <v/>
      </c>
      <c r="J439" s="537"/>
      <c r="K439" s="535" t="str">
        <f>IF(Tabla1[[#This Row],[Insumos]]="","",_xlfn.XLOOKUP(Tabla1[[#This Row],[Insumos]],Tabla10[Insumo],Tabla10[InsumoAbrev],"",0))</f>
        <v/>
      </c>
      <c r="L439" s="536"/>
      <c r="M439" s="533" t="str">
        <f>IF(Tabla1[[#This Row],[Descripción]]="","",_xlfn.XLOOKUP(Tabla1[[#This Row],[Descripción]],Tabla10[Descripción],Tabla10[Unidad de Medida],"",0))</f>
        <v/>
      </c>
      <c r="N439" s="323"/>
      <c r="O439" s="534" t="str">
        <f>IF(Tabla1[[#This Row],[Descripción]]="","",_xlfn.XLOOKUP(Tabla1[[#This Row],[Descripción]],Tabla10[Descripción],Tabla10[Precio Unitario],0))</f>
        <v/>
      </c>
      <c r="P439" s="534" t="str">
        <f>IF(Tabla1[[#This Row],[Cantidad de Insumos]]="","",Tabla1[[#This Row],[Precio Unitario]]*Tabla1[[#This Row],[Cantidad de Insumos]])</f>
        <v/>
      </c>
      <c r="Q439" s="534" t="str">
        <f>IF(Tabla1[[#This Row],[Descripción]]="","",_xlfn.XLOOKUP(Tabla1[[#This Row],[Descripción]],Tabla10[Descripción],Tabla10[CODIGO PRESUPUESTARIO],0))</f>
        <v/>
      </c>
      <c r="R439" s="535"/>
    </row>
    <row r="440" spans="2:18" x14ac:dyDescent="0.25">
      <c r="B440" s="191" t="str">
        <f>IF('Formulario PPGR3'!$G440="","",CONCATENATE('Formulario PPGR3'!$C440,".",'Formulario PPGR3'!$D440,".",'Formulario PPGR3'!$E440,".",'Formulario PPGR3'!$F440))</f>
        <v/>
      </c>
      <c r="C440" s="191" t="str">
        <f>IF('Formulario PPGR3'!$G440="","",'Formulario PPGR1'!#REF!)</f>
        <v/>
      </c>
      <c r="D440" s="191" t="str">
        <f>IF('Formulario PPGR3'!$G440="","",'Formulario PPGR1'!#REF!)</f>
        <v/>
      </c>
      <c r="E440" s="191" t="str">
        <f>IF('Formulario PPGR3'!$G440="","",'Formulario PPGR1'!#REF!)</f>
        <v/>
      </c>
      <c r="F440" s="191" t="str">
        <f>IF('Formulario PPGR3'!$G440="","",'Formulario PPGR1'!#REF!)</f>
        <v/>
      </c>
      <c r="G440" s="190"/>
      <c r="H440" s="531" t="str" cm="1">
        <f t="array" ref="H440">IF(Tabla1[[#This Row],[Código_Actividad]]="","",_xlfn.XLOOKUP(Tabla1[[#This Row],[Código_Actividad]],CodigoActividad,Tabla2[Actividades Programables Presupuestables],"",0))</f>
        <v/>
      </c>
      <c r="I440" s="532" t="str">
        <f>IFERROR(VLOOKUP('Formulario PPGR3'!$G440,'Formulario PPGR2'!$H$110:$V$265,15,FALSE),"")</f>
        <v/>
      </c>
      <c r="J440" s="537"/>
      <c r="K440" s="535" t="str">
        <f>IF(Tabla1[[#This Row],[Insumos]]="","",_xlfn.XLOOKUP(Tabla1[[#This Row],[Insumos]],Tabla10[Insumo],Tabla10[InsumoAbrev],"",0))</f>
        <v/>
      </c>
      <c r="L440" s="536"/>
      <c r="M440" s="533" t="str">
        <f>IF(Tabla1[[#This Row],[Descripción]]="","",_xlfn.XLOOKUP(Tabla1[[#This Row],[Descripción]],Tabla10[Descripción],Tabla10[Unidad de Medida],"",0))</f>
        <v/>
      </c>
      <c r="N440" s="323"/>
      <c r="O440" s="534" t="str">
        <f>IF(Tabla1[[#This Row],[Descripción]]="","",_xlfn.XLOOKUP(Tabla1[[#This Row],[Descripción]],Tabla10[Descripción],Tabla10[Precio Unitario],0))</f>
        <v/>
      </c>
      <c r="P440" s="534" t="str">
        <f>IF(Tabla1[[#This Row],[Cantidad de Insumos]]="","",Tabla1[[#This Row],[Precio Unitario]]*Tabla1[[#This Row],[Cantidad de Insumos]])</f>
        <v/>
      </c>
      <c r="Q440" s="534" t="str">
        <f>IF(Tabla1[[#This Row],[Descripción]]="","",_xlfn.XLOOKUP(Tabla1[[#This Row],[Descripción]],Tabla10[Descripción],Tabla10[CODIGO PRESUPUESTARIO],0))</f>
        <v/>
      </c>
      <c r="R440" s="535"/>
    </row>
    <row r="441" spans="2:18" x14ac:dyDescent="0.25">
      <c r="B441" s="191" t="str">
        <f>IF('Formulario PPGR3'!$G441="","",CONCATENATE('Formulario PPGR3'!$C441,".",'Formulario PPGR3'!$D441,".",'Formulario PPGR3'!$E441,".",'Formulario PPGR3'!$F441))</f>
        <v/>
      </c>
      <c r="C441" s="191" t="str">
        <f>IF('Formulario PPGR3'!$G441="","",'Formulario PPGR1'!#REF!)</f>
        <v/>
      </c>
      <c r="D441" s="191" t="str">
        <f>IF('Formulario PPGR3'!$G441="","",'Formulario PPGR1'!#REF!)</f>
        <v/>
      </c>
      <c r="E441" s="191" t="str">
        <f>IF('Formulario PPGR3'!$G441="","",'Formulario PPGR1'!#REF!)</f>
        <v/>
      </c>
      <c r="F441" s="191" t="str">
        <f>IF('Formulario PPGR3'!$G441="","",'Formulario PPGR1'!#REF!)</f>
        <v/>
      </c>
      <c r="G441" s="190"/>
      <c r="H441" s="531" t="str" cm="1">
        <f t="array" ref="H441">IF(Tabla1[[#This Row],[Código_Actividad]]="","",_xlfn.XLOOKUP(Tabla1[[#This Row],[Código_Actividad]],CodigoActividad,Tabla2[Actividades Programables Presupuestables],"",0))</f>
        <v/>
      </c>
      <c r="I441" s="532" t="str">
        <f>IFERROR(VLOOKUP('Formulario PPGR3'!$G441,'Formulario PPGR2'!$H$110:$V$265,15,FALSE),"")</f>
        <v/>
      </c>
      <c r="J441" s="537"/>
      <c r="K441" s="535" t="str">
        <f>IF(Tabla1[[#This Row],[Insumos]]="","",_xlfn.XLOOKUP(Tabla1[[#This Row],[Insumos]],Tabla10[Insumo],Tabla10[InsumoAbrev],"",0))</f>
        <v/>
      </c>
      <c r="L441" s="536"/>
      <c r="M441" s="533" t="str">
        <f>IF(Tabla1[[#This Row],[Descripción]]="","",_xlfn.XLOOKUP(Tabla1[[#This Row],[Descripción]],Tabla10[Descripción],Tabla10[Unidad de Medida],"",0))</f>
        <v/>
      </c>
      <c r="N441" s="323"/>
      <c r="O441" s="534" t="str">
        <f>IF(Tabla1[[#This Row],[Descripción]]="","",_xlfn.XLOOKUP(Tabla1[[#This Row],[Descripción]],Tabla10[Descripción],Tabla10[Precio Unitario],0))</f>
        <v/>
      </c>
      <c r="P441" s="534" t="str">
        <f>IF(Tabla1[[#This Row],[Cantidad de Insumos]]="","",Tabla1[[#This Row],[Precio Unitario]]*Tabla1[[#This Row],[Cantidad de Insumos]])</f>
        <v/>
      </c>
      <c r="Q441" s="534" t="str">
        <f>IF(Tabla1[[#This Row],[Descripción]]="","",_xlfn.XLOOKUP(Tabla1[[#This Row],[Descripción]],Tabla10[Descripción],Tabla10[CODIGO PRESUPUESTARIO],0))</f>
        <v/>
      </c>
      <c r="R441" s="535"/>
    </row>
    <row r="442" spans="2:18" x14ac:dyDescent="0.25">
      <c r="B442" s="191" t="str">
        <f>IF('Formulario PPGR3'!$G442="","",CONCATENATE('Formulario PPGR3'!$C442,".",'Formulario PPGR3'!$D442,".",'Formulario PPGR3'!$E442,".",'Formulario PPGR3'!$F442))</f>
        <v/>
      </c>
      <c r="C442" s="191" t="str">
        <f>IF('Formulario PPGR3'!$G442="","",'Formulario PPGR1'!#REF!)</f>
        <v/>
      </c>
      <c r="D442" s="191" t="str">
        <f>IF('Formulario PPGR3'!$G442="","",'Formulario PPGR1'!#REF!)</f>
        <v/>
      </c>
      <c r="E442" s="191" t="str">
        <f>IF('Formulario PPGR3'!$G442="","",'Formulario PPGR1'!#REF!)</f>
        <v/>
      </c>
      <c r="F442" s="191" t="str">
        <f>IF('Formulario PPGR3'!$G442="","",'Formulario PPGR1'!#REF!)</f>
        <v/>
      </c>
      <c r="G442" s="190"/>
      <c r="H442" s="531" t="str" cm="1">
        <f t="array" ref="H442">IF(Tabla1[[#This Row],[Código_Actividad]]="","",_xlfn.XLOOKUP(Tabla1[[#This Row],[Código_Actividad]],CodigoActividad,Tabla2[Actividades Programables Presupuestables],"",0))</f>
        <v/>
      </c>
      <c r="I442" s="532" t="str">
        <f>IFERROR(VLOOKUP('Formulario PPGR3'!$G442,'Formulario PPGR2'!$H$110:$V$265,15,FALSE),"")</f>
        <v/>
      </c>
      <c r="J442" s="537"/>
      <c r="K442" s="535" t="str">
        <f>IF(Tabla1[[#This Row],[Insumos]]="","",_xlfn.XLOOKUP(Tabla1[[#This Row],[Insumos]],Tabla10[Insumo],Tabla10[InsumoAbrev],"",0))</f>
        <v/>
      </c>
      <c r="L442" s="536"/>
      <c r="M442" s="533" t="str">
        <f>IF(Tabla1[[#This Row],[Descripción]]="","",_xlfn.XLOOKUP(Tabla1[[#This Row],[Descripción]],Tabla10[Descripción],Tabla10[Unidad de Medida],"",0))</f>
        <v/>
      </c>
      <c r="N442" s="323"/>
      <c r="O442" s="534" t="str">
        <f>IF(Tabla1[[#This Row],[Descripción]]="","",_xlfn.XLOOKUP(Tabla1[[#This Row],[Descripción]],Tabla10[Descripción],Tabla10[Precio Unitario],0))</f>
        <v/>
      </c>
      <c r="P442" s="534" t="str">
        <f>IF(Tabla1[[#This Row],[Cantidad de Insumos]]="","",Tabla1[[#This Row],[Precio Unitario]]*Tabla1[[#This Row],[Cantidad de Insumos]])</f>
        <v/>
      </c>
      <c r="Q442" s="534" t="str">
        <f>IF(Tabla1[[#This Row],[Descripción]]="","",_xlfn.XLOOKUP(Tabla1[[#This Row],[Descripción]],Tabla10[Descripción],Tabla10[CODIGO PRESUPUESTARIO],0))</f>
        <v/>
      </c>
      <c r="R442" s="535"/>
    </row>
    <row r="443" spans="2:18" x14ac:dyDescent="0.25">
      <c r="B443" s="191" t="str">
        <f>IF('Formulario PPGR3'!$G443="","",CONCATENATE('Formulario PPGR3'!$C443,".",'Formulario PPGR3'!$D443,".",'Formulario PPGR3'!$E443,".",'Formulario PPGR3'!$F443))</f>
        <v/>
      </c>
      <c r="C443" s="191" t="str">
        <f>IF('Formulario PPGR3'!$G443="","",'Formulario PPGR1'!#REF!)</f>
        <v/>
      </c>
      <c r="D443" s="191" t="str">
        <f>IF('Formulario PPGR3'!$G443="","",'Formulario PPGR1'!#REF!)</f>
        <v/>
      </c>
      <c r="E443" s="191" t="str">
        <f>IF('Formulario PPGR3'!$G443="","",'Formulario PPGR1'!#REF!)</f>
        <v/>
      </c>
      <c r="F443" s="191" t="str">
        <f>IF('Formulario PPGR3'!$G443="","",'Formulario PPGR1'!#REF!)</f>
        <v/>
      </c>
      <c r="G443" s="190"/>
      <c r="H443" s="531" t="str" cm="1">
        <f t="array" ref="H443">IF(Tabla1[[#This Row],[Código_Actividad]]="","",_xlfn.XLOOKUP(Tabla1[[#This Row],[Código_Actividad]],CodigoActividad,Tabla2[Actividades Programables Presupuestables],"",0))</f>
        <v/>
      </c>
      <c r="I443" s="532" t="str">
        <f>IFERROR(VLOOKUP('Formulario PPGR3'!$G443,'Formulario PPGR2'!$H$110:$V$265,15,FALSE),"")</f>
        <v/>
      </c>
      <c r="J443" s="537"/>
      <c r="K443" s="535" t="str">
        <f>IF(Tabla1[[#This Row],[Insumos]]="","",_xlfn.XLOOKUP(Tabla1[[#This Row],[Insumos]],Tabla10[Insumo],Tabla10[InsumoAbrev],"",0))</f>
        <v/>
      </c>
      <c r="L443" s="536"/>
      <c r="M443" s="533" t="str">
        <f>IF(Tabla1[[#This Row],[Descripción]]="","",_xlfn.XLOOKUP(Tabla1[[#This Row],[Descripción]],Tabla10[Descripción],Tabla10[Unidad de Medida],"",0))</f>
        <v/>
      </c>
      <c r="N443" s="323"/>
      <c r="O443" s="534" t="str">
        <f>IF(Tabla1[[#This Row],[Descripción]]="","",_xlfn.XLOOKUP(Tabla1[[#This Row],[Descripción]],Tabla10[Descripción],Tabla10[Precio Unitario],0))</f>
        <v/>
      </c>
      <c r="P443" s="534" t="str">
        <f>IF(Tabla1[[#This Row],[Cantidad de Insumos]]="","",Tabla1[[#This Row],[Precio Unitario]]*Tabla1[[#This Row],[Cantidad de Insumos]])</f>
        <v/>
      </c>
      <c r="Q443" s="534" t="str">
        <f>IF(Tabla1[[#This Row],[Descripción]]="","",_xlfn.XLOOKUP(Tabla1[[#This Row],[Descripción]],Tabla10[Descripción],Tabla10[CODIGO PRESUPUESTARIO],0))</f>
        <v/>
      </c>
      <c r="R443" s="535"/>
    </row>
    <row r="444" spans="2:18" x14ac:dyDescent="0.25">
      <c r="B444" s="191" t="str">
        <f>IF('Formulario PPGR3'!$G444="","",CONCATENATE('Formulario PPGR3'!$C444,".",'Formulario PPGR3'!$D444,".",'Formulario PPGR3'!$E444,".",'Formulario PPGR3'!$F444))</f>
        <v/>
      </c>
      <c r="C444" s="191" t="str">
        <f>IF('Formulario PPGR3'!$G444="","",'Formulario PPGR1'!#REF!)</f>
        <v/>
      </c>
      <c r="D444" s="191" t="str">
        <f>IF('Formulario PPGR3'!$G444="","",'Formulario PPGR1'!#REF!)</f>
        <v/>
      </c>
      <c r="E444" s="191" t="str">
        <f>IF('Formulario PPGR3'!$G444="","",'Formulario PPGR1'!#REF!)</f>
        <v/>
      </c>
      <c r="F444" s="191" t="str">
        <f>IF('Formulario PPGR3'!$G444="","",'Formulario PPGR1'!#REF!)</f>
        <v/>
      </c>
      <c r="G444" s="190"/>
      <c r="H444" s="531" t="str" cm="1">
        <f t="array" ref="H444">IF(Tabla1[[#This Row],[Código_Actividad]]="","",_xlfn.XLOOKUP(Tabla1[[#This Row],[Código_Actividad]],CodigoActividad,Tabla2[Actividades Programables Presupuestables],"",0))</f>
        <v/>
      </c>
      <c r="I444" s="532" t="str">
        <f>IFERROR(VLOOKUP('Formulario PPGR3'!$G444,'Formulario PPGR2'!$H$110:$V$265,15,FALSE),"")</f>
        <v/>
      </c>
      <c r="J444" s="537"/>
      <c r="K444" s="535" t="str">
        <f>IF(Tabla1[[#This Row],[Insumos]]="","",_xlfn.XLOOKUP(Tabla1[[#This Row],[Insumos]],Tabla10[Insumo],Tabla10[InsumoAbrev],"",0))</f>
        <v/>
      </c>
      <c r="L444" s="536"/>
      <c r="M444" s="533" t="str">
        <f>IF(Tabla1[[#This Row],[Descripción]]="","",_xlfn.XLOOKUP(Tabla1[[#This Row],[Descripción]],Tabla10[Descripción],Tabla10[Unidad de Medida],"",0))</f>
        <v/>
      </c>
      <c r="N444" s="323"/>
      <c r="O444" s="534" t="str">
        <f>IF(Tabla1[[#This Row],[Descripción]]="","",_xlfn.XLOOKUP(Tabla1[[#This Row],[Descripción]],Tabla10[Descripción],Tabla10[Precio Unitario],0))</f>
        <v/>
      </c>
      <c r="P444" s="534" t="str">
        <f>IF(Tabla1[[#This Row],[Cantidad de Insumos]]="","",Tabla1[[#This Row],[Precio Unitario]]*Tabla1[[#This Row],[Cantidad de Insumos]])</f>
        <v/>
      </c>
      <c r="Q444" s="534" t="str">
        <f>IF(Tabla1[[#This Row],[Descripción]]="","",_xlfn.XLOOKUP(Tabla1[[#This Row],[Descripción]],Tabla10[Descripción],Tabla10[CODIGO PRESUPUESTARIO],0))</f>
        <v/>
      </c>
      <c r="R444" s="535"/>
    </row>
    <row r="445" spans="2:18" x14ac:dyDescent="0.25">
      <c r="B445" s="191" t="str">
        <f>IF('Formulario PPGR3'!$G445="","",CONCATENATE('Formulario PPGR3'!$C445,".",'Formulario PPGR3'!$D445,".",'Formulario PPGR3'!$E445,".",'Formulario PPGR3'!$F445))</f>
        <v/>
      </c>
      <c r="C445" s="191" t="str">
        <f>IF('Formulario PPGR3'!$G445="","",'Formulario PPGR1'!#REF!)</f>
        <v/>
      </c>
      <c r="D445" s="191" t="str">
        <f>IF('Formulario PPGR3'!$G445="","",'Formulario PPGR1'!#REF!)</f>
        <v/>
      </c>
      <c r="E445" s="191" t="str">
        <f>IF('Formulario PPGR3'!$G445="","",'Formulario PPGR1'!#REF!)</f>
        <v/>
      </c>
      <c r="F445" s="191" t="str">
        <f>IF('Formulario PPGR3'!$G445="","",'Formulario PPGR1'!#REF!)</f>
        <v/>
      </c>
      <c r="G445" s="190"/>
      <c r="H445" s="531" t="str" cm="1">
        <f t="array" ref="H445">IF(Tabla1[[#This Row],[Código_Actividad]]="","",_xlfn.XLOOKUP(Tabla1[[#This Row],[Código_Actividad]],CodigoActividad,Tabla2[Actividades Programables Presupuestables],"",0))</f>
        <v/>
      </c>
      <c r="I445" s="532" t="str">
        <f>IFERROR(VLOOKUP('Formulario PPGR3'!$G445,'Formulario PPGR2'!$H$110:$V$265,15,FALSE),"")</f>
        <v/>
      </c>
      <c r="J445" s="537"/>
      <c r="K445" s="535" t="str">
        <f>IF(Tabla1[[#This Row],[Insumos]]="","",_xlfn.XLOOKUP(Tabla1[[#This Row],[Insumos]],Tabla10[Insumo],Tabla10[InsumoAbrev],"",0))</f>
        <v/>
      </c>
      <c r="L445" s="536"/>
      <c r="M445" s="533" t="str">
        <f>IF(Tabla1[[#This Row],[Descripción]]="","",_xlfn.XLOOKUP(Tabla1[[#This Row],[Descripción]],Tabla10[Descripción],Tabla10[Unidad de Medida],"",0))</f>
        <v/>
      </c>
      <c r="N445" s="323"/>
      <c r="O445" s="534" t="str">
        <f>IF(Tabla1[[#This Row],[Descripción]]="","",_xlfn.XLOOKUP(Tabla1[[#This Row],[Descripción]],Tabla10[Descripción],Tabla10[Precio Unitario],0))</f>
        <v/>
      </c>
      <c r="P445" s="534" t="str">
        <f>IF(Tabla1[[#This Row],[Cantidad de Insumos]]="","",Tabla1[[#This Row],[Precio Unitario]]*Tabla1[[#This Row],[Cantidad de Insumos]])</f>
        <v/>
      </c>
      <c r="Q445" s="534" t="str">
        <f>IF(Tabla1[[#This Row],[Descripción]]="","",_xlfn.XLOOKUP(Tabla1[[#This Row],[Descripción]],Tabla10[Descripción],Tabla10[CODIGO PRESUPUESTARIO],0))</f>
        <v/>
      </c>
      <c r="R445" s="535"/>
    </row>
    <row r="446" spans="2:18" x14ac:dyDescent="0.25">
      <c r="B446" s="191" t="str">
        <f>IF('Formulario PPGR3'!$G446="","",CONCATENATE('Formulario PPGR3'!$C446,".",'Formulario PPGR3'!$D446,".",'Formulario PPGR3'!$E446,".",'Formulario PPGR3'!$F446))</f>
        <v/>
      </c>
      <c r="C446" s="191" t="str">
        <f>IF('Formulario PPGR3'!$G446="","",'Formulario PPGR1'!#REF!)</f>
        <v/>
      </c>
      <c r="D446" s="191" t="str">
        <f>IF('Formulario PPGR3'!$G446="","",'Formulario PPGR1'!#REF!)</f>
        <v/>
      </c>
      <c r="E446" s="191" t="str">
        <f>IF('Formulario PPGR3'!$G446="","",'Formulario PPGR1'!#REF!)</f>
        <v/>
      </c>
      <c r="F446" s="191" t="str">
        <f>IF('Formulario PPGR3'!$G446="","",'Formulario PPGR1'!#REF!)</f>
        <v/>
      </c>
      <c r="G446" s="190"/>
      <c r="H446" s="531" t="str" cm="1">
        <f t="array" ref="H446">IF(Tabla1[[#This Row],[Código_Actividad]]="","",_xlfn.XLOOKUP(Tabla1[[#This Row],[Código_Actividad]],CodigoActividad,Tabla2[Actividades Programables Presupuestables],"",0))</f>
        <v/>
      </c>
      <c r="I446" s="532" t="str">
        <f>IFERROR(VLOOKUP('Formulario PPGR3'!$G446,'Formulario PPGR2'!$H$110:$V$265,15,FALSE),"")</f>
        <v/>
      </c>
      <c r="J446" s="537"/>
      <c r="K446" s="535" t="str">
        <f>IF(Tabla1[[#This Row],[Insumos]]="","",_xlfn.XLOOKUP(Tabla1[[#This Row],[Insumos]],Tabla10[Insumo],Tabla10[InsumoAbrev],"",0))</f>
        <v/>
      </c>
      <c r="L446" s="536"/>
      <c r="M446" s="533" t="str">
        <f>IF(Tabla1[[#This Row],[Descripción]]="","",_xlfn.XLOOKUP(Tabla1[[#This Row],[Descripción]],Tabla10[Descripción],Tabla10[Unidad de Medida],"",0))</f>
        <v/>
      </c>
      <c r="N446" s="323"/>
      <c r="O446" s="534" t="str">
        <f>IF(Tabla1[[#This Row],[Descripción]]="","",_xlfn.XLOOKUP(Tabla1[[#This Row],[Descripción]],Tabla10[Descripción],Tabla10[Precio Unitario],0))</f>
        <v/>
      </c>
      <c r="P446" s="534" t="str">
        <f>IF(Tabla1[[#This Row],[Cantidad de Insumos]]="","",Tabla1[[#This Row],[Precio Unitario]]*Tabla1[[#This Row],[Cantidad de Insumos]])</f>
        <v/>
      </c>
      <c r="Q446" s="534" t="str">
        <f>IF(Tabla1[[#This Row],[Descripción]]="","",_xlfn.XLOOKUP(Tabla1[[#This Row],[Descripción]],Tabla10[Descripción],Tabla10[CODIGO PRESUPUESTARIO],0))</f>
        <v/>
      </c>
      <c r="R446" s="535"/>
    </row>
    <row r="447" spans="2:18" x14ac:dyDescent="0.25">
      <c r="B447" s="191" t="str">
        <f>IF('Formulario PPGR3'!$G447="","",CONCATENATE('Formulario PPGR3'!$C447,".",'Formulario PPGR3'!$D447,".",'Formulario PPGR3'!$E447,".",'Formulario PPGR3'!$F447))</f>
        <v/>
      </c>
      <c r="C447" s="191" t="str">
        <f>IF('Formulario PPGR3'!$G447="","",'Formulario PPGR1'!#REF!)</f>
        <v/>
      </c>
      <c r="D447" s="191" t="str">
        <f>IF('Formulario PPGR3'!$G447="","",'Formulario PPGR1'!#REF!)</f>
        <v/>
      </c>
      <c r="E447" s="191" t="str">
        <f>IF('Formulario PPGR3'!$G447="","",'Formulario PPGR1'!#REF!)</f>
        <v/>
      </c>
      <c r="F447" s="191" t="str">
        <f>IF('Formulario PPGR3'!$G447="","",'Formulario PPGR1'!#REF!)</f>
        <v/>
      </c>
      <c r="G447" s="190"/>
      <c r="H447" s="531" t="str" cm="1">
        <f t="array" ref="H447">IF(Tabla1[[#This Row],[Código_Actividad]]="","",_xlfn.XLOOKUP(Tabla1[[#This Row],[Código_Actividad]],CodigoActividad,Tabla2[Actividades Programables Presupuestables],"",0))</f>
        <v/>
      </c>
      <c r="I447" s="532" t="str">
        <f>IFERROR(VLOOKUP('Formulario PPGR3'!$G447,'Formulario PPGR2'!$H$110:$V$265,15,FALSE),"")</f>
        <v/>
      </c>
      <c r="J447" s="537"/>
      <c r="K447" s="535" t="str">
        <f>IF(Tabla1[[#This Row],[Insumos]]="","",_xlfn.XLOOKUP(Tabla1[[#This Row],[Insumos]],Tabla10[Insumo],Tabla10[InsumoAbrev],"",0))</f>
        <v/>
      </c>
      <c r="L447" s="536"/>
      <c r="M447" s="533" t="str">
        <f>IF(Tabla1[[#This Row],[Descripción]]="","",_xlfn.XLOOKUP(Tabla1[[#This Row],[Descripción]],Tabla10[Descripción],Tabla10[Unidad de Medida],"",0))</f>
        <v/>
      </c>
      <c r="N447" s="323"/>
      <c r="O447" s="534" t="str">
        <f>IF(Tabla1[[#This Row],[Descripción]]="","",_xlfn.XLOOKUP(Tabla1[[#This Row],[Descripción]],Tabla10[Descripción],Tabla10[Precio Unitario],0))</f>
        <v/>
      </c>
      <c r="P447" s="534" t="str">
        <f>IF(Tabla1[[#This Row],[Cantidad de Insumos]]="","",Tabla1[[#This Row],[Precio Unitario]]*Tabla1[[#This Row],[Cantidad de Insumos]])</f>
        <v/>
      </c>
      <c r="Q447" s="534" t="str">
        <f>IF(Tabla1[[#This Row],[Descripción]]="","",_xlfn.XLOOKUP(Tabla1[[#This Row],[Descripción]],Tabla10[Descripción],Tabla10[CODIGO PRESUPUESTARIO],0))</f>
        <v/>
      </c>
      <c r="R447" s="535"/>
    </row>
    <row r="448" spans="2:18" x14ac:dyDescent="0.25">
      <c r="B448" s="191" t="str">
        <f>IF('Formulario PPGR3'!$G448="","",CONCATENATE('Formulario PPGR3'!$C448,".",'Formulario PPGR3'!$D448,".",'Formulario PPGR3'!$E448,".",'Formulario PPGR3'!$F448))</f>
        <v/>
      </c>
      <c r="C448" s="191" t="str">
        <f>IF('Formulario PPGR3'!$G448="","",'Formulario PPGR1'!#REF!)</f>
        <v/>
      </c>
      <c r="D448" s="191" t="str">
        <f>IF('Formulario PPGR3'!$G448="","",'Formulario PPGR1'!#REF!)</f>
        <v/>
      </c>
      <c r="E448" s="191" t="str">
        <f>IF('Formulario PPGR3'!$G448="","",'Formulario PPGR1'!#REF!)</f>
        <v/>
      </c>
      <c r="F448" s="191" t="str">
        <f>IF('Formulario PPGR3'!$G448="","",'Formulario PPGR1'!#REF!)</f>
        <v/>
      </c>
      <c r="G448" s="190"/>
      <c r="H448" s="531" t="str" cm="1">
        <f t="array" ref="H448">IF(Tabla1[[#This Row],[Código_Actividad]]="","",_xlfn.XLOOKUP(Tabla1[[#This Row],[Código_Actividad]],CodigoActividad,Tabla2[Actividades Programables Presupuestables],"",0))</f>
        <v/>
      </c>
      <c r="I448" s="532" t="str">
        <f>IFERROR(VLOOKUP('Formulario PPGR3'!$G448,'Formulario PPGR2'!$H$110:$V$265,15,FALSE),"")</f>
        <v/>
      </c>
      <c r="J448" s="537"/>
      <c r="K448" s="535" t="str">
        <f>IF(Tabla1[[#This Row],[Insumos]]="","",_xlfn.XLOOKUP(Tabla1[[#This Row],[Insumos]],Tabla10[Insumo],Tabla10[InsumoAbrev],"",0))</f>
        <v/>
      </c>
      <c r="L448" s="536"/>
      <c r="M448" s="533" t="str">
        <f>IF(Tabla1[[#This Row],[Descripción]]="","",_xlfn.XLOOKUP(Tabla1[[#This Row],[Descripción]],Tabla10[Descripción],Tabla10[Unidad de Medida],"",0))</f>
        <v/>
      </c>
      <c r="N448" s="323"/>
      <c r="O448" s="534" t="str">
        <f>IF(Tabla1[[#This Row],[Descripción]]="","",_xlfn.XLOOKUP(Tabla1[[#This Row],[Descripción]],Tabla10[Descripción],Tabla10[Precio Unitario],0))</f>
        <v/>
      </c>
      <c r="P448" s="534" t="str">
        <f>IF(Tabla1[[#This Row],[Cantidad de Insumos]]="","",Tabla1[[#This Row],[Precio Unitario]]*Tabla1[[#This Row],[Cantidad de Insumos]])</f>
        <v/>
      </c>
      <c r="Q448" s="534" t="str">
        <f>IF(Tabla1[[#This Row],[Descripción]]="","",_xlfn.XLOOKUP(Tabla1[[#This Row],[Descripción]],Tabla10[Descripción],Tabla10[CODIGO PRESUPUESTARIO],0))</f>
        <v/>
      </c>
      <c r="R448" s="535"/>
    </row>
    <row r="449" spans="2:18" x14ac:dyDescent="0.25">
      <c r="B449" s="191" t="str">
        <f>IF('Formulario PPGR3'!$G449="","",CONCATENATE('Formulario PPGR3'!$C449,".",'Formulario PPGR3'!$D449,".",'Formulario PPGR3'!$E449,".",'Formulario PPGR3'!$F449))</f>
        <v/>
      </c>
      <c r="C449" s="191" t="str">
        <f>IF('Formulario PPGR3'!$G449="","",'Formulario PPGR1'!#REF!)</f>
        <v/>
      </c>
      <c r="D449" s="191" t="str">
        <f>IF('Formulario PPGR3'!$G449="","",'Formulario PPGR1'!#REF!)</f>
        <v/>
      </c>
      <c r="E449" s="191" t="str">
        <f>IF('Formulario PPGR3'!$G449="","",'Formulario PPGR1'!#REF!)</f>
        <v/>
      </c>
      <c r="F449" s="191" t="str">
        <f>IF('Formulario PPGR3'!$G449="","",'Formulario PPGR1'!#REF!)</f>
        <v/>
      </c>
      <c r="G449" s="190"/>
      <c r="H449" s="531" t="str" cm="1">
        <f t="array" ref="H449">IF(Tabla1[[#This Row],[Código_Actividad]]="","",_xlfn.XLOOKUP(Tabla1[[#This Row],[Código_Actividad]],CodigoActividad,Tabla2[Actividades Programables Presupuestables],"",0))</f>
        <v/>
      </c>
      <c r="I449" s="532" t="str">
        <f>IFERROR(VLOOKUP('Formulario PPGR3'!$G449,'Formulario PPGR2'!$H$110:$V$265,15,FALSE),"")</f>
        <v/>
      </c>
      <c r="J449" s="537"/>
      <c r="K449" s="535" t="str">
        <f>IF(Tabla1[[#This Row],[Insumos]]="","",_xlfn.XLOOKUP(Tabla1[[#This Row],[Insumos]],Tabla10[Insumo],Tabla10[InsumoAbrev],"",0))</f>
        <v/>
      </c>
      <c r="L449" s="536"/>
      <c r="M449" s="533" t="str">
        <f>IF(Tabla1[[#This Row],[Descripción]]="","",_xlfn.XLOOKUP(Tabla1[[#This Row],[Descripción]],Tabla10[Descripción],Tabla10[Unidad de Medida],"",0))</f>
        <v/>
      </c>
      <c r="N449" s="323"/>
      <c r="O449" s="534" t="str">
        <f>IF(Tabla1[[#This Row],[Descripción]]="","",_xlfn.XLOOKUP(Tabla1[[#This Row],[Descripción]],Tabla10[Descripción],Tabla10[Precio Unitario],0))</f>
        <v/>
      </c>
      <c r="P449" s="534" t="str">
        <f>IF(Tabla1[[#This Row],[Cantidad de Insumos]]="","",Tabla1[[#This Row],[Precio Unitario]]*Tabla1[[#This Row],[Cantidad de Insumos]])</f>
        <v/>
      </c>
      <c r="Q449" s="534" t="str">
        <f>IF(Tabla1[[#This Row],[Descripción]]="","",_xlfn.XLOOKUP(Tabla1[[#This Row],[Descripción]],Tabla10[Descripción],Tabla10[CODIGO PRESUPUESTARIO],0))</f>
        <v/>
      </c>
      <c r="R449" s="535"/>
    </row>
    <row r="450" spans="2:18" x14ac:dyDescent="0.25">
      <c r="B450" s="191" t="str">
        <f>IF('Formulario PPGR3'!$G450="","",CONCATENATE('Formulario PPGR3'!$C450,".",'Formulario PPGR3'!$D450,".",'Formulario PPGR3'!$E450,".",'Formulario PPGR3'!$F450))</f>
        <v/>
      </c>
      <c r="C450" s="191" t="str">
        <f>IF('Formulario PPGR3'!$G450="","",'Formulario PPGR1'!#REF!)</f>
        <v/>
      </c>
      <c r="D450" s="191" t="str">
        <f>IF('Formulario PPGR3'!$G450="","",'Formulario PPGR1'!#REF!)</f>
        <v/>
      </c>
      <c r="E450" s="191" t="str">
        <f>IF('Formulario PPGR3'!$G450="","",'Formulario PPGR1'!#REF!)</f>
        <v/>
      </c>
      <c r="F450" s="191" t="str">
        <f>IF('Formulario PPGR3'!$G450="","",'Formulario PPGR1'!#REF!)</f>
        <v/>
      </c>
      <c r="G450" s="190"/>
      <c r="H450" s="531" t="str" cm="1">
        <f t="array" ref="H450">IF(Tabla1[[#This Row],[Código_Actividad]]="","",_xlfn.XLOOKUP(Tabla1[[#This Row],[Código_Actividad]],CodigoActividad,Tabla2[Actividades Programables Presupuestables],"",0))</f>
        <v/>
      </c>
      <c r="I450" s="532" t="str">
        <f>IFERROR(VLOOKUP('Formulario PPGR3'!$G450,'Formulario PPGR2'!$H$110:$V$265,15,FALSE),"")</f>
        <v/>
      </c>
      <c r="J450" s="537"/>
      <c r="K450" s="535" t="str">
        <f>IF(Tabla1[[#This Row],[Insumos]]="","",_xlfn.XLOOKUP(Tabla1[[#This Row],[Insumos]],Tabla10[Insumo],Tabla10[InsumoAbrev],"",0))</f>
        <v/>
      </c>
      <c r="L450" s="536"/>
      <c r="M450" s="533" t="str">
        <f>IF(Tabla1[[#This Row],[Descripción]]="","",_xlfn.XLOOKUP(Tabla1[[#This Row],[Descripción]],Tabla10[Descripción],Tabla10[Unidad de Medida],"",0))</f>
        <v/>
      </c>
      <c r="N450" s="323"/>
      <c r="O450" s="534" t="str">
        <f>IF(Tabla1[[#This Row],[Descripción]]="","",_xlfn.XLOOKUP(Tabla1[[#This Row],[Descripción]],Tabla10[Descripción],Tabla10[Precio Unitario],0))</f>
        <v/>
      </c>
      <c r="P450" s="534" t="str">
        <f>IF(Tabla1[[#This Row],[Cantidad de Insumos]]="","",Tabla1[[#This Row],[Precio Unitario]]*Tabla1[[#This Row],[Cantidad de Insumos]])</f>
        <v/>
      </c>
      <c r="Q450" s="534" t="str">
        <f>IF(Tabla1[[#This Row],[Descripción]]="","",_xlfn.XLOOKUP(Tabla1[[#This Row],[Descripción]],Tabla10[Descripción],Tabla10[CODIGO PRESUPUESTARIO],0))</f>
        <v/>
      </c>
      <c r="R450" s="535"/>
    </row>
    <row r="451" spans="2:18" x14ac:dyDescent="0.25">
      <c r="B451" s="191" t="str">
        <f>IF('Formulario PPGR3'!$G451="","",CONCATENATE('Formulario PPGR3'!$C451,".",'Formulario PPGR3'!$D451,".",'Formulario PPGR3'!$E451,".",'Formulario PPGR3'!$F451))</f>
        <v/>
      </c>
      <c r="C451" s="191" t="str">
        <f>IF('Formulario PPGR3'!$G451="","",'Formulario PPGR1'!#REF!)</f>
        <v/>
      </c>
      <c r="D451" s="191" t="str">
        <f>IF('Formulario PPGR3'!$G451="","",'Formulario PPGR1'!#REF!)</f>
        <v/>
      </c>
      <c r="E451" s="191" t="str">
        <f>IF('Formulario PPGR3'!$G451="","",'Formulario PPGR1'!#REF!)</f>
        <v/>
      </c>
      <c r="F451" s="191" t="str">
        <f>IF('Formulario PPGR3'!$G451="","",'Formulario PPGR1'!#REF!)</f>
        <v/>
      </c>
      <c r="G451" s="190"/>
      <c r="H451" s="531" t="str" cm="1">
        <f t="array" ref="H451">IF(Tabla1[[#This Row],[Código_Actividad]]="","",_xlfn.XLOOKUP(Tabla1[[#This Row],[Código_Actividad]],CodigoActividad,Tabla2[Actividades Programables Presupuestables],"",0))</f>
        <v/>
      </c>
      <c r="I451" s="532" t="str">
        <f>IFERROR(VLOOKUP('Formulario PPGR3'!$G451,'Formulario PPGR2'!$H$110:$V$265,15,FALSE),"")</f>
        <v/>
      </c>
      <c r="J451" s="537"/>
      <c r="K451" s="535" t="str">
        <f>IF(Tabla1[[#This Row],[Insumos]]="","",_xlfn.XLOOKUP(Tabla1[[#This Row],[Insumos]],Tabla10[Insumo],Tabla10[InsumoAbrev],"",0))</f>
        <v/>
      </c>
      <c r="L451" s="536"/>
      <c r="M451" s="533" t="str">
        <f>IF(Tabla1[[#This Row],[Descripción]]="","",_xlfn.XLOOKUP(Tabla1[[#This Row],[Descripción]],Tabla10[Descripción],Tabla10[Unidad de Medida],"",0))</f>
        <v/>
      </c>
      <c r="N451" s="323"/>
      <c r="O451" s="534" t="str">
        <f>IF(Tabla1[[#This Row],[Descripción]]="","",_xlfn.XLOOKUP(Tabla1[[#This Row],[Descripción]],Tabla10[Descripción],Tabla10[Precio Unitario],0))</f>
        <v/>
      </c>
      <c r="P451" s="534" t="str">
        <f>IF(Tabla1[[#This Row],[Cantidad de Insumos]]="","",Tabla1[[#This Row],[Precio Unitario]]*Tabla1[[#This Row],[Cantidad de Insumos]])</f>
        <v/>
      </c>
      <c r="Q451" s="534" t="str">
        <f>IF(Tabla1[[#This Row],[Descripción]]="","",_xlfn.XLOOKUP(Tabla1[[#This Row],[Descripción]],Tabla10[Descripción],Tabla10[CODIGO PRESUPUESTARIO],0))</f>
        <v/>
      </c>
      <c r="R451" s="535"/>
    </row>
    <row r="452" spans="2:18" x14ac:dyDescent="0.25">
      <c r="B452" s="191" t="str">
        <f>IF('Formulario PPGR3'!$G452="","",CONCATENATE('Formulario PPGR3'!$C452,".",'Formulario PPGR3'!$D452,".",'Formulario PPGR3'!$E452,".",'Formulario PPGR3'!$F452))</f>
        <v/>
      </c>
      <c r="C452" s="191" t="str">
        <f>IF('Formulario PPGR3'!$G452="","",'Formulario PPGR1'!#REF!)</f>
        <v/>
      </c>
      <c r="D452" s="191" t="str">
        <f>IF('Formulario PPGR3'!$G452="","",'Formulario PPGR1'!#REF!)</f>
        <v/>
      </c>
      <c r="E452" s="191" t="str">
        <f>IF('Formulario PPGR3'!$G452="","",'Formulario PPGR1'!#REF!)</f>
        <v/>
      </c>
      <c r="F452" s="191" t="str">
        <f>IF('Formulario PPGR3'!$G452="","",'Formulario PPGR1'!#REF!)</f>
        <v/>
      </c>
      <c r="G452" s="190"/>
      <c r="H452" s="531" t="str" cm="1">
        <f t="array" ref="H452">IF(Tabla1[[#This Row],[Código_Actividad]]="","",_xlfn.XLOOKUP(Tabla1[[#This Row],[Código_Actividad]],CodigoActividad,Tabla2[Actividades Programables Presupuestables],"",0))</f>
        <v/>
      </c>
      <c r="I452" s="532" t="str">
        <f>IFERROR(VLOOKUP('Formulario PPGR3'!$G452,'Formulario PPGR2'!$H$110:$V$265,15,FALSE),"")</f>
        <v/>
      </c>
      <c r="J452" s="537"/>
      <c r="K452" s="535" t="str">
        <f>IF(Tabla1[[#This Row],[Insumos]]="","",_xlfn.XLOOKUP(Tabla1[[#This Row],[Insumos]],Tabla10[Insumo],Tabla10[InsumoAbrev],"",0))</f>
        <v/>
      </c>
      <c r="L452" s="536"/>
      <c r="M452" s="533" t="str">
        <f>IF(Tabla1[[#This Row],[Descripción]]="","",_xlfn.XLOOKUP(Tabla1[[#This Row],[Descripción]],Tabla10[Descripción],Tabla10[Unidad de Medida],"",0))</f>
        <v/>
      </c>
      <c r="N452" s="323"/>
      <c r="O452" s="534" t="str">
        <f>IF(Tabla1[[#This Row],[Descripción]]="","",_xlfn.XLOOKUP(Tabla1[[#This Row],[Descripción]],Tabla10[Descripción],Tabla10[Precio Unitario],0))</f>
        <v/>
      </c>
      <c r="P452" s="534" t="str">
        <f>IF(Tabla1[[#This Row],[Cantidad de Insumos]]="","",Tabla1[[#This Row],[Precio Unitario]]*Tabla1[[#This Row],[Cantidad de Insumos]])</f>
        <v/>
      </c>
      <c r="Q452" s="534" t="str">
        <f>IF(Tabla1[[#This Row],[Descripción]]="","",_xlfn.XLOOKUP(Tabla1[[#This Row],[Descripción]],Tabla10[Descripción],Tabla10[CODIGO PRESUPUESTARIO],0))</f>
        <v/>
      </c>
      <c r="R452" s="535"/>
    </row>
    <row r="453" spans="2:18" x14ac:dyDescent="0.25">
      <c r="B453" s="191" t="str">
        <f>IF('Formulario PPGR3'!$G453="","",CONCATENATE('Formulario PPGR3'!$C453,".",'Formulario PPGR3'!$D453,".",'Formulario PPGR3'!$E453,".",'Formulario PPGR3'!$F453))</f>
        <v/>
      </c>
      <c r="C453" s="191" t="str">
        <f>IF('Formulario PPGR3'!$G453="","",'Formulario PPGR1'!#REF!)</f>
        <v/>
      </c>
      <c r="D453" s="191" t="str">
        <f>IF('Formulario PPGR3'!$G453="","",'Formulario PPGR1'!#REF!)</f>
        <v/>
      </c>
      <c r="E453" s="191" t="str">
        <f>IF('Formulario PPGR3'!$G453="","",'Formulario PPGR1'!#REF!)</f>
        <v/>
      </c>
      <c r="F453" s="191" t="str">
        <f>IF('Formulario PPGR3'!$G453="","",'Formulario PPGR1'!#REF!)</f>
        <v/>
      </c>
      <c r="G453" s="190"/>
      <c r="H453" s="531" t="str" cm="1">
        <f t="array" ref="H453">IF(Tabla1[[#This Row],[Código_Actividad]]="","",_xlfn.XLOOKUP(Tabla1[[#This Row],[Código_Actividad]],CodigoActividad,Tabla2[Actividades Programables Presupuestables],"",0))</f>
        <v/>
      </c>
      <c r="I453" s="532" t="str">
        <f>IFERROR(VLOOKUP('Formulario PPGR3'!$G453,'Formulario PPGR2'!$H$110:$V$265,15,FALSE),"")</f>
        <v/>
      </c>
      <c r="J453" s="537"/>
      <c r="K453" s="535" t="str">
        <f>IF(Tabla1[[#This Row],[Insumos]]="","",_xlfn.XLOOKUP(Tabla1[[#This Row],[Insumos]],Tabla10[Insumo],Tabla10[InsumoAbrev],"",0))</f>
        <v/>
      </c>
      <c r="L453" s="536"/>
      <c r="M453" s="533" t="str">
        <f>IF(Tabla1[[#This Row],[Descripción]]="","",_xlfn.XLOOKUP(Tabla1[[#This Row],[Descripción]],Tabla10[Descripción],Tabla10[Unidad de Medida],"",0))</f>
        <v/>
      </c>
      <c r="N453" s="323"/>
      <c r="O453" s="534" t="str">
        <f>IF(Tabla1[[#This Row],[Descripción]]="","",_xlfn.XLOOKUP(Tabla1[[#This Row],[Descripción]],Tabla10[Descripción],Tabla10[Precio Unitario],0))</f>
        <v/>
      </c>
      <c r="P453" s="534" t="str">
        <f>IF(Tabla1[[#This Row],[Cantidad de Insumos]]="","",Tabla1[[#This Row],[Precio Unitario]]*Tabla1[[#This Row],[Cantidad de Insumos]])</f>
        <v/>
      </c>
      <c r="Q453" s="534" t="str">
        <f>IF(Tabla1[[#This Row],[Descripción]]="","",_xlfn.XLOOKUP(Tabla1[[#This Row],[Descripción]],Tabla10[Descripción],Tabla10[CODIGO PRESUPUESTARIO],0))</f>
        <v/>
      </c>
      <c r="R453" s="535"/>
    </row>
    <row r="454" spans="2:18" x14ac:dyDescent="0.25">
      <c r="B454" s="191" t="str">
        <f>IF('Formulario PPGR3'!$G454="","",CONCATENATE('Formulario PPGR3'!$C454,".",'Formulario PPGR3'!$D454,".",'Formulario PPGR3'!$E454,".",'Formulario PPGR3'!$F454))</f>
        <v/>
      </c>
      <c r="C454" s="191" t="str">
        <f>IF('Formulario PPGR3'!$G454="","",'Formulario PPGR1'!#REF!)</f>
        <v/>
      </c>
      <c r="D454" s="191" t="str">
        <f>IF('Formulario PPGR3'!$G454="","",'Formulario PPGR1'!#REF!)</f>
        <v/>
      </c>
      <c r="E454" s="191" t="str">
        <f>IF('Formulario PPGR3'!$G454="","",'Formulario PPGR1'!#REF!)</f>
        <v/>
      </c>
      <c r="F454" s="191" t="str">
        <f>IF('Formulario PPGR3'!$G454="","",'Formulario PPGR1'!#REF!)</f>
        <v/>
      </c>
      <c r="G454" s="190"/>
      <c r="H454" s="531" t="str" cm="1">
        <f t="array" ref="H454">IF(Tabla1[[#This Row],[Código_Actividad]]="","",_xlfn.XLOOKUP(Tabla1[[#This Row],[Código_Actividad]],CodigoActividad,Tabla2[Actividades Programables Presupuestables],"",0))</f>
        <v/>
      </c>
      <c r="I454" s="532" t="str">
        <f>IFERROR(VLOOKUP('Formulario PPGR3'!$G454,'Formulario PPGR2'!$H$110:$V$265,15,FALSE),"")</f>
        <v/>
      </c>
      <c r="J454" s="537"/>
      <c r="K454" s="535" t="str">
        <f>IF(Tabla1[[#This Row],[Insumos]]="","",_xlfn.XLOOKUP(Tabla1[[#This Row],[Insumos]],Tabla10[Insumo],Tabla10[InsumoAbrev],"",0))</f>
        <v/>
      </c>
      <c r="L454" s="536"/>
      <c r="M454" s="533" t="str">
        <f>IF(Tabla1[[#This Row],[Descripción]]="","",_xlfn.XLOOKUP(Tabla1[[#This Row],[Descripción]],Tabla10[Descripción],Tabla10[Unidad de Medida],"",0))</f>
        <v/>
      </c>
      <c r="N454" s="323"/>
      <c r="O454" s="534" t="str">
        <f>IF(Tabla1[[#This Row],[Descripción]]="","",_xlfn.XLOOKUP(Tabla1[[#This Row],[Descripción]],Tabla10[Descripción],Tabla10[Precio Unitario],0))</f>
        <v/>
      </c>
      <c r="P454" s="534" t="str">
        <f>IF(Tabla1[[#This Row],[Cantidad de Insumos]]="","",Tabla1[[#This Row],[Precio Unitario]]*Tabla1[[#This Row],[Cantidad de Insumos]])</f>
        <v/>
      </c>
      <c r="Q454" s="534" t="str">
        <f>IF(Tabla1[[#This Row],[Descripción]]="","",_xlfn.XLOOKUP(Tabla1[[#This Row],[Descripción]],Tabla10[Descripción],Tabla10[CODIGO PRESUPUESTARIO],0))</f>
        <v/>
      </c>
      <c r="R454" s="535"/>
    </row>
    <row r="455" spans="2:18" x14ac:dyDescent="0.25">
      <c r="B455" s="191" t="str">
        <f>IF('Formulario PPGR3'!$G455="","",CONCATENATE('Formulario PPGR3'!$C455,".",'Formulario PPGR3'!$D455,".",'Formulario PPGR3'!$E455,".",'Formulario PPGR3'!$F455))</f>
        <v/>
      </c>
      <c r="C455" s="191" t="str">
        <f>IF('Formulario PPGR3'!$G455="","",'Formulario PPGR1'!#REF!)</f>
        <v/>
      </c>
      <c r="D455" s="191" t="str">
        <f>IF('Formulario PPGR3'!$G455="","",'Formulario PPGR1'!#REF!)</f>
        <v/>
      </c>
      <c r="E455" s="191" t="str">
        <f>IF('Formulario PPGR3'!$G455="","",'Formulario PPGR1'!#REF!)</f>
        <v/>
      </c>
      <c r="F455" s="191" t="str">
        <f>IF('Formulario PPGR3'!$G455="","",'Formulario PPGR1'!#REF!)</f>
        <v/>
      </c>
      <c r="G455" s="190"/>
      <c r="H455" s="531" t="str" cm="1">
        <f t="array" ref="H455">IF(Tabla1[[#This Row],[Código_Actividad]]="","",_xlfn.XLOOKUP(Tabla1[[#This Row],[Código_Actividad]],CodigoActividad,Tabla2[Actividades Programables Presupuestables],"",0))</f>
        <v/>
      </c>
      <c r="I455" s="532" t="str">
        <f>IFERROR(VLOOKUP('Formulario PPGR3'!$G455,'Formulario PPGR2'!$H$110:$V$265,15,FALSE),"")</f>
        <v/>
      </c>
      <c r="J455" s="537"/>
      <c r="K455" s="535" t="str">
        <f>IF(Tabla1[[#This Row],[Insumos]]="","",_xlfn.XLOOKUP(Tabla1[[#This Row],[Insumos]],Tabla10[Insumo],Tabla10[InsumoAbrev],"",0))</f>
        <v/>
      </c>
      <c r="L455" s="536"/>
      <c r="M455" s="533" t="str">
        <f>IF(Tabla1[[#This Row],[Descripción]]="","",_xlfn.XLOOKUP(Tabla1[[#This Row],[Descripción]],Tabla10[Descripción],Tabla10[Unidad de Medida],"",0))</f>
        <v/>
      </c>
      <c r="N455" s="323"/>
      <c r="O455" s="534" t="str">
        <f>IF(Tabla1[[#This Row],[Descripción]]="","",_xlfn.XLOOKUP(Tabla1[[#This Row],[Descripción]],Tabla10[Descripción],Tabla10[Precio Unitario],0))</f>
        <v/>
      </c>
      <c r="P455" s="534" t="str">
        <f>IF(Tabla1[[#This Row],[Cantidad de Insumos]]="","",Tabla1[[#This Row],[Precio Unitario]]*Tabla1[[#This Row],[Cantidad de Insumos]])</f>
        <v/>
      </c>
      <c r="Q455" s="534" t="str">
        <f>IF(Tabla1[[#This Row],[Descripción]]="","",_xlfn.XLOOKUP(Tabla1[[#This Row],[Descripción]],Tabla10[Descripción],Tabla10[CODIGO PRESUPUESTARIO],0))</f>
        <v/>
      </c>
      <c r="R455" s="535"/>
    </row>
    <row r="456" spans="2:18" x14ac:dyDescent="0.25">
      <c r="B456" s="191" t="str">
        <f>IF('Formulario PPGR3'!$G456="","",CONCATENATE('Formulario PPGR3'!$C456,".",'Formulario PPGR3'!$D456,".",'Formulario PPGR3'!$E456,".",'Formulario PPGR3'!$F456))</f>
        <v/>
      </c>
      <c r="C456" s="191" t="str">
        <f>IF('Formulario PPGR3'!$G456="","",'Formulario PPGR1'!#REF!)</f>
        <v/>
      </c>
      <c r="D456" s="191" t="str">
        <f>IF('Formulario PPGR3'!$G456="","",'Formulario PPGR1'!#REF!)</f>
        <v/>
      </c>
      <c r="E456" s="191" t="str">
        <f>IF('Formulario PPGR3'!$G456="","",'Formulario PPGR1'!#REF!)</f>
        <v/>
      </c>
      <c r="F456" s="191" t="str">
        <f>IF('Formulario PPGR3'!$G456="","",'Formulario PPGR1'!#REF!)</f>
        <v/>
      </c>
      <c r="G456" s="190"/>
      <c r="H456" s="531" t="str" cm="1">
        <f t="array" ref="H456">IF(Tabla1[[#This Row],[Código_Actividad]]="","",_xlfn.XLOOKUP(Tabla1[[#This Row],[Código_Actividad]],CodigoActividad,Tabla2[Actividades Programables Presupuestables],"",0))</f>
        <v/>
      </c>
      <c r="I456" s="532" t="str">
        <f>IFERROR(VLOOKUP('Formulario PPGR3'!$G456,'Formulario PPGR2'!$H$110:$V$265,15,FALSE),"")</f>
        <v/>
      </c>
      <c r="J456" s="537"/>
      <c r="K456" s="535" t="str">
        <f>IF(Tabla1[[#This Row],[Insumos]]="","",_xlfn.XLOOKUP(Tabla1[[#This Row],[Insumos]],Tabla10[Insumo],Tabla10[InsumoAbrev],"",0))</f>
        <v/>
      </c>
      <c r="L456" s="536"/>
      <c r="M456" s="533" t="str">
        <f>IF(Tabla1[[#This Row],[Descripción]]="","",_xlfn.XLOOKUP(Tabla1[[#This Row],[Descripción]],Tabla10[Descripción],Tabla10[Unidad de Medida],"",0))</f>
        <v/>
      </c>
      <c r="N456" s="323"/>
      <c r="O456" s="534" t="str">
        <f>IF(Tabla1[[#This Row],[Descripción]]="","",_xlfn.XLOOKUP(Tabla1[[#This Row],[Descripción]],Tabla10[Descripción],Tabla10[Precio Unitario],0))</f>
        <v/>
      </c>
      <c r="P456" s="534" t="str">
        <f>IF(Tabla1[[#This Row],[Cantidad de Insumos]]="","",Tabla1[[#This Row],[Precio Unitario]]*Tabla1[[#This Row],[Cantidad de Insumos]])</f>
        <v/>
      </c>
      <c r="Q456" s="534" t="str">
        <f>IF(Tabla1[[#This Row],[Descripción]]="","",_xlfn.XLOOKUP(Tabla1[[#This Row],[Descripción]],Tabla10[Descripción],Tabla10[CODIGO PRESUPUESTARIO],0))</f>
        <v/>
      </c>
      <c r="R456" s="535"/>
    </row>
    <row r="457" spans="2:18" x14ac:dyDescent="0.25">
      <c r="B457" s="191" t="str">
        <f>IF('Formulario PPGR3'!$G457="","",CONCATENATE('Formulario PPGR3'!$C457,".",'Formulario PPGR3'!$D457,".",'Formulario PPGR3'!$E457,".",'Formulario PPGR3'!$F457))</f>
        <v/>
      </c>
      <c r="C457" s="191" t="str">
        <f>IF('Formulario PPGR3'!$G457="","",'Formulario PPGR1'!#REF!)</f>
        <v/>
      </c>
      <c r="D457" s="191" t="str">
        <f>IF('Formulario PPGR3'!$G457="","",'Formulario PPGR1'!#REF!)</f>
        <v/>
      </c>
      <c r="E457" s="191" t="str">
        <f>IF('Formulario PPGR3'!$G457="","",'Formulario PPGR1'!#REF!)</f>
        <v/>
      </c>
      <c r="F457" s="191" t="str">
        <f>IF('Formulario PPGR3'!$G457="","",'Formulario PPGR1'!#REF!)</f>
        <v/>
      </c>
      <c r="G457" s="190"/>
      <c r="H457" s="531" t="str" cm="1">
        <f t="array" ref="H457">IF(Tabla1[[#This Row],[Código_Actividad]]="","",_xlfn.XLOOKUP(Tabla1[[#This Row],[Código_Actividad]],CodigoActividad,Tabla2[Actividades Programables Presupuestables],"",0))</f>
        <v/>
      </c>
      <c r="I457" s="532" t="str">
        <f>IFERROR(VLOOKUP('Formulario PPGR3'!$G457,'Formulario PPGR2'!$H$110:$V$265,15,FALSE),"")</f>
        <v/>
      </c>
      <c r="J457" s="537"/>
      <c r="K457" s="535" t="str">
        <f>IF(Tabla1[[#This Row],[Insumos]]="","",_xlfn.XLOOKUP(Tabla1[[#This Row],[Insumos]],Tabla10[Insumo],Tabla10[InsumoAbrev],"",0))</f>
        <v/>
      </c>
      <c r="L457" s="536"/>
      <c r="M457" s="533" t="str">
        <f>IF(Tabla1[[#This Row],[Descripción]]="","",_xlfn.XLOOKUP(Tabla1[[#This Row],[Descripción]],Tabla10[Descripción],Tabla10[Unidad de Medida],"",0))</f>
        <v/>
      </c>
      <c r="N457" s="323"/>
      <c r="O457" s="534" t="str">
        <f>IF(Tabla1[[#This Row],[Descripción]]="","",_xlfn.XLOOKUP(Tabla1[[#This Row],[Descripción]],Tabla10[Descripción],Tabla10[Precio Unitario],0))</f>
        <v/>
      </c>
      <c r="P457" s="534" t="str">
        <f>IF(Tabla1[[#This Row],[Cantidad de Insumos]]="","",Tabla1[[#This Row],[Precio Unitario]]*Tabla1[[#This Row],[Cantidad de Insumos]])</f>
        <v/>
      </c>
      <c r="Q457" s="534" t="str">
        <f>IF(Tabla1[[#This Row],[Descripción]]="","",_xlfn.XLOOKUP(Tabla1[[#This Row],[Descripción]],Tabla10[Descripción],Tabla10[CODIGO PRESUPUESTARIO],0))</f>
        <v/>
      </c>
      <c r="R457" s="535"/>
    </row>
    <row r="458" spans="2:18" x14ac:dyDescent="0.25">
      <c r="B458" s="191" t="str">
        <f>IF('Formulario PPGR3'!$G458="","",CONCATENATE('Formulario PPGR3'!$C458,".",'Formulario PPGR3'!$D458,".",'Formulario PPGR3'!$E458,".",'Formulario PPGR3'!$F458))</f>
        <v/>
      </c>
      <c r="C458" s="191" t="str">
        <f>IF('Formulario PPGR3'!$G458="","",'Formulario PPGR1'!#REF!)</f>
        <v/>
      </c>
      <c r="D458" s="191" t="str">
        <f>IF('Formulario PPGR3'!$G458="","",'Formulario PPGR1'!#REF!)</f>
        <v/>
      </c>
      <c r="E458" s="191" t="str">
        <f>IF('Formulario PPGR3'!$G458="","",'Formulario PPGR1'!#REF!)</f>
        <v/>
      </c>
      <c r="F458" s="191" t="str">
        <f>IF('Formulario PPGR3'!$G458="","",'Formulario PPGR1'!#REF!)</f>
        <v/>
      </c>
      <c r="G458" s="190"/>
      <c r="H458" s="531" t="str" cm="1">
        <f t="array" ref="H458">IF(Tabla1[[#This Row],[Código_Actividad]]="","",_xlfn.XLOOKUP(Tabla1[[#This Row],[Código_Actividad]],CodigoActividad,Tabla2[Actividades Programables Presupuestables],"",0))</f>
        <v/>
      </c>
      <c r="I458" s="532" t="str">
        <f>IFERROR(VLOOKUP('Formulario PPGR3'!$G458,'Formulario PPGR2'!$H$110:$V$265,15,FALSE),"")</f>
        <v/>
      </c>
      <c r="J458" s="537"/>
      <c r="K458" s="535" t="str">
        <f>IF(Tabla1[[#This Row],[Insumos]]="","",_xlfn.XLOOKUP(Tabla1[[#This Row],[Insumos]],Tabla10[Insumo],Tabla10[InsumoAbrev],"",0))</f>
        <v/>
      </c>
      <c r="L458" s="536"/>
      <c r="M458" s="533" t="str">
        <f>IF(Tabla1[[#This Row],[Descripción]]="","",_xlfn.XLOOKUP(Tabla1[[#This Row],[Descripción]],Tabla10[Descripción],Tabla10[Unidad de Medida],"",0))</f>
        <v/>
      </c>
      <c r="N458" s="323"/>
      <c r="O458" s="534" t="str">
        <f>IF(Tabla1[[#This Row],[Descripción]]="","",_xlfn.XLOOKUP(Tabla1[[#This Row],[Descripción]],Tabla10[Descripción],Tabla10[Precio Unitario],0))</f>
        <v/>
      </c>
      <c r="P458" s="534" t="str">
        <f>IF(Tabla1[[#This Row],[Cantidad de Insumos]]="","",Tabla1[[#This Row],[Precio Unitario]]*Tabla1[[#This Row],[Cantidad de Insumos]])</f>
        <v/>
      </c>
      <c r="Q458" s="534" t="str">
        <f>IF(Tabla1[[#This Row],[Descripción]]="","",_xlfn.XLOOKUP(Tabla1[[#This Row],[Descripción]],Tabla10[Descripción],Tabla10[CODIGO PRESUPUESTARIO],0))</f>
        <v/>
      </c>
      <c r="R458" s="535"/>
    </row>
    <row r="459" spans="2:18" x14ac:dyDescent="0.25">
      <c r="B459" s="191" t="str">
        <f>IF('Formulario PPGR3'!$G459="","",CONCATENATE('Formulario PPGR3'!$C459,".",'Formulario PPGR3'!$D459,".",'Formulario PPGR3'!$E459,".",'Formulario PPGR3'!$F459))</f>
        <v/>
      </c>
      <c r="C459" s="191" t="str">
        <f>IF('Formulario PPGR3'!$G459="","",'Formulario PPGR1'!#REF!)</f>
        <v/>
      </c>
      <c r="D459" s="191" t="str">
        <f>IF('Formulario PPGR3'!$G459="","",'Formulario PPGR1'!#REF!)</f>
        <v/>
      </c>
      <c r="E459" s="191" t="str">
        <f>IF('Formulario PPGR3'!$G459="","",'Formulario PPGR1'!#REF!)</f>
        <v/>
      </c>
      <c r="F459" s="191" t="str">
        <f>IF('Formulario PPGR3'!$G459="","",'Formulario PPGR1'!#REF!)</f>
        <v/>
      </c>
      <c r="G459" s="190"/>
      <c r="H459" s="531" t="str" cm="1">
        <f t="array" ref="H459">IF(Tabla1[[#This Row],[Código_Actividad]]="","",_xlfn.XLOOKUP(Tabla1[[#This Row],[Código_Actividad]],CodigoActividad,Tabla2[Actividades Programables Presupuestables],"",0))</f>
        <v/>
      </c>
      <c r="I459" s="532" t="str">
        <f>IFERROR(VLOOKUP('Formulario PPGR3'!$G459,'Formulario PPGR2'!$H$110:$V$265,15,FALSE),"")</f>
        <v/>
      </c>
      <c r="J459" s="537"/>
      <c r="K459" s="535" t="str">
        <f>IF(Tabla1[[#This Row],[Insumos]]="","",_xlfn.XLOOKUP(Tabla1[[#This Row],[Insumos]],Tabla10[Insumo],Tabla10[InsumoAbrev],"",0))</f>
        <v/>
      </c>
      <c r="L459" s="536"/>
      <c r="M459" s="533" t="str">
        <f>IF(Tabla1[[#This Row],[Descripción]]="","",_xlfn.XLOOKUP(Tabla1[[#This Row],[Descripción]],Tabla10[Descripción],Tabla10[Unidad de Medida],"",0))</f>
        <v/>
      </c>
      <c r="N459" s="323"/>
      <c r="O459" s="534" t="str">
        <f>IF(Tabla1[[#This Row],[Descripción]]="","",_xlfn.XLOOKUP(Tabla1[[#This Row],[Descripción]],Tabla10[Descripción],Tabla10[Precio Unitario],0))</f>
        <v/>
      </c>
      <c r="P459" s="534" t="str">
        <f>IF(Tabla1[[#This Row],[Cantidad de Insumos]]="","",Tabla1[[#This Row],[Precio Unitario]]*Tabla1[[#This Row],[Cantidad de Insumos]])</f>
        <v/>
      </c>
      <c r="Q459" s="534" t="str">
        <f>IF(Tabla1[[#This Row],[Descripción]]="","",_xlfn.XLOOKUP(Tabla1[[#This Row],[Descripción]],Tabla10[Descripción],Tabla10[CODIGO PRESUPUESTARIO],0))</f>
        <v/>
      </c>
      <c r="R459" s="535"/>
    </row>
    <row r="460" spans="2:18" x14ac:dyDescent="0.25">
      <c r="B460" s="191" t="str">
        <f>IF('Formulario PPGR3'!$G460="","",CONCATENATE('Formulario PPGR3'!$C460,".",'Formulario PPGR3'!$D460,".",'Formulario PPGR3'!$E460,".",'Formulario PPGR3'!$F460))</f>
        <v/>
      </c>
      <c r="C460" s="191" t="str">
        <f>IF('Formulario PPGR3'!$G460="","",'Formulario PPGR1'!#REF!)</f>
        <v/>
      </c>
      <c r="D460" s="191" t="str">
        <f>IF('Formulario PPGR3'!$G460="","",'Formulario PPGR1'!#REF!)</f>
        <v/>
      </c>
      <c r="E460" s="191" t="str">
        <f>IF('Formulario PPGR3'!$G460="","",'Formulario PPGR1'!#REF!)</f>
        <v/>
      </c>
      <c r="F460" s="191" t="str">
        <f>IF('Formulario PPGR3'!$G460="","",'Formulario PPGR1'!#REF!)</f>
        <v/>
      </c>
      <c r="G460" s="190"/>
      <c r="H460" s="531" t="str" cm="1">
        <f t="array" ref="H460">IF(Tabla1[[#This Row],[Código_Actividad]]="","",_xlfn.XLOOKUP(Tabla1[[#This Row],[Código_Actividad]],CodigoActividad,Tabla2[Actividades Programables Presupuestables],"",0))</f>
        <v/>
      </c>
      <c r="I460" s="532" t="str">
        <f>IFERROR(VLOOKUP('Formulario PPGR3'!$G460,'Formulario PPGR2'!$H$110:$V$265,15,FALSE),"")</f>
        <v/>
      </c>
      <c r="J460" s="537"/>
      <c r="K460" s="535" t="str">
        <f>IF(Tabla1[[#This Row],[Insumos]]="","",_xlfn.XLOOKUP(Tabla1[[#This Row],[Insumos]],Tabla10[Insumo],Tabla10[InsumoAbrev],"",0))</f>
        <v/>
      </c>
      <c r="L460" s="536"/>
      <c r="M460" s="533" t="str">
        <f>IF(Tabla1[[#This Row],[Descripción]]="","",_xlfn.XLOOKUP(Tabla1[[#This Row],[Descripción]],Tabla10[Descripción],Tabla10[Unidad de Medida],"",0))</f>
        <v/>
      </c>
      <c r="N460" s="323"/>
      <c r="O460" s="534" t="str">
        <f>IF(Tabla1[[#This Row],[Descripción]]="","",_xlfn.XLOOKUP(Tabla1[[#This Row],[Descripción]],Tabla10[Descripción],Tabla10[Precio Unitario],0))</f>
        <v/>
      </c>
      <c r="P460" s="534" t="str">
        <f>IF(Tabla1[[#This Row],[Cantidad de Insumos]]="","",Tabla1[[#This Row],[Precio Unitario]]*Tabla1[[#This Row],[Cantidad de Insumos]])</f>
        <v/>
      </c>
      <c r="Q460" s="534" t="str">
        <f>IF(Tabla1[[#This Row],[Descripción]]="","",_xlfn.XLOOKUP(Tabla1[[#This Row],[Descripción]],Tabla10[Descripción],Tabla10[CODIGO PRESUPUESTARIO],0))</f>
        <v/>
      </c>
      <c r="R460" s="535"/>
    </row>
    <row r="461" spans="2:18" x14ac:dyDescent="0.25">
      <c r="B461" s="191" t="str">
        <f>IF('Formulario PPGR3'!$G461="","",CONCATENATE('Formulario PPGR3'!$C461,".",'Formulario PPGR3'!$D461,".",'Formulario PPGR3'!$E461,".",'Formulario PPGR3'!$F461))</f>
        <v/>
      </c>
      <c r="C461" s="191" t="str">
        <f>IF('Formulario PPGR3'!$G461="","",'Formulario PPGR1'!#REF!)</f>
        <v/>
      </c>
      <c r="D461" s="191" t="str">
        <f>IF('Formulario PPGR3'!$G461="","",'Formulario PPGR1'!#REF!)</f>
        <v/>
      </c>
      <c r="E461" s="191" t="str">
        <f>IF('Formulario PPGR3'!$G461="","",'Formulario PPGR1'!#REF!)</f>
        <v/>
      </c>
      <c r="F461" s="191" t="str">
        <f>IF('Formulario PPGR3'!$G461="","",'Formulario PPGR1'!#REF!)</f>
        <v/>
      </c>
      <c r="G461" s="190"/>
      <c r="H461" s="531" t="str" cm="1">
        <f t="array" ref="H461">IF(Tabla1[[#This Row],[Código_Actividad]]="","",_xlfn.XLOOKUP(Tabla1[[#This Row],[Código_Actividad]],CodigoActividad,Tabla2[Actividades Programables Presupuestables],"",0))</f>
        <v/>
      </c>
      <c r="I461" s="532" t="str">
        <f>IFERROR(VLOOKUP('Formulario PPGR3'!$G461,'Formulario PPGR2'!$H$110:$V$265,15,FALSE),"")</f>
        <v/>
      </c>
      <c r="J461" s="537"/>
      <c r="K461" s="535" t="str">
        <f>IF(Tabla1[[#This Row],[Insumos]]="","",_xlfn.XLOOKUP(Tabla1[[#This Row],[Insumos]],Tabla10[Insumo],Tabla10[InsumoAbrev],"",0))</f>
        <v/>
      </c>
      <c r="L461" s="536"/>
      <c r="M461" s="533" t="str">
        <f>IF(Tabla1[[#This Row],[Descripción]]="","",_xlfn.XLOOKUP(Tabla1[[#This Row],[Descripción]],Tabla10[Descripción],Tabla10[Unidad de Medida],"",0))</f>
        <v/>
      </c>
      <c r="N461" s="323"/>
      <c r="O461" s="534" t="str">
        <f>IF(Tabla1[[#This Row],[Descripción]]="","",_xlfn.XLOOKUP(Tabla1[[#This Row],[Descripción]],Tabla10[Descripción],Tabla10[Precio Unitario],0))</f>
        <v/>
      </c>
      <c r="P461" s="534" t="str">
        <f>IF(Tabla1[[#This Row],[Cantidad de Insumos]]="","",Tabla1[[#This Row],[Precio Unitario]]*Tabla1[[#This Row],[Cantidad de Insumos]])</f>
        <v/>
      </c>
      <c r="Q461" s="534" t="str">
        <f>IF(Tabla1[[#This Row],[Descripción]]="","",_xlfn.XLOOKUP(Tabla1[[#This Row],[Descripción]],Tabla10[Descripción],Tabla10[CODIGO PRESUPUESTARIO],0))</f>
        <v/>
      </c>
      <c r="R461" s="535"/>
    </row>
    <row r="462" spans="2:18" x14ac:dyDescent="0.25">
      <c r="B462" s="191" t="str">
        <f>IF('Formulario PPGR3'!$G462="","",CONCATENATE('Formulario PPGR3'!$C462,".",'Formulario PPGR3'!$D462,".",'Formulario PPGR3'!$E462,".",'Formulario PPGR3'!$F462))</f>
        <v/>
      </c>
      <c r="C462" s="191" t="str">
        <f>IF('Formulario PPGR3'!$G462="","",'Formulario PPGR1'!#REF!)</f>
        <v/>
      </c>
      <c r="D462" s="191" t="str">
        <f>IF('Formulario PPGR3'!$G462="","",'Formulario PPGR1'!#REF!)</f>
        <v/>
      </c>
      <c r="E462" s="191" t="str">
        <f>IF('Formulario PPGR3'!$G462="","",'Formulario PPGR1'!#REF!)</f>
        <v/>
      </c>
      <c r="F462" s="191" t="str">
        <f>IF('Formulario PPGR3'!$G462="","",'Formulario PPGR1'!#REF!)</f>
        <v/>
      </c>
      <c r="G462" s="190"/>
      <c r="H462" s="531" t="str" cm="1">
        <f t="array" ref="H462">IF(Tabla1[[#This Row],[Código_Actividad]]="","",_xlfn.XLOOKUP(Tabla1[[#This Row],[Código_Actividad]],CodigoActividad,Tabla2[Actividades Programables Presupuestables],"",0))</f>
        <v/>
      </c>
      <c r="I462" s="532" t="str">
        <f>IFERROR(VLOOKUP('Formulario PPGR3'!$G462,'Formulario PPGR2'!$H$110:$V$265,15,FALSE),"")</f>
        <v/>
      </c>
      <c r="J462" s="537"/>
      <c r="K462" s="535" t="str">
        <f>IF(Tabla1[[#This Row],[Insumos]]="","",_xlfn.XLOOKUP(Tabla1[[#This Row],[Insumos]],Tabla10[Insumo],Tabla10[InsumoAbrev],"",0))</f>
        <v/>
      </c>
      <c r="L462" s="536"/>
      <c r="M462" s="533" t="str">
        <f>IF(Tabla1[[#This Row],[Descripción]]="","",_xlfn.XLOOKUP(Tabla1[[#This Row],[Descripción]],Tabla10[Descripción],Tabla10[Unidad de Medida],"",0))</f>
        <v/>
      </c>
      <c r="N462" s="323"/>
      <c r="O462" s="534" t="str">
        <f>IF(Tabla1[[#This Row],[Descripción]]="","",_xlfn.XLOOKUP(Tabla1[[#This Row],[Descripción]],Tabla10[Descripción],Tabla10[Precio Unitario],0))</f>
        <v/>
      </c>
      <c r="P462" s="534" t="str">
        <f>IF(Tabla1[[#This Row],[Cantidad de Insumos]]="","",Tabla1[[#This Row],[Precio Unitario]]*Tabla1[[#This Row],[Cantidad de Insumos]])</f>
        <v/>
      </c>
      <c r="Q462" s="534" t="str">
        <f>IF(Tabla1[[#This Row],[Descripción]]="","",_xlfn.XLOOKUP(Tabla1[[#This Row],[Descripción]],Tabla10[Descripción],Tabla10[CODIGO PRESUPUESTARIO],0))</f>
        <v/>
      </c>
      <c r="R462" s="535"/>
    </row>
    <row r="463" spans="2:18" x14ac:dyDescent="0.25">
      <c r="B463" s="191" t="str">
        <f>IF('Formulario PPGR3'!$G463="","",CONCATENATE('Formulario PPGR3'!$C463,".",'Formulario PPGR3'!$D463,".",'Formulario PPGR3'!$E463,".",'Formulario PPGR3'!$F463))</f>
        <v/>
      </c>
      <c r="C463" s="191" t="str">
        <f>IF('Formulario PPGR3'!$G463="","",'Formulario PPGR1'!#REF!)</f>
        <v/>
      </c>
      <c r="D463" s="191" t="str">
        <f>IF('Formulario PPGR3'!$G463="","",'Formulario PPGR1'!#REF!)</f>
        <v/>
      </c>
      <c r="E463" s="191" t="str">
        <f>IF('Formulario PPGR3'!$G463="","",'Formulario PPGR1'!#REF!)</f>
        <v/>
      </c>
      <c r="F463" s="191" t="str">
        <f>IF('Formulario PPGR3'!$G463="","",'Formulario PPGR1'!#REF!)</f>
        <v/>
      </c>
      <c r="G463" s="190"/>
      <c r="H463" s="531" t="str" cm="1">
        <f t="array" ref="H463">IF(Tabla1[[#This Row],[Código_Actividad]]="","",_xlfn.XLOOKUP(Tabla1[[#This Row],[Código_Actividad]],CodigoActividad,Tabla2[Actividades Programables Presupuestables],"",0))</f>
        <v/>
      </c>
      <c r="I463" s="532" t="str">
        <f>IFERROR(VLOOKUP('Formulario PPGR3'!$G463,'Formulario PPGR2'!$H$110:$V$265,15,FALSE),"")</f>
        <v/>
      </c>
      <c r="J463" s="537"/>
      <c r="K463" s="535" t="str">
        <f>IF(Tabla1[[#This Row],[Insumos]]="","",_xlfn.XLOOKUP(Tabla1[[#This Row],[Insumos]],Tabla10[Insumo],Tabla10[InsumoAbrev],"",0))</f>
        <v/>
      </c>
      <c r="L463" s="536"/>
      <c r="M463" s="533" t="str">
        <f>IF(Tabla1[[#This Row],[Descripción]]="","",_xlfn.XLOOKUP(Tabla1[[#This Row],[Descripción]],Tabla10[Descripción],Tabla10[Unidad de Medida],"",0))</f>
        <v/>
      </c>
      <c r="N463" s="323"/>
      <c r="O463" s="534" t="str">
        <f>IF(Tabla1[[#This Row],[Descripción]]="","",_xlfn.XLOOKUP(Tabla1[[#This Row],[Descripción]],Tabla10[Descripción],Tabla10[Precio Unitario],0))</f>
        <v/>
      </c>
      <c r="P463" s="534" t="str">
        <f>IF(Tabla1[[#This Row],[Cantidad de Insumos]]="","",Tabla1[[#This Row],[Precio Unitario]]*Tabla1[[#This Row],[Cantidad de Insumos]])</f>
        <v/>
      </c>
      <c r="Q463" s="534" t="str">
        <f>IF(Tabla1[[#This Row],[Descripción]]="","",_xlfn.XLOOKUP(Tabla1[[#This Row],[Descripción]],Tabla10[Descripción],Tabla10[CODIGO PRESUPUESTARIO],0))</f>
        <v/>
      </c>
      <c r="R463" s="535"/>
    </row>
    <row r="464" spans="2:18" x14ac:dyDescent="0.25">
      <c r="B464" s="191" t="str">
        <f>IF('Formulario PPGR3'!$G464="","",CONCATENATE('Formulario PPGR3'!$C464,".",'Formulario PPGR3'!$D464,".",'Formulario PPGR3'!$E464,".",'Formulario PPGR3'!$F464))</f>
        <v/>
      </c>
      <c r="C464" s="191" t="str">
        <f>IF('Formulario PPGR3'!$G464="","",'Formulario PPGR1'!#REF!)</f>
        <v/>
      </c>
      <c r="D464" s="191" t="str">
        <f>IF('Formulario PPGR3'!$G464="","",'Formulario PPGR1'!#REF!)</f>
        <v/>
      </c>
      <c r="E464" s="191" t="str">
        <f>IF('Formulario PPGR3'!$G464="","",'Formulario PPGR1'!#REF!)</f>
        <v/>
      </c>
      <c r="F464" s="191" t="str">
        <f>IF('Formulario PPGR3'!$G464="","",'Formulario PPGR1'!#REF!)</f>
        <v/>
      </c>
      <c r="G464" s="190"/>
      <c r="H464" s="531" t="str" cm="1">
        <f t="array" ref="H464">IF(Tabla1[[#This Row],[Código_Actividad]]="","",_xlfn.XLOOKUP(Tabla1[[#This Row],[Código_Actividad]],CodigoActividad,Tabla2[Actividades Programables Presupuestables],"",0))</f>
        <v/>
      </c>
      <c r="I464" s="532" t="str">
        <f>IFERROR(VLOOKUP('Formulario PPGR3'!$G464,'Formulario PPGR2'!$H$110:$V$265,15,FALSE),"")</f>
        <v/>
      </c>
      <c r="J464" s="537"/>
      <c r="K464" s="535" t="str">
        <f>IF(Tabla1[[#This Row],[Insumos]]="","",_xlfn.XLOOKUP(Tabla1[[#This Row],[Insumos]],Tabla10[Insumo],Tabla10[InsumoAbrev],"",0))</f>
        <v/>
      </c>
      <c r="L464" s="536"/>
      <c r="M464" s="533" t="str">
        <f>IF(Tabla1[[#This Row],[Descripción]]="","",_xlfn.XLOOKUP(Tabla1[[#This Row],[Descripción]],Tabla10[Descripción],Tabla10[Unidad de Medida],"",0))</f>
        <v/>
      </c>
      <c r="N464" s="323"/>
      <c r="O464" s="534" t="str">
        <f>IF(Tabla1[[#This Row],[Descripción]]="","",_xlfn.XLOOKUP(Tabla1[[#This Row],[Descripción]],Tabla10[Descripción],Tabla10[Precio Unitario],0))</f>
        <v/>
      </c>
      <c r="P464" s="534" t="str">
        <f>IF(Tabla1[[#This Row],[Cantidad de Insumos]]="","",Tabla1[[#This Row],[Precio Unitario]]*Tabla1[[#This Row],[Cantidad de Insumos]])</f>
        <v/>
      </c>
      <c r="Q464" s="534" t="str">
        <f>IF(Tabla1[[#This Row],[Descripción]]="","",_xlfn.XLOOKUP(Tabla1[[#This Row],[Descripción]],Tabla10[Descripción],Tabla10[CODIGO PRESUPUESTARIO],0))</f>
        <v/>
      </c>
      <c r="R464" s="535"/>
    </row>
    <row r="465" spans="2:18" x14ac:dyDescent="0.25">
      <c r="B465" s="191" t="str">
        <f>IF('Formulario PPGR3'!$G465="","",CONCATENATE('Formulario PPGR3'!$C465,".",'Formulario PPGR3'!$D465,".",'Formulario PPGR3'!$E465,".",'Formulario PPGR3'!$F465))</f>
        <v/>
      </c>
      <c r="C465" s="191" t="str">
        <f>IF('Formulario PPGR3'!$G465="","",'Formulario PPGR1'!#REF!)</f>
        <v/>
      </c>
      <c r="D465" s="191" t="str">
        <f>IF('Formulario PPGR3'!$G465="","",'Formulario PPGR1'!#REF!)</f>
        <v/>
      </c>
      <c r="E465" s="191" t="str">
        <f>IF('Formulario PPGR3'!$G465="","",'Formulario PPGR1'!#REF!)</f>
        <v/>
      </c>
      <c r="F465" s="191" t="str">
        <f>IF('Formulario PPGR3'!$G465="","",'Formulario PPGR1'!#REF!)</f>
        <v/>
      </c>
      <c r="G465" s="190"/>
      <c r="H465" s="531" t="str" cm="1">
        <f t="array" ref="H465">IF(Tabla1[[#This Row],[Código_Actividad]]="","",_xlfn.XLOOKUP(Tabla1[[#This Row],[Código_Actividad]],CodigoActividad,Tabla2[Actividades Programables Presupuestables],"",0))</f>
        <v/>
      </c>
      <c r="I465" s="532" t="str">
        <f>IFERROR(VLOOKUP('Formulario PPGR3'!$G465,'Formulario PPGR2'!$H$110:$V$265,15,FALSE),"")</f>
        <v/>
      </c>
      <c r="J465" s="537"/>
      <c r="K465" s="535" t="str">
        <f>IF(Tabla1[[#This Row],[Insumos]]="","",_xlfn.XLOOKUP(Tabla1[[#This Row],[Insumos]],Tabla10[Insumo],Tabla10[InsumoAbrev],"",0))</f>
        <v/>
      </c>
      <c r="L465" s="536"/>
      <c r="M465" s="533" t="str">
        <f>IF(Tabla1[[#This Row],[Descripción]]="","",_xlfn.XLOOKUP(Tabla1[[#This Row],[Descripción]],Tabla10[Descripción],Tabla10[Unidad de Medida],"",0))</f>
        <v/>
      </c>
      <c r="N465" s="323"/>
      <c r="O465" s="534" t="str">
        <f>IF(Tabla1[[#This Row],[Descripción]]="","",_xlfn.XLOOKUP(Tabla1[[#This Row],[Descripción]],Tabla10[Descripción],Tabla10[Precio Unitario],0))</f>
        <v/>
      </c>
      <c r="P465" s="534" t="str">
        <f>IF(Tabla1[[#This Row],[Cantidad de Insumos]]="","",Tabla1[[#This Row],[Precio Unitario]]*Tabla1[[#This Row],[Cantidad de Insumos]])</f>
        <v/>
      </c>
      <c r="Q465" s="534" t="str">
        <f>IF(Tabla1[[#This Row],[Descripción]]="","",_xlfn.XLOOKUP(Tabla1[[#This Row],[Descripción]],Tabla10[Descripción],Tabla10[CODIGO PRESUPUESTARIO],0))</f>
        <v/>
      </c>
      <c r="R465" s="535"/>
    </row>
    <row r="466" spans="2:18" x14ac:dyDescent="0.25">
      <c r="B466" s="191" t="str">
        <f>IF('Formulario PPGR3'!$G466="","",CONCATENATE('Formulario PPGR3'!$C466,".",'Formulario PPGR3'!$D466,".",'Formulario PPGR3'!$E466,".",'Formulario PPGR3'!$F466))</f>
        <v/>
      </c>
      <c r="C466" s="191" t="str">
        <f>IF('Formulario PPGR3'!$G466="","",'Formulario PPGR1'!#REF!)</f>
        <v/>
      </c>
      <c r="D466" s="191" t="str">
        <f>IF('Formulario PPGR3'!$G466="","",'Formulario PPGR1'!#REF!)</f>
        <v/>
      </c>
      <c r="E466" s="191" t="str">
        <f>IF('Formulario PPGR3'!$G466="","",'Formulario PPGR1'!#REF!)</f>
        <v/>
      </c>
      <c r="F466" s="191" t="str">
        <f>IF('Formulario PPGR3'!$G466="","",'Formulario PPGR1'!#REF!)</f>
        <v/>
      </c>
      <c r="G466" s="190"/>
      <c r="H466" s="531" t="str" cm="1">
        <f t="array" ref="H466">IF(Tabla1[[#This Row],[Código_Actividad]]="","",_xlfn.XLOOKUP(Tabla1[[#This Row],[Código_Actividad]],CodigoActividad,Tabla2[Actividades Programables Presupuestables],"",0))</f>
        <v/>
      </c>
      <c r="I466" s="532" t="str">
        <f>IFERROR(VLOOKUP('Formulario PPGR3'!$G466,'Formulario PPGR2'!$H$110:$V$265,15,FALSE),"")</f>
        <v/>
      </c>
      <c r="J466" s="537"/>
      <c r="K466" s="535" t="str">
        <f>IF(Tabla1[[#This Row],[Insumos]]="","",_xlfn.XLOOKUP(Tabla1[[#This Row],[Insumos]],Tabla10[Insumo],Tabla10[InsumoAbrev],"",0))</f>
        <v/>
      </c>
      <c r="L466" s="536"/>
      <c r="M466" s="533" t="str">
        <f>IF(Tabla1[[#This Row],[Descripción]]="","",_xlfn.XLOOKUP(Tabla1[[#This Row],[Descripción]],Tabla10[Descripción],Tabla10[Unidad de Medida],"",0))</f>
        <v/>
      </c>
      <c r="N466" s="323"/>
      <c r="O466" s="534" t="str">
        <f>IF(Tabla1[[#This Row],[Descripción]]="","",_xlfn.XLOOKUP(Tabla1[[#This Row],[Descripción]],Tabla10[Descripción],Tabla10[Precio Unitario],0))</f>
        <v/>
      </c>
      <c r="P466" s="534" t="str">
        <f>IF(Tabla1[[#This Row],[Cantidad de Insumos]]="","",Tabla1[[#This Row],[Precio Unitario]]*Tabla1[[#This Row],[Cantidad de Insumos]])</f>
        <v/>
      </c>
      <c r="Q466" s="534" t="str">
        <f>IF(Tabla1[[#This Row],[Descripción]]="","",_xlfn.XLOOKUP(Tabla1[[#This Row],[Descripción]],Tabla10[Descripción],Tabla10[CODIGO PRESUPUESTARIO],0))</f>
        <v/>
      </c>
      <c r="R466" s="535"/>
    </row>
    <row r="467" spans="2:18" x14ac:dyDescent="0.25">
      <c r="B467" s="191" t="str">
        <f>IF('Formulario PPGR3'!$G467="","",CONCATENATE('Formulario PPGR3'!$C467,".",'Formulario PPGR3'!$D467,".",'Formulario PPGR3'!$E467,".",'Formulario PPGR3'!$F467))</f>
        <v/>
      </c>
      <c r="C467" s="191" t="str">
        <f>IF('Formulario PPGR3'!$G467="","",'Formulario PPGR1'!#REF!)</f>
        <v/>
      </c>
      <c r="D467" s="191" t="str">
        <f>IF('Formulario PPGR3'!$G467="","",'Formulario PPGR1'!#REF!)</f>
        <v/>
      </c>
      <c r="E467" s="191" t="str">
        <f>IF('Formulario PPGR3'!$G467="","",'Formulario PPGR1'!#REF!)</f>
        <v/>
      </c>
      <c r="F467" s="191" t="str">
        <f>IF('Formulario PPGR3'!$G467="","",'Formulario PPGR1'!#REF!)</f>
        <v/>
      </c>
      <c r="G467" s="190"/>
      <c r="H467" s="531" t="str" cm="1">
        <f t="array" ref="H467">IF(Tabla1[[#This Row],[Código_Actividad]]="","",_xlfn.XLOOKUP(Tabla1[[#This Row],[Código_Actividad]],CodigoActividad,Tabla2[Actividades Programables Presupuestables],"",0))</f>
        <v/>
      </c>
      <c r="I467" s="532" t="str">
        <f>IFERROR(VLOOKUP('Formulario PPGR3'!$G467,'Formulario PPGR2'!$H$110:$V$265,15,FALSE),"")</f>
        <v/>
      </c>
      <c r="J467" s="537"/>
      <c r="K467" s="535" t="str">
        <f>IF(Tabla1[[#This Row],[Insumos]]="","",_xlfn.XLOOKUP(Tabla1[[#This Row],[Insumos]],Tabla10[Insumo],Tabla10[InsumoAbrev],"",0))</f>
        <v/>
      </c>
      <c r="L467" s="536"/>
      <c r="M467" s="533" t="str">
        <f>IF(Tabla1[[#This Row],[Descripción]]="","",_xlfn.XLOOKUP(Tabla1[[#This Row],[Descripción]],Tabla10[Descripción],Tabla10[Unidad de Medida],"",0))</f>
        <v/>
      </c>
      <c r="N467" s="323"/>
      <c r="O467" s="534" t="str">
        <f>IF(Tabla1[[#This Row],[Descripción]]="","",_xlfn.XLOOKUP(Tabla1[[#This Row],[Descripción]],Tabla10[Descripción],Tabla10[Precio Unitario],0))</f>
        <v/>
      </c>
      <c r="P467" s="534" t="str">
        <f>IF(Tabla1[[#This Row],[Cantidad de Insumos]]="","",Tabla1[[#This Row],[Precio Unitario]]*Tabla1[[#This Row],[Cantidad de Insumos]])</f>
        <v/>
      </c>
      <c r="Q467" s="534" t="str">
        <f>IF(Tabla1[[#This Row],[Descripción]]="","",_xlfn.XLOOKUP(Tabla1[[#This Row],[Descripción]],Tabla10[Descripción],Tabla10[CODIGO PRESUPUESTARIO],0))</f>
        <v/>
      </c>
      <c r="R467" s="535"/>
    </row>
    <row r="468" spans="2:18" x14ac:dyDescent="0.25">
      <c r="B468" s="191" t="str">
        <f>IF('Formulario PPGR3'!$G468="","",CONCATENATE('Formulario PPGR3'!$C468,".",'Formulario PPGR3'!$D468,".",'Formulario PPGR3'!$E468,".",'Formulario PPGR3'!$F468))</f>
        <v/>
      </c>
      <c r="C468" s="191" t="str">
        <f>IF('Formulario PPGR3'!$G468="","",'Formulario PPGR1'!#REF!)</f>
        <v/>
      </c>
      <c r="D468" s="191" t="str">
        <f>IF('Formulario PPGR3'!$G468="","",'Formulario PPGR1'!#REF!)</f>
        <v/>
      </c>
      <c r="E468" s="191" t="str">
        <f>IF('Formulario PPGR3'!$G468="","",'Formulario PPGR1'!#REF!)</f>
        <v/>
      </c>
      <c r="F468" s="191" t="str">
        <f>IF('Formulario PPGR3'!$G468="","",'Formulario PPGR1'!#REF!)</f>
        <v/>
      </c>
      <c r="G468" s="190"/>
      <c r="H468" s="531" t="str" cm="1">
        <f t="array" ref="H468">IF(Tabla1[[#This Row],[Código_Actividad]]="","",_xlfn.XLOOKUP(Tabla1[[#This Row],[Código_Actividad]],CodigoActividad,Tabla2[Actividades Programables Presupuestables],"",0))</f>
        <v/>
      </c>
      <c r="I468" s="532" t="str">
        <f>IFERROR(VLOOKUP('Formulario PPGR3'!$G468,'Formulario PPGR2'!$H$110:$V$265,15,FALSE),"")</f>
        <v/>
      </c>
      <c r="J468" s="537"/>
      <c r="K468" s="535" t="str">
        <f>IF(Tabla1[[#This Row],[Insumos]]="","",_xlfn.XLOOKUP(Tabla1[[#This Row],[Insumos]],Tabla10[Insumo],Tabla10[InsumoAbrev],"",0))</f>
        <v/>
      </c>
      <c r="L468" s="536"/>
      <c r="M468" s="533" t="str">
        <f>IF(Tabla1[[#This Row],[Descripción]]="","",_xlfn.XLOOKUP(Tabla1[[#This Row],[Descripción]],Tabla10[Descripción],Tabla10[Unidad de Medida],"",0))</f>
        <v/>
      </c>
      <c r="N468" s="323"/>
      <c r="O468" s="534" t="str">
        <f>IF(Tabla1[[#This Row],[Descripción]]="","",_xlfn.XLOOKUP(Tabla1[[#This Row],[Descripción]],Tabla10[Descripción],Tabla10[Precio Unitario],0))</f>
        <v/>
      </c>
      <c r="P468" s="534" t="str">
        <f>IF(Tabla1[[#This Row],[Cantidad de Insumos]]="","",Tabla1[[#This Row],[Precio Unitario]]*Tabla1[[#This Row],[Cantidad de Insumos]])</f>
        <v/>
      </c>
      <c r="Q468" s="534" t="str">
        <f>IF(Tabla1[[#This Row],[Descripción]]="","",_xlfn.XLOOKUP(Tabla1[[#This Row],[Descripción]],Tabla10[Descripción],Tabla10[CODIGO PRESUPUESTARIO],0))</f>
        <v/>
      </c>
      <c r="R468" s="535"/>
    </row>
    <row r="469" spans="2:18" x14ac:dyDescent="0.25">
      <c r="B469" s="191" t="str">
        <f>IF('Formulario PPGR3'!$G469="","",CONCATENATE('Formulario PPGR3'!$C469,".",'Formulario PPGR3'!$D469,".",'Formulario PPGR3'!$E469,".",'Formulario PPGR3'!$F469))</f>
        <v/>
      </c>
      <c r="C469" s="191" t="str">
        <f>IF('Formulario PPGR3'!$G469="","",'Formulario PPGR1'!#REF!)</f>
        <v/>
      </c>
      <c r="D469" s="191" t="str">
        <f>IF('Formulario PPGR3'!$G469="","",'Formulario PPGR1'!#REF!)</f>
        <v/>
      </c>
      <c r="E469" s="191" t="str">
        <f>IF('Formulario PPGR3'!$G469="","",'Formulario PPGR1'!#REF!)</f>
        <v/>
      </c>
      <c r="F469" s="191" t="str">
        <f>IF('Formulario PPGR3'!$G469="","",'Formulario PPGR1'!#REF!)</f>
        <v/>
      </c>
      <c r="G469" s="190"/>
      <c r="H469" s="531" t="str" cm="1">
        <f t="array" ref="H469">IF(Tabla1[[#This Row],[Código_Actividad]]="","",_xlfn.XLOOKUP(Tabla1[[#This Row],[Código_Actividad]],CodigoActividad,Tabla2[Actividades Programables Presupuestables],"",0))</f>
        <v/>
      </c>
      <c r="I469" s="532" t="str">
        <f>IFERROR(VLOOKUP('Formulario PPGR3'!$G469,'Formulario PPGR2'!$H$110:$V$265,15,FALSE),"")</f>
        <v/>
      </c>
      <c r="J469" s="537"/>
      <c r="K469" s="535" t="str">
        <f>IF(Tabla1[[#This Row],[Insumos]]="","",_xlfn.XLOOKUP(Tabla1[[#This Row],[Insumos]],Tabla10[Insumo],Tabla10[InsumoAbrev],"",0))</f>
        <v/>
      </c>
      <c r="L469" s="536"/>
      <c r="M469" s="533" t="str">
        <f>IF(Tabla1[[#This Row],[Descripción]]="","",_xlfn.XLOOKUP(Tabla1[[#This Row],[Descripción]],Tabla10[Descripción],Tabla10[Unidad de Medida],"",0))</f>
        <v/>
      </c>
      <c r="N469" s="323"/>
      <c r="O469" s="534" t="str">
        <f>IF(Tabla1[[#This Row],[Descripción]]="","",_xlfn.XLOOKUP(Tabla1[[#This Row],[Descripción]],Tabla10[Descripción],Tabla10[Precio Unitario],0))</f>
        <v/>
      </c>
      <c r="P469" s="534" t="str">
        <f>IF(Tabla1[[#This Row],[Cantidad de Insumos]]="","",Tabla1[[#This Row],[Precio Unitario]]*Tabla1[[#This Row],[Cantidad de Insumos]])</f>
        <v/>
      </c>
      <c r="Q469" s="534" t="str">
        <f>IF(Tabla1[[#This Row],[Descripción]]="","",_xlfn.XLOOKUP(Tabla1[[#This Row],[Descripción]],Tabla10[Descripción],Tabla10[CODIGO PRESUPUESTARIO],0))</f>
        <v/>
      </c>
      <c r="R469" s="535"/>
    </row>
    <row r="470" spans="2:18" x14ac:dyDescent="0.25">
      <c r="B470" s="191" t="str">
        <f>IF('Formulario PPGR3'!$G470="","",CONCATENATE('Formulario PPGR3'!$C470,".",'Formulario PPGR3'!$D470,".",'Formulario PPGR3'!$E470,".",'Formulario PPGR3'!$F470))</f>
        <v/>
      </c>
      <c r="C470" s="191" t="str">
        <f>IF('Formulario PPGR3'!$G470="","",'Formulario PPGR1'!#REF!)</f>
        <v/>
      </c>
      <c r="D470" s="191" t="str">
        <f>IF('Formulario PPGR3'!$G470="","",'Formulario PPGR1'!#REF!)</f>
        <v/>
      </c>
      <c r="E470" s="191" t="str">
        <f>IF('Formulario PPGR3'!$G470="","",'Formulario PPGR1'!#REF!)</f>
        <v/>
      </c>
      <c r="F470" s="191" t="str">
        <f>IF('Formulario PPGR3'!$G470="","",'Formulario PPGR1'!#REF!)</f>
        <v/>
      </c>
      <c r="G470" s="190"/>
      <c r="H470" s="531" t="str" cm="1">
        <f t="array" ref="H470">IF(Tabla1[[#This Row],[Código_Actividad]]="","",_xlfn.XLOOKUP(Tabla1[[#This Row],[Código_Actividad]],CodigoActividad,Tabla2[Actividades Programables Presupuestables],"",0))</f>
        <v/>
      </c>
      <c r="I470" s="532" t="str">
        <f>IFERROR(VLOOKUP('Formulario PPGR3'!$G470,'Formulario PPGR2'!$H$110:$V$265,15,FALSE),"")</f>
        <v/>
      </c>
      <c r="J470" s="537"/>
      <c r="K470" s="535" t="str">
        <f>IF(Tabla1[[#This Row],[Insumos]]="","",_xlfn.XLOOKUP(Tabla1[[#This Row],[Insumos]],Tabla10[Insumo],Tabla10[InsumoAbrev],"",0))</f>
        <v/>
      </c>
      <c r="L470" s="536"/>
      <c r="M470" s="533" t="str">
        <f>IF(Tabla1[[#This Row],[Descripción]]="","",_xlfn.XLOOKUP(Tabla1[[#This Row],[Descripción]],Tabla10[Descripción],Tabla10[Unidad de Medida],"",0))</f>
        <v/>
      </c>
      <c r="N470" s="323"/>
      <c r="O470" s="534" t="str">
        <f>IF(Tabla1[[#This Row],[Descripción]]="","",_xlfn.XLOOKUP(Tabla1[[#This Row],[Descripción]],Tabla10[Descripción],Tabla10[Precio Unitario],0))</f>
        <v/>
      </c>
      <c r="P470" s="534" t="str">
        <f>IF(Tabla1[[#This Row],[Cantidad de Insumos]]="","",Tabla1[[#This Row],[Precio Unitario]]*Tabla1[[#This Row],[Cantidad de Insumos]])</f>
        <v/>
      </c>
      <c r="Q470" s="534" t="str">
        <f>IF(Tabla1[[#This Row],[Descripción]]="","",_xlfn.XLOOKUP(Tabla1[[#This Row],[Descripción]],Tabla10[Descripción],Tabla10[CODIGO PRESUPUESTARIO],0))</f>
        <v/>
      </c>
      <c r="R470" s="535"/>
    </row>
    <row r="471" spans="2:18" x14ac:dyDescent="0.25">
      <c r="B471" s="191" t="str">
        <f>IF('Formulario PPGR3'!$G471="","",CONCATENATE('Formulario PPGR3'!$C471,".",'Formulario PPGR3'!$D471,".",'Formulario PPGR3'!$E471,".",'Formulario PPGR3'!$F471))</f>
        <v/>
      </c>
      <c r="C471" s="191" t="str">
        <f>IF('Formulario PPGR3'!$G471="","",'Formulario PPGR1'!#REF!)</f>
        <v/>
      </c>
      <c r="D471" s="191" t="str">
        <f>IF('Formulario PPGR3'!$G471="","",'Formulario PPGR1'!#REF!)</f>
        <v/>
      </c>
      <c r="E471" s="191" t="str">
        <f>IF('Formulario PPGR3'!$G471="","",'Formulario PPGR1'!#REF!)</f>
        <v/>
      </c>
      <c r="F471" s="191" t="str">
        <f>IF('Formulario PPGR3'!$G471="","",'Formulario PPGR1'!#REF!)</f>
        <v/>
      </c>
      <c r="G471" s="190"/>
      <c r="H471" s="531" t="str" cm="1">
        <f t="array" ref="H471">IF(Tabla1[[#This Row],[Código_Actividad]]="","",_xlfn.XLOOKUP(Tabla1[[#This Row],[Código_Actividad]],CodigoActividad,Tabla2[Actividades Programables Presupuestables],"",0))</f>
        <v/>
      </c>
      <c r="I471" s="532" t="str">
        <f>IFERROR(VLOOKUP('Formulario PPGR3'!$G471,'Formulario PPGR2'!$H$110:$V$265,15,FALSE),"")</f>
        <v/>
      </c>
      <c r="J471" s="537"/>
      <c r="K471" s="535" t="str">
        <f>IF(Tabla1[[#This Row],[Insumos]]="","",_xlfn.XLOOKUP(Tabla1[[#This Row],[Insumos]],Tabla10[Insumo],Tabla10[InsumoAbrev],"",0))</f>
        <v/>
      </c>
      <c r="L471" s="536"/>
      <c r="M471" s="533" t="str">
        <f>IF(Tabla1[[#This Row],[Descripción]]="","",_xlfn.XLOOKUP(Tabla1[[#This Row],[Descripción]],Tabla10[Descripción],Tabla10[Unidad de Medida],"",0))</f>
        <v/>
      </c>
      <c r="N471" s="323"/>
      <c r="O471" s="534" t="str">
        <f>IF(Tabla1[[#This Row],[Descripción]]="","",_xlfn.XLOOKUP(Tabla1[[#This Row],[Descripción]],Tabla10[Descripción],Tabla10[Precio Unitario],0))</f>
        <v/>
      </c>
      <c r="P471" s="534" t="str">
        <f>IF(Tabla1[[#This Row],[Cantidad de Insumos]]="","",Tabla1[[#This Row],[Precio Unitario]]*Tabla1[[#This Row],[Cantidad de Insumos]])</f>
        <v/>
      </c>
      <c r="Q471" s="534" t="str">
        <f>IF(Tabla1[[#This Row],[Descripción]]="","",_xlfn.XLOOKUP(Tabla1[[#This Row],[Descripción]],Tabla10[Descripción],Tabla10[CODIGO PRESUPUESTARIO],0))</f>
        <v/>
      </c>
      <c r="R471" s="535"/>
    </row>
    <row r="472" spans="2:18" x14ac:dyDescent="0.25">
      <c r="B472" s="191" t="str">
        <f>IF('Formulario PPGR3'!$G472="","",CONCATENATE('Formulario PPGR3'!$C472,".",'Formulario PPGR3'!$D472,".",'Formulario PPGR3'!$E472,".",'Formulario PPGR3'!$F472))</f>
        <v/>
      </c>
      <c r="C472" s="191" t="str">
        <f>IF('Formulario PPGR3'!$G472="","",'Formulario PPGR1'!#REF!)</f>
        <v/>
      </c>
      <c r="D472" s="191" t="str">
        <f>IF('Formulario PPGR3'!$G472="","",'Formulario PPGR1'!#REF!)</f>
        <v/>
      </c>
      <c r="E472" s="191" t="str">
        <f>IF('Formulario PPGR3'!$G472="","",'Formulario PPGR1'!#REF!)</f>
        <v/>
      </c>
      <c r="F472" s="191" t="str">
        <f>IF('Formulario PPGR3'!$G472="","",'Formulario PPGR1'!#REF!)</f>
        <v/>
      </c>
      <c r="G472" s="190"/>
      <c r="H472" s="531" t="str" cm="1">
        <f t="array" ref="H472">IF(Tabla1[[#This Row],[Código_Actividad]]="","",_xlfn.XLOOKUP(Tabla1[[#This Row],[Código_Actividad]],CodigoActividad,Tabla2[Actividades Programables Presupuestables],"",0))</f>
        <v/>
      </c>
      <c r="I472" s="532" t="str">
        <f>IFERROR(VLOOKUP('Formulario PPGR3'!$G472,'Formulario PPGR2'!$H$110:$V$265,15,FALSE),"")</f>
        <v/>
      </c>
      <c r="J472" s="537"/>
      <c r="K472" s="535" t="str">
        <f>IF(Tabla1[[#This Row],[Insumos]]="","",_xlfn.XLOOKUP(Tabla1[[#This Row],[Insumos]],Tabla10[Insumo],Tabla10[InsumoAbrev],"",0))</f>
        <v/>
      </c>
      <c r="L472" s="536"/>
      <c r="M472" s="533" t="str">
        <f>IF(Tabla1[[#This Row],[Descripción]]="","",_xlfn.XLOOKUP(Tabla1[[#This Row],[Descripción]],Tabla10[Descripción],Tabla10[Unidad de Medida],"",0))</f>
        <v/>
      </c>
      <c r="N472" s="323"/>
      <c r="O472" s="534" t="str">
        <f>IF(Tabla1[[#This Row],[Descripción]]="","",_xlfn.XLOOKUP(Tabla1[[#This Row],[Descripción]],Tabla10[Descripción],Tabla10[Precio Unitario],0))</f>
        <v/>
      </c>
      <c r="P472" s="534" t="str">
        <f>IF(Tabla1[[#This Row],[Cantidad de Insumos]]="","",Tabla1[[#This Row],[Precio Unitario]]*Tabla1[[#This Row],[Cantidad de Insumos]])</f>
        <v/>
      </c>
      <c r="Q472" s="534" t="str">
        <f>IF(Tabla1[[#This Row],[Descripción]]="","",_xlfn.XLOOKUP(Tabla1[[#This Row],[Descripción]],Tabla10[Descripción],Tabla10[CODIGO PRESUPUESTARIO],0))</f>
        <v/>
      </c>
      <c r="R472" s="535"/>
    </row>
    <row r="473" spans="2:18" x14ac:dyDescent="0.25">
      <c r="B473" s="191" t="str">
        <f>IF('Formulario PPGR3'!$G473="","",CONCATENATE('Formulario PPGR3'!$C473,".",'Formulario PPGR3'!$D473,".",'Formulario PPGR3'!$E473,".",'Formulario PPGR3'!$F473))</f>
        <v/>
      </c>
      <c r="C473" s="191" t="str">
        <f>IF('Formulario PPGR3'!$G473="","",'Formulario PPGR1'!#REF!)</f>
        <v/>
      </c>
      <c r="D473" s="191" t="str">
        <f>IF('Formulario PPGR3'!$G473="","",'Formulario PPGR1'!#REF!)</f>
        <v/>
      </c>
      <c r="E473" s="191" t="str">
        <f>IF('Formulario PPGR3'!$G473="","",'Formulario PPGR1'!#REF!)</f>
        <v/>
      </c>
      <c r="F473" s="191" t="str">
        <f>IF('Formulario PPGR3'!$G473="","",'Formulario PPGR1'!#REF!)</f>
        <v/>
      </c>
      <c r="G473" s="190"/>
      <c r="H473" s="531" t="str" cm="1">
        <f t="array" ref="H473">IF(Tabla1[[#This Row],[Código_Actividad]]="","",_xlfn.XLOOKUP(Tabla1[[#This Row],[Código_Actividad]],CodigoActividad,Tabla2[Actividades Programables Presupuestables],"",0))</f>
        <v/>
      </c>
      <c r="I473" s="532" t="str">
        <f>IFERROR(VLOOKUP('Formulario PPGR3'!$G473,'Formulario PPGR2'!$H$110:$V$265,15,FALSE),"")</f>
        <v/>
      </c>
      <c r="J473" s="537"/>
      <c r="K473" s="535" t="str">
        <f>IF(Tabla1[[#This Row],[Insumos]]="","",_xlfn.XLOOKUP(Tabla1[[#This Row],[Insumos]],Tabla10[Insumo],Tabla10[InsumoAbrev],"",0))</f>
        <v/>
      </c>
      <c r="L473" s="536"/>
      <c r="M473" s="533" t="str">
        <f>IF(Tabla1[[#This Row],[Descripción]]="","",_xlfn.XLOOKUP(Tabla1[[#This Row],[Descripción]],Tabla10[Descripción],Tabla10[Unidad de Medida],"",0))</f>
        <v/>
      </c>
      <c r="N473" s="323"/>
      <c r="O473" s="534" t="str">
        <f>IF(Tabla1[[#This Row],[Descripción]]="","",_xlfn.XLOOKUP(Tabla1[[#This Row],[Descripción]],Tabla10[Descripción],Tabla10[Precio Unitario],0))</f>
        <v/>
      </c>
      <c r="P473" s="534" t="str">
        <f>IF(Tabla1[[#This Row],[Cantidad de Insumos]]="","",Tabla1[[#This Row],[Precio Unitario]]*Tabla1[[#This Row],[Cantidad de Insumos]])</f>
        <v/>
      </c>
      <c r="Q473" s="534" t="str">
        <f>IF(Tabla1[[#This Row],[Descripción]]="","",_xlfn.XLOOKUP(Tabla1[[#This Row],[Descripción]],Tabla10[Descripción],Tabla10[CODIGO PRESUPUESTARIO],0))</f>
        <v/>
      </c>
      <c r="R473" s="535"/>
    </row>
    <row r="474" spans="2:18" x14ac:dyDescent="0.25">
      <c r="B474" s="191" t="str">
        <f>IF('Formulario PPGR3'!$G474="","",CONCATENATE('Formulario PPGR3'!$C474,".",'Formulario PPGR3'!$D474,".",'Formulario PPGR3'!$E474,".",'Formulario PPGR3'!$F474))</f>
        <v/>
      </c>
      <c r="C474" s="191" t="str">
        <f>IF('Formulario PPGR3'!$G474="","",'Formulario PPGR1'!#REF!)</f>
        <v/>
      </c>
      <c r="D474" s="191" t="str">
        <f>IF('Formulario PPGR3'!$G474="","",'Formulario PPGR1'!#REF!)</f>
        <v/>
      </c>
      <c r="E474" s="191" t="str">
        <f>IF('Formulario PPGR3'!$G474="","",'Formulario PPGR1'!#REF!)</f>
        <v/>
      </c>
      <c r="F474" s="191" t="str">
        <f>IF('Formulario PPGR3'!$G474="","",'Formulario PPGR1'!#REF!)</f>
        <v/>
      </c>
      <c r="G474" s="190"/>
      <c r="H474" s="531" t="str" cm="1">
        <f t="array" ref="H474">IF(Tabla1[[#This Row],[Código_Actividad]]="","",_xlfn.XLOOKUP(Tabla1[[#This Row],[Código_Actividad]],CodigoActividad,Tabla2[Actividades Programables Presupuestables],"",0))</f>
        <v/>
      </c>
      <c r="I474" s="532" t="str">
        <f>IFERROR(VLOOKUP('Formulario PPGR3'!$G474,'Formulario PPGR2'!$H$110:$V$265,15,FALSE),"")</f>
        <v/>
      </c>
      <c r="J474" s="537"/>
      <c r="K474" s="535" t="str">
        <f>IF(Tabla1[[#This Row],[Insumos]]="","",_xlfn.XLOOKUP(Tabla1[[#This Row],[Insumos]],Tabla10[Insumo],Tabla10[InsumoAbrev],"",0))</f>
        <v/>
      </c>
      <c r="L474" s="536"/>
      <c r="M474" s="533" t="str">
        <f>IF(Tabla1[[#This Row],[Descripción]]="","",_xlfn.XLOOKUP(Tabla1[[#This Row],[Descripción]],Tabla10[Descripción],Tabla10[Unidad de Medida],"",0))</f>
        <v/>
      </c>
      <c r="N474" s="323"/>
      <c r="O474" s="534" t="str">
        <f>IF(Tabla1[[#This Row],[Descripción]]="","",_xlfn.XLOOKUP(Tabla1[[#This Row],[Descripción]],Tabla10[Descripción],Tabla10[Precio Unitario],0))</f>
        <v/>
      </c>
      <c r="P474" s="534" t="str">
        <f>IF(Tabla1[[#This Row],[Cantidad de Insumos]]="","",Tabla1[[#This Row],[Precio Unitario]]*Tabla1[[#This Row],[Cantidad de Insumos]])</f>
        <v/>
      </c>
      <c r="Q474" s="534" t="str">
        <f>IF(Tabla1[[#This Row],[Descripción]]="","",_xlfn.XLOOKUP(Tabla1[[#This Row],[Descripción]],Tabla10[Descripción],Tabla10[CODIGO PRESUPUESTARIO],0))</f>
        <v/>
      </c>
      <c r="R474" s="535"/>
    </row>
    <row r="475" spans="2:18" x14ac:dyDescent="0.25">
      <c r="B475" s="191" t="str">
        <f>IF('Formulario PPGR3'!$G475="","",CONCATENATE('Formulario PPGR3'!$C475,".",'Formulario PPGR3'!$D475,".",'Formulario PPGR3'!$E475,".",'Formulario PPGR3'!$F475))</f>
        <v/>
      </c>
      <c r="C475" s="191" t="str">
        <f>IF('Formulario PPGR3'!$G475="","",'Formulario PPGR1'!#REF!)</f>
        <v/>
      </c>
      <c r="D475" s="191" t="str">
        <f>IF('Formulario PPGR3'!$G475="","",'Formulario PPGR1'!#REF!)</f>
        <v/>
      </c>
      <c r="E475" s="191" t="str">
        <f>IF('Formulario PPGR3'!$G475="","",'Formulario PPGR1'!#REF!)</f>
        <v/>
      </c>
      <c r="F475" s="191" t="str">
        <f>IF('Formulario PPGR3'!$G475="","",'Formulario PPGR1'!#REF!)</f>
        <v/>
      </c>
      <c r="G475" s="190"/>
      <c r="H475" s="531" t="str" cm="1">
        <f t="array" ref="H475">IF(Tabla1[[#This Row],[Código_Actividad]]="","",_xlfn.XLOOKUP(Tabla1[[#This Row],[Código_Actividad]],CodigoActividad,Tabla2[Actividades Programables Presupuestables],"",0))</f>
        <v/>
      </c>
      <c r="I475" s="532" t="str">
        <f>IFERROR(VLOOKUP('Formulario PPGR3'!$G475,'Formulario PPGR2'!$H$110:$V$265,15,FALSE),"")</f>
        <v/>
      </c>
      <c r="J475" s="537"/>
      <c r="K475" s="535" t="str">
        <f>IF(Tabla1[[#This Row],[Insumos]]="","",_xlfn.XLOOKUP(Tabla1[[#This Row],[Insumos]],Tabla10[Insumo],Tabla10[InsumoAbrev],"",0))</f>
        <v/>
      </c>
      <c r="L475" s="536"/>
      <c r="M475" s="533" t="str">
        <f>IF(Tabla1[[#This Row],[Descripción]]="","",_xlfn.XLOOKUP(Tabla1[[#This Row],[Descripción]],Tabla10[Descripción],Tabla10[Unidad de Medida],"",0))</f>
        <v/>
      </c>
      <c r="N475" s="323"/>
      <c r="O475" s="534" t="str">
        <f>IF(Tabla1[[#This Row],[Descripción]]="","",_xlfn.XLOOKUP(Tabla1[[#This Row],[Descripción]],Tabla10[Descripción],Tabla10[Precio Unitario],0))</f>
        <v/>
      </c>
      <c r="P475" s="534" t="str">
        <f>IF(Tabla1[[#This Row],[Cantidad de Insumos]]="","",Tabla1[[#This Row],[Precio Unitario]]*Tabla1[[#This Row],[Cantidad de Insumos]])</f>
        <v/>
      </c>
      <c r="Q475" s="534" t="str">
        <f>IF(Tabla1[[#This Row],[Descripción]]="","",_xlfn.XLOOKUP(Tabla1[[#This Row],[Descripción]],Tabla10[Descripción],Tabla10[CODIGO PRESUPUESTARIO],0))</f>
        <v/>
      </c>
      <c r="R475" s="535"/>
    </row>
    <row r="476" spans="2:18" x14ac:dyDescent="0.25">
      <c r="B476" s="191" t="str">
        <f>IF('Formulario PPGR3'!$G476="","",CONCATENATE('Formulario PPGR3'!$C476,".",'Formulario PPGR3'!$D476,".",'Formulario PPGR3'!$E476,".",'Formulario PPGR3'!$F476))</f>
        <v/>
      </c>
      <c r="C476" s="191" t="str">
        <f>IF('Formulario PPGR3'!$G476="","",'Formulario PPGR1'!#REF!)</f>
        <v/>
      </c>
      <c r="D476" s="191" t="str">
        <f>IF('Formulario PPGR3'!$G476="","",'Formulario PPGR1'!#REF!)</f>
        <v/>
      </c>
      <c r="E476" s="191" t="str">
        <f>IF('Formulario PPGR3'!$G476="","",'Formulario PPGR1'!#REF!)</f>
        <v/>
      </c>
      <c r="F476" s="191" t="str">
        <f>IF('Formulario PPGR3'!$G476="","",'Formulario PPGR1'!#REF!)</f>
        <v/>
      </c>
      <c r="G476" s="190"/>
      <c r="H476" s="531" t="str" cm="1">
        <f t="array" ref="H476">IF(Tabla1[[#This Row],[Código_Actividad]]="","",_xlfn.XLOOKUP(Tabla1[[#This Row],[Código_Actividad]],CodigoActividad,Tabla2[Actividades Programables Presupuestables],"",0))</f>
        <v/>
      </c>
      <c r="I476" s="532" t="str">
        <f>IFERROR(VLOOKUP('Formulario PPGR3'!$G476,'Formulario PPGR2'!$H$110:$V$265,15,FALSE),"")</f>
        <v/>
      </c>
      <c r="J476" s="537"/>
      <c r="K476" s="535" t="str">
        <f>IF(Tabla1[[#This Row],[Insumos]]="","",_xlfn.XLOOKUP(Tabla1[[#This Row],[Insumos]],Tabla10[Insumo],Tabla10[InsumoAbrev],"",0))</f>
        <v/>
      </c>
      <c r="L476" s="536"/>
      <c r="M476" s="533" t="str">
        <f>IF(Tabla1[[#This Row],[Descripción]]="","",_xlfn.XLOOKUP(Tabla1[[#This Row],[Descripción]],Tabla10[Descripción],Tabla10[Unidad de Medida],"",0))</f>
        <v/>
      </c>
      <c r="N476" s="323"/>
      <c r="O476" s="534" t="str">
        <f>IF(Tabla1[[#This Row],[Descripción]]="","",_xlfn.XLOOKUP(Tabla1[[#This Row],[Descripción]],Tabla10[Descripción],Tabla10[Precio Unitario],0))</f>
        <v/>
      </c>
      <c r="P476" s="534" t="str">
        <f>IF(Tabla1[[#This Row],[Cantidad de Insumos]]="","",Tabla1[[#This Row],[Precio Unitario]]*Tabla1[[#This Row],[Cantidad de Insumos]])</f>
        <v/>
      </c>
      <c r="Q476" s="534" t="str">
        <f>IF(Tabla1[[#This Row],[Descripción]]="","",_xlfn.XLOOKUP(Tabla1[[#This Row],[Descripción]],Tabla10[Descripción],Tabla10[CODIGO PRESUPUESTARIO],0))</f>
        <v/>
      </c>
      <c r="R476" s="535"/>
    </row>
    <row r="477" spans="2:18" x14ac:dyDescent="0.25">
      <c r="B477" s="191" t="str">
        <f>IF('Formulario PPGR3'!$G477="","",CONCATENATE('Formulario PPGR3'!$C477,".",'Formulario PPGR3'!$D477,".",'Formulario PPGR3'!$E477,".",'Formulario PPGR3'!$F477))</f>
        <v/>
      </c>
      <c r="C477" s="191" t="str">
        <f>IF('Formulario PPGR3'!$G477="","",'Formulario PPGR1'!#REF!)</f>
        <v/>
      </c>
      <c r="D477" s="191" t="str">
        <f>IF('Formulario PPGR3'!$G477="","",'Formulario PPGR1'!#REF!)</f>
        <v/>
      </c>
      <c r="E477" s="191" t="str">
        <f>IF('Formulario PPGR3'!$G477="","",'Formulario PPGR1'!#REF!)</f>
        <v/>
      </c>
      <c r="F477" s="191" t="str">
        <f>IF('Formulario PPGR3'!$G477="","",'Formulario PPGR1'!#REF!)</f>
        <v/>
      </c>
      <c r="G477" s="190"/>
      <c r="H477" s="531" t="str" cm="1">
        <f t="array" ref="H477">IF(Tabla1[[#This Row],[Código_Actividad]]="","",_xlfn.XLOOKUP(Tabla1[[#This Row],[Código_Actividad]],CodigoActividad,Tabla2[Actividades Programables Presupuestables],"",0))</f>
        <v/>
      </c>
      <c r="I477" s="532" t="str">
        <f>IFERROR(VLOOKUP('Formulario PPGR3'!$G477,'Formulario PPGR2'!$H$110:$V$265,15,FALSE),"")</f>
        <v/>
      </c>
      <c r="J477" s="537"/>
      <c r="K477" s="535" t="str">
        <f>IF(Tabla1[[#This Row],[Insumos]]="","",_xlfn.XLOOKUP(Tabla1[[#This Row],[Insumos]],Tabla10[Insumo],Tabla10[InsumoAbrev],"",0))</f>
        <v/>
      </c>
      <c r="L477" s="536"/>
      <c r="M477" s="533" t="str">
        <f>IF(Tabla1[[#This Row],[Descripción]]="","",_xlfn.XLOOKUP(Tabla1[[#This Row],[Descripción]],Tabla10[Descripción],Tabla10[Unidad de Medida],"",0))</f>
        <v/>
      </c>
      <c r="N477" s="323"/>
      <c r="O477" s="534" t="str">
        <f>IF(Tabla1[[#This Row],[Descripción]]="","",_xlfn.XLOOKUP(Tabla1[[#This Row],[Descripción]],Tabla10[Descripción],Tabla10[Precio Unitario],0))</f>
        <v/>
      </c>
      <c r="P477" s="534" t="str">
        <f>IF(Tabla1[[#This Row],[Cantidad de Insumos]]="","",Tabla1[[#This Row],[Precio Unitario]]*Tabla1[[#This Row],[Cantidad de Insumos]])</f>
        <v/>
      </c>
      <c r="Q477" s="534" t="str">
        <f>IF(Tabla1[[#This Row],[Descripción]]="","",_xlfn.XLOOKUP(Tabla1[[#This Row],[Descripción]],Tabla10[Descripción],Tabla10[CODIGO PRESUPUESTARIO],0))</f>
        <v/>
      </c>
      <c r="R477" s="535"/>
    </row>
    <row r="478" spans="2:18" x14ac:dyDescent="0.25">
      <c r="B478" s="191" t="str">
        <f>IF('Formulario PPGR3'!$G478="","",CONCATENATE('Formulario PPGR3'!$C478,".",'Formulario PPGR3'!$D478,".",'Formulario PPGR3'!$E478,".",'Formulario PPGR3'!$F478))</f>
        <v/>
      </c>
      <c r="C478" s="191" t="str">
        <f>IF('Formulario PPGR3'!$G478="","",'Formulario PPGR1'!#REF!)</f>
        <v/>
      </c>
      <c r="D478" s="191" t="str">
        <f>IF('Formulario PPGR3'!$G478="","",'Formulario PPGR1'!#REF!)</f>
        <v/>
      </c>
      <c r="E478" s="191" t="str">
        <f>IF('Formulario PPGR3'!$G478="","",'Formulario PPGR1'!#REF!)</f>
        <v/>
      </c>
      <c r="F478" s="191" t="str">
        <f>IF('Formulario PPGR3'!$G478="","",'Formulario PPGR1'!#REF!)</f>
        <v/>
      </c>
      <c r="G478" s="190"/>
      <c r="H478" s="531" t="str" cm="1">
        <f t="array" ref="H478">IF(Tabla1[[#This Row],[Código_Actividad]]="","",_xlfn.XLOOKUP(Tabla1[[#This Row],[Código_Actividad]],CodigoActividad,Tabla2[Actividades Programables Presupuestables],"",0))</f>
        <v/>
      </c>
      <c r="I478" s="532" t="str">
        <f>IFERROR(VLOOKUP('Formulario PPGR3'!$G478,'Formulario PPGR2'!$H$110:$V$265,15,FALSE),"")</f>
        <v/>
      </c>
      <c r="J478" s="537"/>
      <c r="K478" s="535" t="str">
        <f>IF(Tabla1[[#This Row],[Insumos]]="","",_xlfn.XLOOKUP(Tabla1[[#This Row],[Insumos]],Tabla10[Insumo],Tabla10[InsumoAbrev],"",0))</f>
        <v/>
      </c>
      <c r="L478" s="536"/>
      <c r="M478" s="533" t="str">
        <f>IF(Tabla1[[#This Row],[Descripción]]="","",_xlfn.XLOOKUP(Tabla1[[#This Row],[Descripción]],Tabla10[Descripción],Tabla10[Unidad de Medida],"",0))</f>
        <v/>
      </c>
      <c r="N478" s="323"/>
      <c r="O478" s="534" t="str">
        <f>IF(Tabla1[[#This Row],[Descripción]]="","",_xlfn.XLOOKUP(Tabla1[[#This Row],[Descripción]],Tabla10[Descripción],Tabla10[Precio Unitario],0))</f>
        <v/>
      </c>
      <c r="P478" s="534" t="str">
        <f>IF(Tabla1[[#This Row],[Cantidad de Insumos]]="","",Tabla1[[#This Row],[Precio Unitario]]*Tabla1[[#This Row],[Cantidad de Insumos]])</f>
        <v/>
      </c>
      <c r="Q478" s="534" t="str">
        <f>IF(Tabla1[[#This Row],[Descripción]]="","",_xlfn.XLOOKUP(Tabla1[[#This Row],[Descripción]],Tabla10[Descripción],Tabla10[CODIGO PRESUPUESTARIO],0))</f>
        <v/>
      </c>
      <c r="R478" s="535"/>
    </row>
    <row r="479" spans="2:18" x14ac:dyDescent="0.25">
      <c r="B479" s="191" t="str">
        <f>IF('Formulario PPGR3'!$G479="","",CONCATENATE('Formulario PPGR3'!$C479,".",'Formulario PPGR3'!$D479,".",'Formulario PPGR3'!$E479,".",'Formulario PPGR3'!$F479))</f>
        <v/>
      </c>
      <c r="C479" s="191" t="str">
        <f>IF('Formulario PPGR3'!$G479="","",'Formulario PPGR1'!#REF!)</f>
        <v/>
      </c>
      <c r="D479" s="191" t="str">
        <f>IF('Formulario PPGR3'!$G479="","",'Formulario PPGR1'!#REF!)</f>
        <v/>
      </c>
      <c r="E479" s="191" t="str">
        <f>IF('Formulario PPGR3'!$G479="","",'Formulario PPGR1'!#REF!)</f>
        <v/>
      </c>
      <c r="F479" s="191" t="str">
        <f>IF('Formulario PPGR3'!$G479="","",'Formulario PPGR1'!#REF!)</f>
        <v/>
      </c>
      <c r="G479" s="190"/>
      <c r="H479" s="531" t="str" cm="1">
        <f t="array" ref="H479">IF(Tabla1[[#This Row],[Código_Actividad]]="","",_xlfn.XLOOKUP(Tabla1[[#This Row],[Código_Actividad]],CodigoActividad,Tabla2[Actividades Programables Presupuestables],"",0))</f>
        <v/>
      </c>
      <c r="I479" s="532" t="str">
        <f>IFERROR(VLOOKUP('Formulario PPGR3'!$G479,'Formulario PPGR2'!$H$110:$V$265,15,FALSE),"")</f>
        <v/>
      </c>
      <c r="J479" s="537"/>
      <c r="K479" s="535" t="str">
        <f>IF(Tabla1[[#This Row],[Insumos]]="","",_xlfn.XLOOKUP(Tabla1[[#This Row],[Insumos]],Tabla10[Insumo],Tabla10[InsumoAbrev],"",0))</f>
        <v/>
      </c>
      <c r="L479" s="536"/>
      <c r="M479" s="533" t="str">
        <f>IF(Tabla1[[#This Row],[Descripción]]="","",_xlfn.XLOOKUP(Tabla1[[#This Row],[Descripción]],Tabla10[Descripción],Tabla10[Unidad de Medida],"",0))</f>
        <v/>
      </c>
      <c r="N479" s="323"/>
      <c r="O479" s="534" t="str">
        <f>IF(Tabla1[[#This Row],[Descripción]]="","",_xlfn.XLOOKUP(Tabla1[[#This Row],[Descripción]],Tabla10[Descripción],Tabla10[Precio Unitario],0))</f>
        <v/>
      </c>
      <c r="P479" s="534" t="str">
        <f>IF(Tabla1[[#This Row],[Cantidad de Insumos]]="","",Tabla1[[#This Row],[Precio Unitario]]*Tabla1[[#This Row],[Cantidad de Insumos]])</f>
        <v/>
      </c>
      <c r="Q479" s="534" t="str">
        <f>IF(Tabla1[[#This Row],[Descripción]]="","",_xlfn.XLOOKUP(Tabla1[[#This Row],[Descripción]],Tabla10[Descripción],Tabla10[CODIGO PRESUPUESTARIO],0))</f>
        <v/>
      </c>
      <c r="R479" s="535"/>
    </row>
    <row r="480" spans="2:18" x14ac:dyDescent="0.25">
      <c r="B480" s="191" t="str">
        <f>IF('Formulario PPGR3'!$G480="","",CONCATENATE('Formulario PPGR3'!$C480,".",'Formulario PPGR3'!$D480,".",'Formulario PPGR3'!$E480,".",'Formulario PPGR3'!$F480))</f>
        <v/>
      </c>
      <c r="C480" s="191" t="str">
        <f>IF('Formulario PPGR3'!$G480="","",'Formulario PPGR1'!#REF!)</f>
        <v/>
      </c>
      <c r="D480" s="191" t="str">
        <f>IF('Formulario PPGR3'!$G480="","",'Formulario PPGR1'!#REF!)</f>
        <v/>
      </c>
      <c r="E480" s="191" t="str">
        <f>IF('Formulario PPGR3'!$G480="","",'Formulario PPGR1'!#REF!)</f>
        <v/>
      </c>
      <c r="F480" s="191" t="str">
        <f>IF('Formulario PPGR3'!$G480="","",'Formulario PPGR1'!#REF!)</f>
        <v/>
      </c>
      <c r="G480" s="190"/>
      <c r="H480" s="531" t="str" cm="1">
        <f t="array" ref="H480">IF(Tabla1[[#This Row],[Código_Actividad]]="","",_xlfn.XLOOKUP(Tabla1[[#This Row],[Código_Actividad]],CodigoActividad,Tabla2[Actividades Programables Presupuestables],"",0))</f>
        <v/>
      </c>
      <c r="I480" s="532" t="str">
        <f>IFERROR(VLOOKUP('Formulario PPGR3'!$G480,'Formulario PPGR2'!$H$110:$V$265,15,FALSE),"")</f>
        <v/>
      </c>
      <c r="J480" s="537"/>
      <c r="K480" s="535" t="str">
        <f>IF(Tabla1[[#This Row],[Insumos]]="","",_xlfn.XLOOKUP(Tabla1[[#This Row],[Insumos]],Tabla10[Insumo],Tabla10[InsumoAbrev],"",0))</f>
        <v/>
      </c>
      <c r="L480" s="536"/>
      <c r="M480" s="533" t="str">
        <f>IF(Tabla1[[#This Row],[Descripción]]="","",_xlfn.XLOOKUP(Tabla1[[#This Row],[Descripción]],Tabla10[Descripción],Tabla10[Unidad de Medida],"",0))</f>
        <v/>
      </c>
      <c r="N480" s="323"/>
      <c r="O480" s="534" t="str">
        <f>IF(Tabla1[[#This Row],[Descripción]]="","",_xlfn.XLOOKUP(Tabla1[[#This Row],[Descripción]],Tabla10[Descripción],Tabla10[Precio Unitario],0))</f>
        <v/>
      </c>
      <c r="P480" s="534" t="str">
        <f>IF(Tabla1[[#This Row],[Cantidad de Insumos]]="","",Tabla1[[#This Row],[Precio Unitario]]*Tabla1[[#This Row],[Cantidad de Insumos]])</f>
        <v/>
      </c>
      <c r="Q480" s="534" t="str">
        <f>IF(Tabla1[[#This Row],[Descripción]]="","",_xlfn.XLOOKUP(Tabla1[[#This Row],[Descripción]],Tabla10[Descripción],Tabla10[CODIGO PRESUPUESTARIO],0))</f>
        <v/>
      </c>
      <c r="R480" s="535"/>
    </row>
    <row r="481" spans="2:18" x14ac:dyDescent="0.25">
      <c r="B481" s="191" t="str">
        <f>IF('Formulario PPGR3'!$G481="","",CONCATENATE('Formulario PPGR3'!$C481,".",'Formulario PPGR3'!$D481,".",'Formulario PPGR3'!$E481,".",'Formulario PPGR3'!$F481))</f>
        <v/>
      </c>
      <c r="C481" s="191" t="str">
        <f>IF('Formulario PPGR3'!$G481="","",'Formulario PPGR1'!#REF!)</f>
        <v/>
      </c>
      <c r="D481" s="191" t="str">
        <f>IF('Formulario PPGR3'!$G481="","",'Formulario PPGR1'!#REF!)</f>
        <v/>
      </c>
      <c r="E481" s="191" t="str">
        <f>IF('Formulario PPGR3'!$G481="","",'Formulario PPGR1'!#REF!)</f>
        <v/>
      </c>
      <c r="F481" s="191" t="str">
        <f>IF('Formulario PPGR3'!$G481="","",'Formulario PPGR1'!#REF!)</f>
        <v/>
      </c>
      <c r="G481" s="190"/>
      <c r="H481" s="531" t="str" cm="1">
        <f t="array" ref="H481">IF(Tabla1[[#This Row],[Código_Actividad]]="","",_xlfn.XLOOKUP(Tabla1[[#This Row],[Código_Actividad]],CodigoActividad,Tabla2[Actividades Programables Presupuestables],"",0))</f>
        <v/>
      </c>
      <c r="I481" s="532" t="str">
        <f>IFERROR(VLOOKUP('Formulario PPGR3'!$G481,'Formulario PPGR2'!$H$110:$V$265,15,FALSE),"")</f>
        <v/>
      </c>
      <c r="J481" s="537"/>
      <c r="K481" s="535" t="str">
        <f>IF(Tabla1[[#This Row],[Insumos]]="","",_xlfn.XLOOKUP(Tabla1[[#This Row],[Insumos]],Tabla10[Insumo],Tabla10[InsumoAbrev],"",0))</f>
        <v/>
      </c>
      <c r="L481" s="536"/>
      <c r="M481" s="533" t="str">
        <f>IF(Tabla1[[#This Row],[Descripción]]="","",_xlfn.XLOOKUP(Tabla1[[#This Row],[Descripción]],Tabla10[Descripción],Tabla10[Unidad de Medida],"",0))</f>
        <v/>
      </c>
      <c r="N481" s="323"/>
      <c r="O481" s="534" t="str">
        <f>IF(Tabla1[[#This Row],[Descripción]]="","",_xlfn.XLOOKUP(Tabla1[[#This Row],[Descripción]],Tabla10[Descripción],Tabla10[Precio Unitario],0))</f>
        <v/>
      </c>
      <c r="P481" s="534" t="str">
        <f>IF(Tabla1[[#This Row],[Cantidad de Insumos]]="","",Tabla1[[#This Row],[Precio Unitario]]*Tabla1[[#This Row],[Cantidad de Insumos]])</f>
        <v/>
      </c>
      <c r="Q481" s="534" t="str">
        <f>IF(Tabla1[[#This Row],[Descripción]]="","",_xlfn.XLOOKUP(Tabla1[[#This Row],[Descripción]],Tabla10[Descripción],Tabla10[CODIGO PRESUPUESTARIO],0))</f>
        <v/>
      </c>
      <c r="R481" s="535"/>
    </row>
    <row r="482" spans="2:18" x14ac:dyDescent="0.25">
      <c r="B482" s="191" t="str">
        <f>IF('Formulario PPGR3'!$G482="","",CONCATENATE('Formulario PPGR3'!$C482,".",'Formulario PPGR3'!$D482,".",'Formulario PPGR3'!$E482,".",'Formulario PPGR3'!$F482))</f>
        <v/>
      </c>
      <c r="C482" s="191" t="str">
        <f>IF('Formulario PPGR3'!$G482="","",'Formulario PPGR1'!#REF!)</f>
        <v/>
      </c>
      <c r="D482" s="191" t="str">
        <f>IF('Formulario PPGR3'!$G482="","",'Formulario PPGR1'!#REF!)</f>
        <v/>
      </c>
      <c r="E482" s="191" t="str">
        <f>IF('Formulario PPGR3'!$G482="","",'Formulario PPGR1'!#REF!)</f>
        <v/>
      </c>
      <c r="F482" s="191" t="str">
        <f>IF('Formulario PPGR3'!$G482="","",'Formulario PPGR1'!#REF!)</f>
        <v/>
      </c>
      <c r="G482" s="190"/>
      <c r="H482" s="531" t="str" cm="1">
        <f t="array" ref="H482">IF(Tabla1[[#This Row],[Código_Actividad]]="","",_xlfn.XLOOKUP(Tabla1[[#This Row],[Código_Actividad]],CodigoActividad,Tabla2[Actividades Programables Presupuestables],"",0))</f>
        <v/>
      </c>
      <c r="I482" s="532" t="str">
        <f>IFERROR(VLOOKUP('Formulario PPGR3'!$G482,'Formulario PPGR2'!$H$110:$V$265,15,FALSE),"")</f>
        <v/>
      </c>
      <c r="J482" s="537"/>
      <c r="K482" s="535" t="str">
        <f>IF(Tabla1[[#This Row],[Insumos]]="","",_xlfn.XLOOKUP(Tabla1[[#This Row],[Insumos]],Tabla10[Insumo],Tabla10[InsumoAbrev],"",0))</f>
        <v/>
      </c>
      <c r="L482" s="536"/>
      <c r="M482" s="533" t="str">
        <f>IF(Tabla1[[#This Row],[Descripción]]="","",_xlfn.XLOOKUP(Tabla1[[#This Row],[Descripción]],Tabla10[Descripción],Tabla10[Unidad de Medida],"",0))</f>
        <v/>
      </c>
      <c r="N482" s="323"/>
      <c r="O482" s="534" t="str">
        <f>IF(Tabla1[[#This Row],[Descripción]]="","",_xlfn.XLOOKUP(Tabla1[[#This Row],[Descripción]],Tabla10[Descripción],Tabla10[Precio Unitario],0))</f>
        <v/>
      </c>
      <c r="P482" s="534" t="str">
        <f>IF(Tabla1[[#This Row],[Cantidad de Insumos]]="","",Tabla1[[#This Row],[Precio Unitario]]*Tabla1[[#This Row],[Cantidad de Insumos]])</f>
        <v/>
      </c>
      <c r="Q482" s="534" t="str">
        <f>IF(Tabla1[[#This Row],[Descripción]]="","",_xlfn.XLOOKUP(Tabla1[[#This Row],[Descripción]],Tabla10[Descripción],Tabla10[CODIGO PRESUPUESTARIO],0))</f>
        <v/>
      </c>
      <c r="R482" s="535"/>
    </row>
    <row r="483" spans="2:18" x14ac:dyDescent="0.25">
      <c r="B483" s="191" t="str">
        <f>IF('Formulario PPGR3'!$G483="","",CONCATENATE('Formulario PPGR3'!$C483,".",'Formulario PPGR3'!$D483,".",'Formulario PPGR3'!$E483,".",'Formulario PPGR3'!$F483))</f>
        <v/>
      </c>
      <c r="C483" s="191" t="str">
        <f>IF('Formulario PPGR3'!$G483="","",'Formulario PPGR1'!#REF!)</f>
        <v/>
      </c>
      <c r="D483" s="191" t="str">
        <f>IF('Formulario PPGR3'!$G483="","",'Formulario PPGR1'!#REF!)</f>
        <v/>
      </c>
      <c r="E483" s="191" t="str">
        <f>IF('Formulario PPGR3'!$G483="","",'Formulario PPGR1'!#REF!)</f>
        <v/>
      </c>
      <c r="F483" s="191" t="str">
        <f>IF('Formulario PPGR3'!$G483="","",'Formulario PPGR1'!#REF!)</f>
        <v/>
      </c>
      <c r="G483" s="190"/>
      <c r="H483" s="531" t="str" cm="1">
        <f t="array" ref="H483">IF(Tabla1[[#This Row],[Código_Actividad]]="","",_xlfn.XLOOKUP(Tabla1[[#This Row],[Código_Actividad]],CodigoActividad,Tabla2[Actividades Programables Presupuestables],"",0))</f>
        <v/>
      </c>
      <c r="I483" s="532" t="str">
        <f>IFERROR(VLOOKUP('Formulario PPGR3'!$G483,'Formulario PPGR2'!$H$110:$V$265,15,FALSE),"")</f>
        <v/>
      </c>
      <c r="J483" s="537"/>
      <c r="K483" s="535" t="str">
        <f>IF(Tabla1[[#This Row],[Insumos]]="","",_xlfn.XLOOKUP(Tabla1[[#This Row],[Insumos]],Tabla10[Insumo],Tabla10[InsumoAbrev],"",0))</f>
        <v/>
      </c>
      <c r="L483" s="536"/>
      <c r="M483" s="533" t="str">
        <f>IF(Tabla1[[#This Row],[Descripción]]="","",_xlfn.XLOOKUP(Tabla1[[#This Row],[Descripción]],Tabla10[Descripción],Tabla10[Unidad de Medida],"",0))</f>
        <v/>
      </c>
      <c r="N483" s="323"/>
      <c r="O483" s="534" t="str">
        <f>IF(Tabla1[[#This Row],[Descripción]]="","",_xlfn.XLOOKUP(Tabla1[[#This Row],[Descripción]],Tabla10[Descripción],Tabla10[Precio Unitario],0))</f>
        <v/>
      </c>
      <c r="P483" s="534" t="str">
        <f>IF(Tabla1[[#This Row],[Cantidad de Insumos]]="","",Tabla1[[#This Row],[Precio Unitario]]*Tabla1[[#This Row],[Cantidad de Insumos]])</f>
        <v/>
      </c>
      <c r="Q483" s="534" t="str">
        <f>IF(Tabla1[[#This Row],[Descripción]]="","",_xlfn.XLOOKUP(Tabla1[[#This Row],[Descripción]],Tabla10[Descripción],Tabla10[CODIGO PRESUPUESTARIO],0))</f>
        <v/>
      </c>
      <c r="R483" s="535"/>
    </row>
    <row r="484" spans="2:18" x14ac:dyDescent="0.25">
      <c r="B484" s="191" t="str">
        <f>IF('Formulario PPGR3'!$G484="","",CONCATENATE('Formulario PPGR3'!$C484,".",'Formulario PPGR3'!$D484,".",'Formulario PPGR3'!$E484,".",'Formulario PPGR3'!$F484))</f>
        <v/>
      </c>
      <c r="C484" s="191" t="str">
        <f>IF('Formulario PPGR3'!$G484="","",'Formulario PPGR1'!#REF!)</f>
        <v/>
      </c>
      <c r="D484" s="191" t="str">
        <f>IF('Formulario PPGR3'!$G484="","",'Formulario PPGR1'!#REF!)</f>
        <v/>
      </c>
      <c r="E484" s="191" t="str">
        <f>IF('Formulario PPGR3'!$G484="","",'Formulario PPGR1'!#REF!)</f>
        <v/>
      </c>
      <c r="F484" s="191" t="str">
        <f>IF('Formulario PPGR3'!$G484="","",'Formulario PPGR1'!#REF!)</f>
        <v/>
      </c>
      <c r="G484" s="190"/>
      <c r="H484" s="531" t="str" cm="1">
        <f t="array" ref="H484">IF(Tabla1[[#This Row],[Código_Actividad]]="","",_xlfn.XLOOKUP(Tabla1[[#This Row],[Código_Actividad]],CodigoActividad,Tabla2[Actividades Programables Presupuestables],"",0))</f>
        <v/>
      </c>
      <c r="I484" s="532" t="str">
        <f>IFERROR(VLOOKUP('Formulario PPGR3'!$G484,'Formulario PPGR2'!$H$110:$V$265,15,FALSE),"")</f>
        <v/>
      </c>
      <c r="J484" s="537"/>
      <c r="K484" s="535" t="str">
        <f>IF(Tabla1[[#This Row],[Insumos]]="","",_xlfn.XLOOKUP(Tabla1[[#This Row],[Insumos]],Tabla10[Insumo],Tabla10[InsumoAbrev],"",0))</f>
        <v/>
      </c>
      <c r="L484" s="536"/>
      <c r="M484" s="533" t="str">
        <f>IF(Tabla1[[#This Row],[Descripción]]="","",_xlfn.XLOOKUP(Tabla1[[#This Row],[Descripción]],Tabla10[Descripción],Tabla10[Unidad de Medida],"",0))</f>
        <v/>
      </c>
      <c r="N484" s="323"/>
      <c r="O484" s="534" t="str">
        <f>IF(Tabla1[[#This Row],[Descripción]]="","",_xlfn.XLOOKUP(Tabla1[[#This Row],[Descripción]],Tabla10[Descripción],Tabla10[Precio Unitario],0))</f>
        <v/>
      </c>
      <c r="P484" s="534" t="str">
        <f>IF(Tabla1[[#This Row],[Cantidad de Insumos]]="","",Tabla1[[#This Row],[Precio Unitario]]*Tabla1[[#This Row],[Cantidad de Insumos]])</f>
        <v/>
      </c>
      <c r="Q484" s="534" t="str">
        <f>IF(Tabla1[[#This Row],[Descripción]]="","",_xlfn.XLOOKUP(Tabla1[[#This Row],[Descripción]],Tabla10[Descripción],Tabla10[CODIGO PRESUPUESTARIO],0))</f>
        <v/>
      </c>
      <c r="R484" s="535"/>
    </row>
    <row r="485" spans="2:18" x14ac:dyDescent="0.25">
      <c r="B485" s="191" t="str">
        <f>IF('Formulario PPGR3'!$G485="","",CONCATENATE('Formulario PPGR3'!$C485,".",'Formulario PPGR3'!$D485,".",'Formulario PPGR3'!$E485,".",'Formulario PPGR3'!$F485))</f>
        <v/>
      </c>
      <c r="C485" s="191" t="str">
        <f>IF('Formulario PPGR3'!$G485="","",'Formulario PPGR1'!#REF!)</f>
        <v/>
      </c>
      <c r="D485" s="191" t="str">
        <f>IF('Formulario PPGR3'!$G485="","",'Formulario PPGR1'!#REF!)</f>
        <v/>
      </c>
      <c r="E485" s="191" t="str">
        <f>IF('Formulario PPGR3'!$G485="","",'Formulario PPGR1'!#REF!)</f>
        <v/>
      </c>
      <c r="F485" s="191" t="str">
        <f>IF('Formulario PPGR3'!$G485="","",'Formulario PPGR1'!#REF!)</f>
        <v/>
      </c>
      <c r="G485" s="190"/>
      <c r="H485" s="531" t="str" cm="1">
        <f t="array" ref="H485">IF(Tabla1[[#This Row],[Código_Actividad]]="","",_xlfn.XLOOKUP(Tabla1[[#This Row],[Código_Actividad]],CodigoActividad,Tabla2[Actividades Programables Presupuestables],"",0))</f>
        <v/>
      </c>
      <c r="I485" s="532" t="str">
        <f>IFERROR(VLOOKUP('Formulario PPGR3'!$G485,'Formulario PPGR2'!$H$110:$V$265,15,FALSE),"")</f>
        <v/>
      </c>
      <c r="J485" s="537"/>
      <c r="K485" s="535" t="str">
        <f>IF(Tabla1[[#This Row],[Insumos]]="","",_xlfn.XLOOKUP(Tabla1[[#This Row],[Insumos]],Tabla10[Insumo],Tabla10[InsumoAbrev],"",0))</f>
        <v/>
      </c>
      <c r="L485" s="536"/>
      <c r="M485" s="533" t="str">
        <f>IF(Tabla1[[#This Row],[Descripción]]="","",_xlfn.XLOOKUP(Tabla1[[#This Row],[Descripción]],Tabla10[Descripción],Tabla10[Unidad de Medida],"",0))</f>
        <v/>
      </c>
      <c r="N485" s="323"/>
      <c r="O485" s="534" t="str">
        <f>IF(Tabla1[[#This Row],[Descripción]]="","",_xlfn.XLOOKUP(Tabla1[[#This Row],[Descripción]],Tabla10[Descripción],Tabla10[Precio Unitario],0))</f>
        <v/>
      </c>
      <c r="P485" s="534" t="str">
        <f>IF(Tabla1[[#This Row],[Cantidad de Insumos]]="","",Tabla1[[#This Row],[Precio Unitario]]*Tabla1[[#This Row],[Cantidad de Insumos]])</f>
        <v/>
      </c>
      <c r="Q485" s="534" t="str">
        <f>IF(Tabla1[[#This Row],[Descripción]]="","",_xlfn.XLOOKUP(Tabla1[[#This Row],[Descripción]],Tabla10[Descripción],Tabla10[CODIGO PRESUPUESTARIO],0))</f>
        <v/>
      </c>
      <c r="R485" s="535"/>
    </row>
    <row r="486" spans="2:18" x14ac:dyDescent="0.25">
      <c r="B486" s="191" t="str">
        <f>IF('Formulario PPGR3'!$G486="","",CONCATENATE('Formulario PPGR3'!$C486,".",'Formulario PPGR3'!$D486,".",'Formulario PPGR3'!$E486,".",'Formulario PPGR3'!$F486))</f>
        <v/>
      </c>
      <c r="C486" s="191" t="str">
        <f>IF('Formulario PPGR3'!$G486="","",'Formulario PPGR1'!#REF!)</f>
        <v/>
      </c>
      <c r="D486" s="191" t="str">
        <f>IF('Formulario PPGR3'!$G486="","",'Formulario PPGR1'!#REF!)</f>
        <v/>
      </c>
      <c r="E486" s="191" t="str">
        <f>IF('Formulario PPGR3'!$G486="","",'Formulario PPGR1'!#REF!)</f>
        <v/>
      </c>
      <c r="F486" s="191" t="str">
        <f>IF('Formulario PPGR3'!$G486="","",'Formulario PPGR1'!#REF!)</f>
        <v/>
      </c>
      <c r="G486" s="190"/>
      <c r="H486" s="531" t="str" cm="1">
        <f t="array" ref="H486">IF(Tabla1[[#This Row],[Código_Actividad]]="","",_xlfn.XLOOKUP(Tabla1[[#This Row],[Código_Actividad]],CodigoActividad,Tabla2[Actividades Programables Presupuestables],"",0))</f>
        <v/>
      </c>
      <c r="I486" s="532" t="str">
        <f>IFERROR(VLOOKUP('Formulario PPGR3'!$G486,'Formulario PPGR2'!$H$110:$V$265,15,FALSE),"")</f>
        <v/>
      </c>
      <c r="J486" s="537"/>
      <c r="K486" s="535" t="str">
        <f>IF(Tabla1[[#This Row],[Insumos]]="","",_xlfn.XLOOKUP(Tabla1[[#This Row],[Insumos]],Tabla10[Insumo],Tabla10[InsumoAbrev],"",0))</f>
        <v/>
      </c>
      <c r="L486" s="536"/>
      <c r="M486" s="533" t="str">
        <f>IF(Tabla1[[#This Row],[Descripción]]="","",_xlfn.XLOOKUP(Tabla1[[#This Row],[Descripción]],Tabla10[Descripción],Tabla10[Unidad de Medida],"",0))</f>
        <v/>
      </c>
      <c r="N486" s="323"/>
      <c r="O486" s="534" t="str">
        <f>IF(Tabla1[[#This Row],[Descripción]]="","",_xlfn.XLOOKUP(Tabla1[[#This Row],[Descripción]],Tabla10[Descripción],Tabla10[Precio Unitario],0))</f>
        <v/>
      </c>
      <c r="P486" s="534" t="str">
        <f>IF(Tabla1[[#This Row],[Cantidad de Insumos]]="","",Tabla1[[#This Row],[Precio Unitario]]*Tabla1[[#This Row],[Cantidad de Insumos]])</f>
        <v/>
      </c>
      <c r="Q486" s="534" t="str">
        <f>IF(Tabla1[[#This Row],[Descripción]]="","",_xlfn.XLOOKUP(Tabla1[[#This Row],[Descripción]],Tabla10[Descripción],Tabla10[CODIGO PRESUPUESTARIO],0))</f>
        <v/>
      </c>
      <c r="R486" s="535"/>
    </row>
    <row r="487" spans="2:18" x14ac:dyDescent="0.25">
      <c r="B487" s="191" t="str">
        <f>IF('Formulario PPGR3'!$G487="","",CONCATENATE('Formulario PPGR3'!$C487,".",'Formulario PPGR3'!$D487,".",'Formulario PPGR3'!$E487,".",'Formulario PPGR3'!$F487))</f>
        <v/>
      </c>
      <c r="C487" s="191" t="str">
        <f>IF('Formulario PPGR3'!$G487="","",'Formulario PPGR1'!#REF!)</f>
        <v/>
      </c>
      <c r="D487" s="191" t="str">
        <f>IF('Formulario PPGR3'!$G487="","",'Formulario PPGR1'!#REF!)</f>
        <v/>
      </c>
      <c r="E487" s="191" t="str">
        <f>IF('Formulario PPGR3'!$G487="","",'Formulario PPGR1'!#REF!)</f>
        <v/>
      </c>
      <c r="F487" s="191" t="str">
        <f>IF('Formulario PPGR3'!$G487="","",'Formulario PPGR1'!#REF!)</f>
        <v/>
      </c>
      <c r="G487" s="190"/>
      <c r="H487" s="531" t="str" cm="1">
        <f t="array" ref="H487">IF(Tabla1[[#This Row],[Código_Actividad]]="","",_xlfn.XLOOKUP(Tabla1[[#This Row],[Código_Actividad]],CodigoActividad,Tabla2[Actividades Programables Presupuestables],"",0))</f>
        <v/>
      </c>
      <c r="I487" s="532" t="str">
        <f>IFERROR(VLOOKUP('Formulario PPGR3'!$G487,'Formulario PPGR2'!$H$110:$V$265,15,FALSE),"")</f>
        <v/>
      </c>
      <c r="J487" s="537"/>
      <c r="K487" s="535" t="str">
        <f>IF(Tabla1[[#This Row],[Insumos]]="","",_xlfn.XLOOKUP(Tabla1[[#This Row],[Insumos]],Tabla10[Insumo],Tabla10[InsumoAbrev],"",0))</f>
        <v/>
      </c>
      <c r="L487" s="536"/>
      <c r="M487" s="533" t="str">
        <f>IF(Tabla1[[#This Row],[Descripción]]="","",_xlfn.XLOOKUP(Tabla1[[#This Row],[Descripción]],Tabla10[Descripción],Tabla10[Unidad de Medida],"",0))</f>
        <v/>
      </c>
      <c r="N487" s="323"/>
      <c r="O487" s="534" t="str">
        <f>IF(Tabla1[[#This Row],[Descripción]]="","",_xlfn.XLOOKUP(Tabla1[[#This Row],[Descripción]],Tabla10[Descripción],Tabla10[Precio Unitario],0))</f>
        <v/>
      </c>
      <c r="P487" s="534" t="str">
        <f>IF(Tabla1[[#This Row],[Cantidad de Insumos]]="","",Tabla1[[#This Row],[Precio Unitario]]*Tabla1[[#This Row],[Cantidad de Insumos]])</f>
        <v/>
      </c>
      <c r="Q487" s="534" t="str">
        <f>IF(Tabla1[[#This Row],[Descripción]]="","",_xlfn.XLOOKUP(Tabla1[[#This Row],[Descripción]],Tabla10[Descripción],Tabla10[CODIGO PRESUPUESTARIO],0))</f>
        <v/>
      </c>
      <c r="R487" s="535"/>
    </row>
    <row r="488" spans="2:18" x14ac:dyDescent="0.25">
      <c r="B488" s="191" t="str">
        <f>IF('Formulario PPGR3'!$G488="","",CONCATENATE('Formulario PPGR3'!$C488,".",'Formulario PPGR3'!$D488,".",'Formulario PPGR3'!$E488,".",'Formulario PPGR3'!$F488))</f>
        <v/>
      </c>
      <c r="C488" s="191" t="str">
        <f>IF('Formulario PPGR3'!$G488="","",'Formulario PPGR1'!#REF!)</f>
        <v/>
      </c>
      <c r="D488" s="191" t="str">
        <f>IF('Formulario PPGR3'!$G488="","",'Formulario PPGR1'!#REF!)</f>
        <v/>
      </c>
      <c r="E488" s="191" t="str">
        <f>IF('Formulario PPGR3'!$G488="","",'Formulario PPGR1'!#REF!)</f>
        <v/>
      </c>
      <c r="F488" s="191" t="str">
        <f>IF('Formulario PPGR3'!$G488="","",'Formulario PPGR1'!#REF!)</f>
        <v/>
      </c>
      <c r="G488" s="190"/>
      <c r="H488" s="531" t="str" cm="1">
        <f t="array" ref="H488">IF(Tabla1[[#This Row],[Código_Actividad]]="","",_xlfn.XLOOKUP(Tabla1[[#This Row],[Código_Actividad]],CodigoActividad,Tabla2[Actividades Programables Presupuestables],"",0))</f>
        <v/>
      </c>
      <c r="I488" s="532" t="str">
        <f>IFERROR(VLOOKUP('Formulario PPGR3'!$G488,'Formulario PPGR2'!$H$110:$V$265,15,FALSE),"")</f>
        <v/>
      </c>
      <c r="J488" s="537"/>
      <c r="K488" s="535" t="str">
        <f>IF(Tabla1[[#This Row],[Insumos]]="","",_xlfn.XLOOKUP(Tabla1[[#This Row],[Insumos]],Tabla10[Insumo],Tabla10[InsumoAbrev],"",0))</f>
        <v/>
      </c>
      <c r="L488" s="536"/>
      <c r="M488" s="533" t="str">
        <f>IF(Tabla1[[#This Row],[Descripción]]="","",_xlfn.XLOOKUP(Tabla1[[#This Row],[Descripción]],Tabla10[Descripción],Tabla10[Unidad de Medida],"",0))</f>
        <v/>
      </c>
      <c r="N488" s="323"/>
      <c r="O488" s="534" t="str">
        <f>IF(Tabla1[[#This Row],[Descripción]]="","",_xlfn.XLOOKUP(Tabla1[[#This Row],[Descripción]],Tabla10[Descripción],Tabla10[Precio Unitario],0))</f>
        <v/>
      </c>
      <c r="P488" s="534" t="str">
        <f>IF(Tabla1[[#This Row],[Cantidad de Insumos]]="","",Tabla1[[#This Row],[Precio Unitario]]*Tabla1[[#This Row],[Cantidad de Insumos]])</f>
        <v/>
      </c>
      <c r="Q488" s="534" t="str">
        <f>IF(Tabla1[[#This Row],[Descripción]]="","",_xlfn.XLOOKUP(Tabla1[[#This Row],[Descripción]],Tabla10[Descripción],Tabla10[CODIGO PRESUPUESTARIO],0))</f>
        <v/>
      </c>
      <c r="R488" s="535"/>
    </row>
    <row r="489" spans="2:18" x14ac:dyDescent="0.25">
      <c r="B489" s="191" t="str">
        <f>IF('Formulario PPGR3'!$G489="","",CONCATENATE('Formulario PPGR3'!$C489,".",'Formulario PPGR3'!$D489,".",'Formulario PPGR3'!$E489,".",'Formulario PPGR3'!$F489))</f>
        <v/>
      </c>
      <c r="C489" s="191" t="str">
        <f>IF('Formulario PPGR3'!$G489="","",'Formulario PPGR1'!#REF!)</f>
        <v/>
      </c>
      <c r="D489" s="191" t="str">
        <f>IF('Formulario PPGR3'!$G489="","",'Formulario PPGR1'!#REF!)</f>
        <v/>
      </c>
      <c r="E489" s="191" t="str">
        <f>IF('Formulario PPGR3'!$G489="","",'Formulario PPGR1'!#REF!)</f>
        <v/>
      </c>
      <c r="F489" s="191" t="str">
        <f>IF('Formulario PPGR3'!$G489="","",'Formulario PPGR1'!#REF!)</f>
        <v/>
      </c>
      <c r="G489" s="190"/>
      <c r="H489" s="531" t="str" cm="1">
        <f t="array" ref="H489">IF(Tabla1[[#This Row],[Código_Actividad]]="","",_xlfn.XLOOKUP(Tabla1[[#This Row],[Código_Actividad]],CodigoActividad,Tabla2[Actividades Programables Presupuestables],"",0))</f>
        <v/>
      </c>
      <c r="I489" s="532" t="str">
        <f>IFERROR(VLOOKUP('Formulario PPGR3'!$G489,'Formulario PPGR2'!$H$110:$V$265,15,FALSE),"")</f>
        <v/>
      </c>
      <c r="J489" s="537"/>
      <c r="K489" s="535" t="str">
        <f>IF(Tabla1[[#This Row],[Insumos]]="","",_xlfn.XLOOKUP(Tabla1[[#This Row],[Insumos]],Tabla10[Insumo],Tabla10[InsumoAbrev],"",0))</f>
        <v/>
      </c>
      <c r="L489" s="536"/>
      <c r="M489" s="533" t="str">
        <f>IF(Tabla1[[#This Row],[Descripción]]="","",_xlfn.XLOOKUP(Tabla1[[#This Row],[Descripción]],Tabla10[Descripción],Tabla10[Unidad de Medida],"",0))</f>
        <v/>
      </c>
      <c r="N489" s="323"/>
      <c r="O489" s="534" t="str">
        <f>IF(Tabla1[[#This Row],[Descripción]]="","",_xlfn.XLOOKUP(Tabla1[[#This Row],[Descripción]],Tabla10[Descripción],Tabla10[Precio Unitario],0))</f>
        <v/>
      </c>
      <c r="P489" s="534" t="str">
        <f>IF(Tabla1[[#This Row],[Cantidad de Insumos]]="","",Tabla1[[#This Row],[Precio Unitario]]*Tabla1[[#This Row],[Cantidad de Insumos]])</f>
        <v/>
      </c>
      <c r="Q489" s="534" t="str">
        <f>IF(Tabla1[[#This Row],[Descripción]]="","",_xlfn.XLOOKUP(Tabla1[[#This Row],[Descripción]],Tabla10[Descripción],Tabla10[CODIGO PRESUPUESTARIO],0))</f>
        <v/>
      </c>
      <c r="R489" s="535"/>
    </row>
    <row r="490" spans="2:18" x14ac:dyDescent="0.25">
      <c r="B490" s="191" t="str">
        <f>IF('Formulario PPGR3'!$G490="","",CONCATENATE('Formulario PPGR3'!$C490,".",'Formulario PPGR3'!$D490,".",'Formulario PPGR3'!$E490,".",'Formulario PPGR3'!$F490))</f>
        <v/>
      </c>
      <c r="C490" s="191" t="str">
        <f>IF('Formulario PPGR3'!$G490="","",'Formulario PPGR1'!#REF!)</f>
        <v/>
      </c>
      <c r="D490" s="191" t="str">
        <f>IF('Formulario PPGR3'!$G490="","",'Formulario PPGR1'!#REF!)</f>
        <v/>
      </c>
      <c r="E490" s="191" t="str">
        <f>IF('Formulario PPGR3'!$G490="","",'Formulario PPGR1'!#REF!)</f>
        <v/>
      </c>
      <c r="F490" s="191" t="str">
        <f>IF('Formulario PPGR3'!$G490="","",'Formulario PPGR1'!#REF!)</f>
        <v/>
      </c>
      <c r="G490" s="190"/>
      <c r="H490" s="531" t="str" cm="1">
        <f t="array" ref="H490">IF(Tabla1[[#This Row],[Código_Actividad]]="","",_xlfn.XLOOKUP(Tabla1[[#This Row],[Código_Actividad]],CodigoActividad,Tabla2[Actividades Programables Presupuestables],"",0))</f>
        <v/>
      </c>
      <c r="I490" s="532" t="str">
        <f>IFERROR(VLOOKUP('Formulario PPGR3'!$G490,'Formulario PPGR2'!$H$110:$V$265,15,FALSE),"")</f>
        <v/>
      </c>
      <c r="J490" s="537"/>
      <c r="K490" s="535" t="str">
        <f>IF(Tabla1[[#This Row],[Insumos]]="","",_xlfn.XLOOKUP(Tabla1[[#This Row],[Insumos]],Tabla10[Insumo],Tabla10[InsumoAbrev],"",0))</f>
        <v/>
      </c>
      <c r="L490" s="536"/>
      <c r="M490" s="533" t="str">
        <f>IF(Tabla1[[#This Row],[Descripción]]="","",_xlfn.XLOOKUP(Tabla1[[#This Row],[Descripción]],Tabla10[Descripción],Tabla10[Unidad de Medida],"",0))</f>
        <v/>
      </c>
      <c r="N490" s="323"/>
      <c r="O490" s="534" t="str">
        <f>IF(Tabla1[[#This Row],[Descripción]]="","",_xlfn.XLOOKUP(Tabla1[[#This Row],[Descripción]],Tabla10[Descripción],Tabla10[Precio Unitario],0))</f>
        <v/>
      </c>
      <c r="P490" s="534" t="str">
        <f>IF(Tabla1[[#This Row],[Cantidad de Insumos]]="","",Tabla1[[#This Row],[Precio Unitario]]*Tabla1[[#This Row],[Cantidad de Insumos]])</f>
        <v/>
      </c>
      <c r="Q490" s="534" t="str">
        <f>IF(Tabla1[[#This Row],[Descripción]]="","",_xlfn.XLOOKUP(Tabla1[[#This Row],[Descripción]],Tabla10[Descripción],Tabla10[CODIGO PRESUPUESTARIO],0))</f>
        <v/>
      </c>
      <c r="R490" s="535"/>
    </row>
    <row r="491" spans="2:18" x14ac:dyDescent="0.25">
      <c r="B491" s="191" t="str">
        <f>IF('Formulario PPGR3'!$G491="","",CONCATENATE('Formulario PPGR3'!$C491,".",'Formulario PPGR3'!$D491,".",'Formulario PPGR3'!$E491,".",'Formulario PPGR3'!$F491))</f>
        <v/>
      </c>
      <c r="C491" s="191" t="str">
        <f>IF('Formulario PPGR3'!$G491="","",'Formulario PPGR1'!#REF!)</f>
        <v/>
      </c>
      <c r="D491" s="191" t="str">
        <f>IF('Formulario PPGR3'!$G491="","",'Formulario PPGR1'!#REF!)</f>
        <v/>
      </c>
      <c r="E491" s="191" t="str">
        <f>IF('Formulario PPGR3'!$G491="","",'Formulario PPGR1'!#REF!)</f>
        <v/>
      </c>
      <c r="F491" s="191" t="str">
        <f>IF('Formulario PPGR3'!$G491="","",'Formulario PPGR1'!#REF!)</f>
        <v/>
      </c>
      <c r="G491" s="190"/>
      <c r="H491" s="531" t="str" cm="1">
        <f t="array" ref="H491">IF(Tabla1[[#This Row],[Código_Actividad]]="","",_xlfn.XLOOKUP(Tabla1[[#This Row],[Código_Actividad]],CodigoActividad,Tabla2[Actividades Programables Presupuestables],"",0))</f>
        <v/>
      </c>
      <c r="I491" s="532" t="str">
        <f>IFERROR(VLOOKUP('Formulario PPGR3'!$G491,'Formulario PPGR2'!$H$110:$V$265,15,FALSE),"")</f>
        <v/>
      </c>
      <c r="J491" s="537"/>
      <c r="K491" s="535" t="str">
        <f>IF(Tabla1[[#This Row],[Insumos]]="","",_xlfn.XLOOKUP(Tabla1[[#This Row],[Insumos]],Tabla10[Insumo],Tabla10[InsumoAbrev],"",0))</f>
        <v/>
      </c>
      <c r="L491" s="536"/>
      <c r="M491" s="533" t="str">
        <f>IF(Tabla1[[#This Row],[Descripción]]="","",_xlfn.XLOOKUP(Tabla1[[#This Row],[Descripción]],Tabla10[Descripción],Tabla10[Unidad de Medida],"",0))</f>
        <v/>
      </c>
      <c r="N491" s="323"/>
      <c r="O491" s="534" t="str">
        <f>IF(Tabla1[[#This Row],[Descripción]]="","",_xlfn.XLOOKUP(Tabla1[[#This Row],[Descripción]],Tabla10[Descripción],Tabla10[Precio Unitario],0))</f>
        <v/>
      </c>
      <c r="P491" s="534" t="str">
        <f>IF(Tabla1[[#This Row],[Cantidad de Insumos]]="","",Tabla1[[#This Row],[Precio Unitario]]*Tabla1[[#This Row],[Cantidad de Insumos]])</f>
        <v/>
      </c>
      <c r="Q491" s="534" t="str">
        <f>IF(Tabla1[[#This Row],[Descripción]]="","",_xlfn.XLOOKUP(Tabla1[[#This Row],[Descripción]],Tabla10[Descripción],Tabla10[CODIGO PRESUPUESTARIO],0))</f>
        <v/>
      </c>
      <c r="R491" s="535"/>
    </row>
    <row r="492" spans="2:18" x14ac:dyDescent="0.25">
      <c r="B492" s="191" t="str">
        <f>IF('Formulario PPGR3'!$G492="","",CONCATENATE('Formulario PPGR3'!$C492,".",'Formulario PPGR3'!$D492,".",'Formulario PPGR3'!$E492,".",'Formulario PPGR3'!$F492))</f>
        <v/>
      </c>
      <c r="C492" s="191" t="str">
        <f>IF('Formulario PPGR3'!$G492="","",'Formulario PPGR1'!#REF!)</f>
        <v/>
      </c>
      <c r="D492" s="191" t="str">
        <f>IF('Formulario PPGR3'!$G492="","",'Formulario PPGR1'!#REF!)</f>
        <v/>
      </c>
      <c r="E492" s="191" t="str">
        <f>IF('Formulario PPGR3'!$G492="","",'Formulario PPGR1'!#REF!)</f>
        <v/>
      </c>
      <c r="F492" s="191" t="str">
        <f>IF('Formulario PPGR3'!$G492="","",'Formulario PPGR1'!#REF!)</f>
        <v/>
      </c>
      <c r="G492" s="190"/>
      <c r="H492" s="531" t="str" cm="1">
        <f t="array" ref="H492">IF(Tabla1[[#This Row],[Código_Actividad]]="","",_xlfn.XLOOKUP(Tabla1[[#This Row],[Código_Actividad]],CodigoActividad,Tabla2[Actividades Programables Presupuestables],"",0))</f>
        <v/>
      </c>
      <c r="I492" s="532" t="str">
        <f>IFERROR(VLOOKUP('Formulario PPGR3'!$G492,'Formulario PPGR2'!$H$110:$V$265,15,FALSE),"")</f>
        <v/>
      </c>
      <c r="J492" s="537"/>
      <c r="K492" s="535" t="str">
        <f>IF(Tabla1[[#This Row],[Insumos]]="","",_xlfn.XLOOKUP(Tabla1[[#This Row],[Insumos]],Tabla10[Insumo],Tabla10[InsumoAbrev],"",0))</f>
        <v/>
      </c>
      <c r="L492" s="536"/>
      <c r="M492" s="533" t="str">
        <f>IF(Tabla1[[#This Row],[Descripción]]="","",_xlfn.XLOOKUP(Tabla1[[#This Row],[Descripción]],Tabla10[Descripción],Tabla10[Unidad de Medida],"",0))</f>
        <v/>
      </c>
      <c r="N492" s="323"/>
      <c r="O492" s="534" t="str">
        <f>IF(Tabla1[[#This Row],[Descripción]]="","",_xlfn.XLOOKUP(Tabla1[[#This Row],[Descripción]],Tabla10[Descripción],Tabla10[Precio Unitario],0))</f>
        <v/>
      </c>
      <c r="P492" s="534" t="str">
        <f>IF(Tabla1[[#This Row],[Cantidad de Insumos]]="","",Tabla1[[#This Row],[Precio Unitario]]*Tabla1[[#This Row],[Cantidad de Insumos]])</f>
        <v/>
      </c>
      <c r="Q492" s="534" t="str">
        <f>IF(Tabla1[[#This Row],[Descripción]]="","",_xlfn.XLOOKUP(Tabla1[[#This Row],[Descripción]],Tabla10[Descripción],Tabla10[CODIGO PRESUPUESTARIO],0))</f>
        <v/>
      </c>
      <c r="R492" s="535"/>
    </row>
    <row r="493" spans="2:18" x14ac:dyDescent="0.25">
      <c r="B493" s="191" t="str">
        <f>IF('Formulario PPGR3'!$G493="","",CONCATENATE('Formulario PPGR3'!$C493,".",'Formulario PPGR3'!$D493,".",'Formulario PPGR3'!$E493,".",'Formulario PPGR3'!$F493))</f>
        <v/>
      </c>
      <c r="C493" s="191" t="str">
        <f>IF('Formulario PPGR3'!$G493="","",'Formulario PPGR1'!#REF!)</f>
        <v/>
      </c>
      <c r="D493" s="191" t="str">
        <f>IF('Formulario PPGR3'!$G493="","",'Formulario PPGR1'!#REF!)</f>
        <v/>
      </c>
      <c r="E493" s="191" t="str">
        <f>IF('Formulario PPGR3'!$G493="","",'Formulario PPGR1'!#REF!)</f>
        <v/>
      </c>
      <c r="F493" s="191" t="str">
        <f>IF('Formulario PPGR3'!$G493="","",'Formulario PPGR1'!#REF!)</f>
        <v/>
      </c>
      <c r="G493" s="190"/>
      <c r="H493" s="531" t="str" cm="1">
        <f t="array" ref="H493">IF(Tabla1[[#This Row],[Código_Actividad]]="","",_xlfn.XLOOKUP(Tabla1[[#This Row],[Código_Actividad]],CodigoActividad,Tabla2[Actividades Programables Presupuestables],"",0))</f>
        <v/>
      </c>
      <c r="I493" s="532" t="str">
        <f>IFERROR(VLOOKUP('Formulario PPGR3'!$G493,'Formulario PPGR2'!$H$110:$V$265,15,FALSE),"")</f>
        <v/>
      </c>
      <c r="J493" s="537"/>
      <c r="K493" s="535" t="str">
        <f>IF(Tabla1[[#This Row],[Insumos]]="","",_xlfn.XLOOKUP(Tabla1[[#This Row],[Insumos]],Tabla10[Insumo],Tabla10[InsumoAbrev],"",0))</f>
        <v/>
      </c>
      <c r="L493" s="536"/>
      <c r="M493" s="533" t="str">
        <f>IF(Tabla1[[#This Row],[Descripción]]="","",_xlfn.XLOOKUP(Tabla1[[#This Row],[Descripción]],Tabla10[Descripción],Tabla10[Unidad de Medida],"",0))</f>
        <v/>
      </c>
      <c r="N493" s="323"/>
      <c r="O493" s="534" t="str">
        <f>IF(Tabla1[[#This Row],[Descripción]]="","",_xlfn.XLOOKUP(Tabla1[[#This Row],[Descripción]],Tabla10[Descripción],Tabla10[Precio Unitario],0))</f>
        <v/>
      </c>
      <c r="P493" s="534" t="str">
        <f>IF(Tabla1[[#This Row],[Cantidad de Insumos]]="","",Tabla1[[#This Row],[Precio Unitario]]*Tabla1[[#This Row],[Cantidad de Insumos]])</f>
        <v/>
      </c>
      <c r="Q493" s="534" t="str">
        <f>IF(Tabla1[[#This Row],[Descripción]]="","",_xlfn.XLOOKUP(Tabla1[[#This Row],[Descripción]],Tabla10[Descripción],Tabla10[CODIGO PRESUPUESTARIO],0))</f>
        <v/>
      </c>
      <c r="R493" s="535"/>
    </row>
    <row r="494" spans="2:18" x14ac:dyDescent="0.25">
      <c r="B494" s="191" t="str">
        <f>IF('Formulario PPGR3'!$G494="","",CONCATENATE('Formulario PPGR3'!$C494,".",'Formulario PPGR3'!$D494,".",'Formulario PPGR3'!$E494,".",'Formulario PPGR3'!$F494))</f>
        <v/>
      </c>
      <c r="C494" s="191" t="str">
        <f>IF('Formulario PPGR3'!$G494="","",'Formulario PPGR1'!#REF!)</f>
        <v/>
      </c>
      <c r="D494" s="191" t="str">
        <f>IF('Formulario PPGR3'!$G494="","",'Formulario PPGR1'!#REF!)</f>
        <v/>
      </c>
      <c r="E494" s="191" t="str">
        <f>IF('Formulario PPGR3'!$G494="","",'Formulario PPGR1'!#REF!)</f>
        <v/>
      </c>
      <c r="F494" s="191" t="str">
        <f>IF('Formulario PPGR3'!$G494="","",'Formulario PPGR1'!#REF!)</f>
        <v/>
      </c>
      <c r="G494" s="190"/>
      <c r="H494" s="531" t="str" cm="1">
        <f t="array" ref="H494">IF(Tabla1[[#This Row],[Código_Actividad]]="","",_xlfn.XLOOKUP(Tabla1[[#This Row],[Código_Actividad]],CodigoActividad,Tabla2[Actividades Programables Presupuestables],"",0))</f>
        <v/>
      </c>
      <c r="I494" s="532" t="str">
        <f>IFERROR(VLOOKUP('Formulario PPGR3'!$G494,'Formulario PPGR2'!$H$110:$V$265,15,FALSE),"")</f>
        <v/>
      </c>
      <c r="J494" s="537"/>
      <c r="K494" s="535" t="str">
        <f>IF(Tabla1[[#This Row],[Insumos]]="","",_xlfn.XLOOKUP(Tabla1[[#This Row],[Insumos]],Tabla10[Insumo],Tabla10[InsumoAbrev],"",0))</f>
        <v/>
      </c>
      <c r="L494" s="536"/>
      <c r="M494" s="533" t="str">
        <f>IF(Tabla1[[#This Row],[Descripción]]="","",_xlfn.XLOOKUP(Tabla1[[#This Row],[Descripción]],Tabla10[Descripción],Tabla10[Unidad de Medida],"",0))</f>
        <v/>
      </c>
      <c r="N494" s="323"/>
      <c r="O494" s="534" t="str">
        <f>IF(Tabla1[[#This Row],[Descripción]]="","",_xlfn.XLOOKUP(Tabla1[[#This Row],[Descripción]],Tabla10[Descripción],Tabla10[Precio Unitario],0))</f>
        <v/>
      </c>
      <c r="P494" s="534" t="str">
        <f>IF(Tabla1[[#This Row],[Cantidad de Insumos]]="","",Tabla1[[#This Row],[Precio Unitario]]*Tabla1[[#This Row],[Cantidad de Insumos]])</f>
        <v/>
      </c>
      <c r="Q494" s="534" t="str">
        <f>IF(Tabla1[[#This Row],[Descripción]]="","",_xlfn.XLOOKUP(Tabla1[[#This Row],[Descripción]],Tabla10[Descripción],Tabla10[CODIGO PRESUPUESTARIO],0))</f>
        <v/>
      </c>
      <c r="R494" s="535"/>
    </row>
    <row r="495" spans="2:18" x14ac:dyDescent="0.25">
      <c r="B495" s="191" t="str">
        <f>IF('Formulario PPGR3'!$G495="","",CONCATENATE('Formulario PPGR3'!$C495,".",'Formulario PPGR3'!$D495,".",'Formulario PPGR3'!$E495,".",'Formulario PPGR3'!$F495))</f>
        <v/>
      </c>
      <c r="C495" s="191" t="str">
        <f>IF('Formulario PPGR3'!$G495="","",'Formulario PPGR1'!#REF!)</f>
        <v/>
      </c>
      <c r="D495" s="191" t="str">
        <f>IF('Formulario PPGR3'!$G495="","",'Formulario PPGR1'!#REF!)</f>
        <v/>
      </c>
      <c r="E495" s="191" t="str">
        <f>IF('Formulario PPGR3'!$G495="","",'Formulario PPGR1'!#REF!)</f>
        <v/>
      </c>
      <c r="F495" s="191" t="str">
        <f>IF('Formulario PPGR3'!$G495="","",'Formulario PPGR1'!#REF!)</f>
        <v/>
      </c>
      <c r="G495" s="190"/>
      <c r="H495" s="531" t="str" cm="1">
        <f t="array" ref="H495">IF(Tabla1[[#This Row],[Código_Actividad]]="","",_xlfn.XLOOKUP(Tabla1[[#This Row],[Código_Actividad]],CodigoActividad,Tabla2[Actividades Programables Presupuestables],"",0))</f>
        <v/>
      </c>
      <c r="I495" s="532" t="str">
        <f>IFERROR(VLOOKUP('Formulario PPGR3'!$G495,'Formulario PPGR2'!$H$110:$V$265,15,FALSE),"")</f>
        <v/>
      </c>
      <c r="J495" s="537"/>
      <c r="K495" s="535" t="str">
        <f>IF(Tabla1[[#This Row],[Insumos]]="","",_xlfn.XLOOKUP(Tabla1[[#This Row],[Insumos]],Tabla10[Insumo],Tabla10[InsumoAbrev],"",0))</f>
        <v/>
      </c>
      <c r="L495" s="536"/>
      <c r="M495" s="533" t="str">
        <f>IF(Tabla1[[#This Row],[Descripción]]="","",_xlfn.XLOOKUP(Tabla1[[#This Row],[Descripción]],Tabla10[Descripción],Tabla10[Unidad de Medida],"",0))</f>
        <v/>
      </c>
      <c r="N495" s="323"/>
      <c r="O495" s="534" t="str">
        <f>IF(Tabla1[[#This Row],[Descripción]]="","",_xlfn.XLOOKUP(Tabla1[[#This Row],[Descripción]],Tabla10[Descripción],Tabla10[Precio Unitario],0))</f>
        <v/>
      </c>
      <c r="P495" s="534" t="str">
        <f>IF(Tabla1[[#This Row],[Cantidad de Insumos]]="","",Tabla1[[#This Row],[Precio Unitario]]*Tabla1[[#This Row],[Cantidad de Insumos]])</f>
        <v/>
      </c>
      <c r="Q495" s="534" t="str">
        <f>IF(Tabla1[[#This Row],[Descripción]]="","",_xlfn.XLOOKUP(Tabla1[[#This Row],[Descripción]],Tabla10[Descripción],Tabla10[CODIGO PRESUPUESTARIO],0))</f>
        <v/>
      </c>
      <c r="R495" s="535"/>
    </row>
    <row r="496" spans="2:18" x14ac:dyDescent="0.25">
      <c r="B496" s="191" t="str">
        <f>IF('Formulario PPGR3'!$G496="","",CONCATENATE('Formulario PPGR3'!$C496,".",'Formulario PPGR3'!$D496,".",'Formulario PPGR3'!$E496,".",'Formulario PPGR3'!$F496))</f>
        <v/>
      </c>
      <c r="C496" s="191" t="str">
        <f>IF('Formulario PPGR3'!$G496="","",'Formulario PPGR1'!#REF!)</f>
        <v/>
      </c>
      <c r="D496" s="191" t="str">
        <f>IF('Formulario PPGR3'!$G496="","",'Formulario PPGR1'!#REF!)</f>
        <v/>
      </c>
      <c r="E496" s="191" t="str">
        <f>IF('Formulario PPGR3'!$G496="","",'Formulario PPGR1'!#REF!)</f>
        <v/>
      </c>
      <c r="F496" s="191" t="str">
        <f>IF('Formulario PPGR3'!$G496="","",'Formulario PPGR1'!#REF!)</f>
        <v/>
      </c>
      <c r="G496" s="190"/>
      <c r="H496" s="531" t="str" cm="1">
        <f t="array" ref="H496">IF(Tabla1[[#This Row],[Código_Actividad]]="","",_xlfn.XLOOKUP(Tabla1[[#This Row],[Código_Actividad]],CodigoActividad,Tabla2[Actividades Programables Presupuestables],"",0))</f>
        <v/>
      </c>
      <c r="I496" s="532" t="str">
        <f>IFERROR(VLOOKUP('Formulario PPGR3'!$G496,'Formulario PPGR2'!$H$110:$V$265,15,FALSE),"")</f>
        <v/>
      </c>
      <c r="J496" s="537"/>
      <c r="K496" s="535" t="str">
        <f>IF(Tabla1[[#This Row],[Insumos]]="","",_xlfn.XLOOKUP(Tabla1[[#This Row],[Insumos]],Tabla10[Insumo],Tabla10[InsumoAbrev],"",0))</f>
        <v/>
      </c>
      <c r="L496" s="536"/>
      <c r="M496" s="533" t="str">
        <f>IF(Tabla1[[#This Row],[Descripción]]="","",_xlfn.XLOOKUP(Tabla1[[#This Row],[Descripción]],Tabla10[Descripción],Tabla10[Unidad de Medida],"",0))</f>
        <v/>
      </c>
      <c r="N496" s="323"/>
      <c r="O496" s="534" t="str">
        <f>IF(Tabla1[[#This Row],[Descripción]]="","",_xlfn.XLOOKUP(Tabla1[[#This Row],[Descripción]],Tabla10[Descripción],Tabla10[Precio Unitario],0))</f>
        <v/>
      </c>
      <c r="P496" s="534" t="str">
        <f>IF(Tabla1[[#This Row],[Cantidad de Insumos]]="","",Tabla1[[#This Row],[Precio Unitario]]*Tabla1[[#This Row],[Cantidad de Insumos]])</f>
        <v/>
      </c>
      <c r="Q496" s="534" t="str">
        <f>IF(Tabla1[[#This Row],[Descripción]]="","",_xlfn.XLOOKUP(Tabla1[[#This Row],[Descripción]],Tabla10[Descripción],Tabla10[CODIGO PRESUPUESTARIO],0))</f>
        <v/>
      </c>
      <c r="R496" s="535"/>
    </row>
    <row r="497" spans="2:18" x14ac:dyDescent="0.25">
      <c r="B497" s="191" t="str">
        <f>IF('Formulario PPGR3'!$G497="","",CONCATENATE('Formulario PPGR3'!$C497,".",'Formulario PPGR3'!$D497,".",'Formulario PPGR3'!$E497,".",'Formulario PPGR3'!$F497))</f>
        <v/>
      </c>
      <c r="C497" s="191" t="str">
        <f>IF('Formulario PPGR3'!$G497="","",'Formulario PPGR1'!#REF!)</f>
        <v/>
      </c>
      <c r="D497" s="191" t="str">
        <f>IF('Formulario PPGR3'!$G497="","",'Formulario PPGR1'!#REF!)</f>
        <v/>
      </c>
      <c r="E497" s="191" t="str">
        <f>IF('Formulario PPGR3'!$G497="","",'Formulario PPGR1'!#REF!)</f>
        <v/>
      </c>
      <c r="F497" s="191" t="str">
        <f>IF('Formulario PPGR3'!$G497="","",'Formulario PPGR1'!#REF!)</f>
        <v/>
      </c>
      <c r="G497" s="190"/>
      <c r="H497" s="531" t="str" cm="1">
        <f t="array" ref="H497">IF(Tabla1[[#This Row],[Código_Actividad]]="","",_xlfn.XLOOKUP(Tabla1[[#This Row],[Código_Actividad]],CodigoActividad,Tabla2[Actividades Programables Presupuestables],"",0))</f>
        <v/>
      </c>
      <c r="I497" s="532" t="str">
        <f>IFERROR(VLOOKUP('Formulario PPGR3'!$G497,'Formulario PPGR2'!$H$110:$V$265,15,FALSE),"")</f>
        <v/>
      </c>
      <c r="J497" s="537"/>
      <c r="K497" s="535" t="str">
        <f>IF(Tabla1[[#This Row],[Insumos]]="","",_xlfn.XLOOKUP(Tabla1[[#This Row],[Insumos]],Tabla10[Insumo],Tabla10[InsumoAbrev],"",0))</f>
        <v/>
      </c>
      <c r="L497" s="536"/>
      <c r="M497" s="533" t="str">
        <f>IF(Tabla1[[#This Row],[Descripción]]="","",_xlfn.XLOOKUP(Tabla1[[#This Row],[Descripción]],Tabla10[Descripción],Tabla10[Unidad de Medida],"",0))</f>
        <v/>
      </c>
      <c r="N497" s="323"/>
      <c r="O497" s="534" t="str">
        <f>IF(Tabla1[[#This Row],[Descripción]]="","",_xlfn.XLOOKUP(Tabla1[[#This Row],[Descripción]],Tabla10[Descripción],Tabla10[Precio Unitario],0))</f>
        <v/>
      </c>
      <c r="P497" s="534" t="str">
        <f>IF(Tabla1[[#This Row],[Cantidad de Insumos]]="","",Tabla1[[#This Row],[Precio Unitario]]*Tabla1[[#This Row],[Cantidad de Insumos]])</f>
        <v/>
      </c>
      <c r="Q497" s="534" t="str">
        <f>IF(Tabla1[[#This Row],[Descripción]]="","",_xlfn.XLOOKUP(Tabla1[[#This Row],[Descripción]],Tabla10[Descripción],Tabla10[CODIGO PRESUPUESTARIO],0))</f>
        <v/>
      </c>
      <c r="R497" s="535"/>
    </row>
    <row r="498" spans="2:18" x14ac:dyDescent="0.25">
      <c r="B498" s="191" t="str">
        <f>IF('Formulario PPGR3'!$G498="","",CONCATENATE('Formulario PPGR3'!$C498,".",'Formulario PPGR3'!$D498,".",'Formulario PPGR3'!$E498,".",'Formulario PPGR3'!$F498))</f>
        <v/>
      </c>
      <c r="C498" s="191" t="str">
        <f>IF('Formulario PPGR3'!$G498="","",'Formulario PPGR1'!#REF!)</f>
        <v/>
      </c>
      <c r="D498" s="191" t="str">
        <f>IF('Formulario PPGR3'!$G498="","",'Formulario PPGR1'!#REF!)</f>
        <v/>
      </c>
      <c r="E498" s="191" t="str">
        <f>IF('Formulario PPGR3'!$G498="","",'Formulario PPGR1'!#REF!)</f>
        <v/>
      </c>
      <c r="F498" s="191" t="str">
        <f>IF('Formulario PPGR3'!$G498="","",'Formulario PPGR1'!#REF!)</f>
        <v/>
      </c>
      <c r="G498" s="190"/>
      <c r="H498" s="531" t="str" cm="1">
        <f t="array" ref="H498">IF(Tabla1[[#This Row],[Código_Actividad]]="","",_xlfn.XLOOKUP(Tabla1[[#This Row],[Código_Actividad]],CodigoActividad,Tabla2[Actividades Programables Presupuestables],"",0))</f>
        <v/>
      </c>
      <c r="I498" s="532" t="str">
        <f>IFERROR(VLOOKUP('Formulario PPGR3'!$G498,'Formulario PPGR2'!$H$110:$V$265,15,FALSE),"")</f>
        <v/>
      </c>
      <c r="J498" s="537"/>
      <c r="K498" s="535" t="str">
        <f>IF(Tabla1[[#This Row],[Insumos]]="","",_xlfn.XLOOKUP(Tabla1[[#This Row],[Insumos]],Tabla10[Insumo],Tabla10[InsumoAbrev],"",0))</f>
        <v/>
      </c>
      <c r="L498" s="536"/>
      <c r="M498" s="533" t="str">
        <f>IF(Tabla1[[#This Row],[Descripción]]="","",_xlfn.XLOOKUP(Tabla1[[#This Row],[Descripción]],Tabla10[Descripción],Tabla10[Unidad de Medida],"",0))</f>
        <v/>
      </c>
      <c r="N498" s="323"/>
      <c r="O498" s="534" t="str">
        <f>IF(Tabla1[[#This Row],[Descripción]]="","",_xlfn.XLOOKUP(Tabla1[[#This Row],[Descripción]],Tabla10[Descripción],Tabla10[Precio Unitario],0))</f>
        <v/>
      </c>
      <c r="P498" s="534" t="str">
        <f>IF(Tabla1[[#This Row],[Cantidad de Insumos]]="","",Tabla1[[#This Row],[Precio Unitario]]*Tabla1[[#This Row],[Cantidad de Insumos]])</f>
        <v/>
      </c>
      <c r="Q498" s="534" t="str">
        <f>IF(Tabla1[[#This Row],[Descripción]]="","",_xlfn.XLOOKUP(Tabla1[[#This Row],[Descripción]],Tabla10[Descripción],Tabla10[CODIGO PRESUPUESTARIO],0))</f>
        <v/>
      </c>
      <c r="R498" s="535"/>
    </row>
    <row r="499" spans="2:18" x14ac:dyDescent="0.25">
      <c r="B499" s="191" t="str">
        <f>IF('Formulario PPGR3'!$G499="","",CONCATENATE('Formulario PPGR3'!$C499,".",'Formulario PPGR3'!$D499,".",'Formulario PPGR3'!$E499,".",'Formulario PPGR3'!$F499))</f>
        <v/>
      </c>
      <c r="C499" s="191" t="str">
        <f>IF('Formulario PPGR3'!$G499="","",'Formulario PPGR1'!#REF!)</f>
        <v/>
      </c>
      <c r="D499" s="191" t="str">
        <f>IF('Formulario PPGR3'!$G499="","",'Formulario PPGR1'!#REF!)</f>
        <v/>
      </c>
      <c r="E499" s="191" t="str">
        <f>IF('Formulario PPGR3'!$G499="","",'Formulario PPGR1'!#REF!)</f>
        <v/>
      </c>
      <c r="F499" s="191" t="str">
        <f>IF('Formulario PPGR3'!$G499="","",'Formulario PPGR1'!#REF!)</f>
        <v/>
      </c>
      <c r="G499" s="190"/>
      <c r="H499" s="531" t="str" cm="1">
        <f t="array" ref="H499">IF(Tabla1[[#This Row],[Código_Actividad]]="","",_xlfn.XLOOKUP(Tabla1[[#This Row],[Código_Actividad]],CodigoActividad,Tabla2[Actividades Programables Presupuestables],"",0))</f>
        <v/>
      </c>
      <c r="I499" s="532" t="str">
        <f>IFERROR(VLOOKUP('Formulario PPGR3'!$G499,'Formulario PPGR2'!$H$110:$V$265,15,FALSE),"")</f>
        <v/>
      </c>
      <c r="J499" s="537"/>
      <c r="K499" s="535" t="str">
        <f>IF(Tabla1[[#This Row],[Insumos]]="","",_xlfn.XLOOKUP(Tabla1[[#This Row],[Insumos]],Tabla10[Insumo],Tabla10[InsumoAbrev],"",0))</f>
        <v/>
      </c>
      <c r="L499" s="536"/>
      <c r="M499" s="533" t="str">
        <f>IF(Tabla1[[#This Row],[Descripción]]="","",_xlfn.XLOOKUP(Tabla1[[#This Row],[Descripción]],Tabla10[Descripción],Tabla10[Unidad de Medida],"",0))</f>
        <v/>
      </c>
      <c r="N499" s="323"/>
      <c r="O499" s="534" t="str">
        <f>IF(Tabla1[[#This Row],[Descripción]]="","",_xlfn.XLOOKUP(Tabla1[[#This Row],[Descripción]],Tabla10[Descripción],Tabla10[Precio Unitario],0))</f>
        <v/>
      </c>
      <c r="P499" s="534" t="str">
        <f>IF(Tabla1[[#This Row],[Cantidad de Insumos]]="","",Tabla1[[#This Row],[Precio Unitario]]*Tabla1[[#This Row],[Cantidad de Insumos]])</f>
        <v/>
      </c>
      <c r="Q499" s="534" t="str">
        <f>IF(Tabla1[[#This Row],[Descripción]]="","",_xlfn.XLOOKUP(Tabla1[[#This Row],[Descripción]],Tabla10[Descripción],Tabla10[CODIGO PRESUPUESTARIO],0))</f>
        <v/>
      </c>
      <c r="R499" s="535"/>
    </row>
    <row r="500" spans="2:18" x14ac:dyDescent="0.25">
      <c r="B500" s="191" t="str">
        <f>IF('Formulario PPGR3'!$G500="","",CONCATENATE('Formulario PPGR3'!$C500,".",'Formulario PPGR3'!$D500,".",'Formulario PPGR3'!$E500,".",'Formulario PPGR3'!$F500))</f>
        <v/>
      </c>
      <c r="C500" s="191" t="str">
        <f>IF('Formulario PPGR3'!$G500="","",'Formulario PPGR1'!#REF!)</f>
        <v/>
      </c>
      <c r="D500" s="191" t="str">
        <f>IF('Formulario PPGR3'!$G500="","",'Formulario PPGR1'!#REF!)</f>
        <v/>
      </c>
      <c r="E500" s="191" t="str">
        <f>IF('Formulario PPGR3'!$G500="","",'Formulario PPGR1'!#REF!)</f>
        <v/>
      </c>
      <c r="F500" s="191" t="str">
        <f>IF('Formulario PPGR3'!$G500="","",'Formulario PPGR1'!#REF!)</f>
        <v/>
      </c>
      <c r="G500" s="190"/>
      <c r="H500" s="531" t="str" cm="1">
        <f t="array" ref="H500">IF(Tabla1[[#This Row],[Código_Actividad]]="","",_xlfn.XLOOKUP(Tabla1[[#This Row],[Código_Actividad]],CodigoActividad,Tabla2[Actividades Programables Presupuestables],"",0))</f>
        <v/>
      </c>
      <c r="I500" s="532" t="str">
        <f>IFERROR(VLOOKUP('Formulario PPGR3'!$G500,'Formulario PPGR2'!$H$110:$V$265,15,FALSE),"")</f>
        <v/>
      </c>
      <c r="J500" s="537"/>
      <c r="K500" s="535" t="str">
        <f>IF(Tabla1[[#This Row],[Insumos]]="","",_xlfn.XLOOKUP(Tabla1[[#This Row],[Insumos]],Tabla10[Insumo],Tabla10[InsumoAbrev],"",0))</f>
        <v/>
      </c>
      <c r="L500" s="536"/>
      <c r="M500" s="533" t="str">
        <f>IF(Tabla1[[#This Row],[Descripción]]="","",_xlfn.XLOOKUP(Tabla1[[#This Row],[Descripción]],Tabla10[Descripción],Tabla10[Unidad de Medida],"",0))</f>
        <v/>
      </c>
      <c r="N500" s="323"/>
      <c r="O500" s="534" t="str">
        <f>IF(Tabla1[[#This Row],[Descripción]]="","",_xlfn.XLOOKUP(Tabla1[[#This Row],[Descripción]],Tabla10[Descripción],Tabla10[Precio Unitario],0))</f>
        <v/>
      </c>
      <c r="P500" s="534" t="str">
        <f>IF(Tabla1[[#This Row],[Cantidad de Insumos]]="","",Tabla1[[#This Row],[Precio Unitario]]*Tabla1[[#This Row],[Cantidad de Insumos]])</f>
        <v/>
      </c>
      <c r="Q500" s="534" t="str">
        <f>IF(Tabla1[[#This Row],[Descripción]]="","",_xlfn.XLOOKUP(Tabla1[[#This Row],[Descripción]],Tabla10[Descripción],Tabla10[CODIGO PRESUPUESTARIO],0))</f>
        <v/>
      </c>
      <c r="R500" s="535"/>
    </row>
    <row r="501" spans="2:18" x14ac:dyDescent="0.25">
      <c r="B501" s="191" t="str">
        <f>IF('Formulario PPGR3'!$G501="","",CONCATENATE('Formulario PPGR3'!$C501,".",'Formulario PPGR3'!$D501,".",'Formulario PPGR3'!$E501,".",'Formulario PPGR3'!$F501))</f>
        <v/>
      </c>
      <c r="C501" s="191" t="str">
        <f>IF('Formulario PPGR3'!$G501="","",'Formulario PPGR1'!#REF!)</f>
        <v/>
      </c>
      <c r="D501" s="191" t="str">
        <f>IF('Formulario PPGR3'!$G501="","",'Formulario PPGR1'!#REF!)</f>
        <v/>
      </c>
      <c r="E501" s="191" t="str">
        <f>IF('Formulario PPGR3'!$G501="","",'Formulario PPGR1'!#REF!)</f>
        <v/>
      </c>
      <c r="F501" s="191" t="str">
        <f>IF('Formulario PPGR3'!$G501="","",'Formulario PPGR1'!#REF!)</f>
        <v/>
      </c>
      <c r="G501" s="190"/>
      <c r="H501" s="531" t="str" cm="1">
        <f t="array" ref="H501">IF(Tabla1[[#This Row],[Código_Actividad]]="","",_xlfn.XLOOKUP(Tabla1[[#This Row],[Código_Actividad]],CodigoActividad,Tabla2[Actividades Programables Presupuestables],"",0))</f>
        <v/>
      </c>
      <c r="I501" s="532" t="str">
        <f>IFERROR(VLOOKUP('Formulario PPGR3'!$G501,'Formulario PPGR2'!$H$110:$V$265,15,FALSE),"")</f>
        <v/>
      </c>
      <c r="J501" s="537"/>
      <c r="K501" s="535" t="str">
        <f>IF(Tabla1[[#This Row],[Insumos]]="","",_xlfn.XLOOKUP(Tabla1[[#This Row],[Insumos]],Tabla10[Insumo],Tabla10[InsumoAbrev],"",0))</f>
        <v/>
      </c>
      <c r="L501" s="536"/>
      <c r="M501" s="533" t="str">
        <f>IF(Tabla1[[#This Row],[Descripción]]="","",_xlfn.XLOOKUP(Tabla1[[#This Row],[Descripción]],Tabla10[Descripción],Tabla10[Unidad de Medida],"",0))</f>
        <v/>
      </c>
      <c r="N501" s="323"/>
      <c r="O501" s="534" t="str">
        <f>IF(Tabla1[[#This Row],[Descripción]]="","",_xlfn.XLOOKUP(Tabla1[[#This Row],[Descripción]],Tabla10[Descripción],Tabla10[Precio Unitario],0))</f>
        <v/>
      </c>
      <c r="P501" s="534" t="str">
        <f>IF(Tabla1[[#This Row],[Cantidad de Insumos]]="","",Tabla1[[#This Row],[Precio Unitario]]*Tabla1[[#This Row],[Cantidad de Insumos]])</f>
        <v/>
      </c>
      <c r="Q501" s="534" t="str">
        <f>IF(Tabla1[[#This Row],[Descripción]]="","",_xlfn.XLOOKUP(Tabla1[[#This Row],[Descripción]],Tabla10[Descripción],Tabla10[CODIGO PRESUPUESTARIO],0))</f>
        <v/>
      </c>
      <c r="R501" s="535"/>
    </row>
    <row r="502" spans="2:18" x14ac:dyDescent="0.25">
      <c r="B502" s="191" t="str">
        <f>IF('Formulario PPGR3'!$G502="","",CONCATENATE('Formulario PPGR3'!$C502,".",'Formulario PPGR3'!$D502,".",'Formulario PPGR3'!$E502,".",'Formulario PPGR3'!$F502))</f>
        <v/>
      </c>
      <c r="C502" s="191" t="str">
        <f>IF('Formulario PPGR3'!$G502="","",'Formulario PPGR1'!#REF!)</f>
        <v/>
      </c>
      <c r="D502" s="191" t="str">
        <f>IF('Formulario PPGR3'!$G502="","",'Formulario PPGR1'!#REF!)</f>
        <v/>
      </c>
      <c r="E502" s="191" t="str">
        <f>IF('Formulario PPGR3'!$G502="","",'Formulario PPGR1'!#REF!)</f>
        <v/>
      </c>
      <c r="F502" s="191" t="str">
        <f>IF('Formulario PPGR3'!$G502="","",'Formulario PPGR1'!#REF!)</f>
        <v/>
      </c>
      <c r="G502" s="190"/>
      <c r="H502" s="531" t="str" cm="1">
        <f t="array" ref="H502">IF(Tabla1[[#This Row],[Código_Actividad]]="","",_xlfn.XLOOKUP(Tabla1[[#This Row],[Código_Actividad]],CodigoActividad,Tabla2[Actividades Programables Presupuestables],"",0))</f>
        <v/>
      </c>
      <c r="I502" s="532" t="str">
        <f>IFERROR(VLOOKUP('Formulario PPGR3'!$G502,'Formulario PPGR2'!$H$110:$V$265,15,FALSE),"")</f>
        <v/>
      </c>
      <c r="J502" s="537"/>
      <c r="K502" s="535" t="str">
        <f>IF(Tabla1[[#This Row],[Insumos]]="","",_xlfn.XLOOKUP(Tabla1[[#This Row],[Insumos]],Tabla10[Insumo],Tabla10[InsumoAbrev],"",0))</f>
        <v/>
      </c>
      <c r="L502" s="536"/>
      <c r="M502" s="533" t="str">
        <f>IF(Tabla1[[#This Row],[Descripción]]="","",_xlfn.XLOOKUP(Tabla1[[#This Row],[Descripción]],Tabla10[Descripción],Tabla10[Unidad de Medida],"",0))</f>
        <v/>
      </c>
      <c r="N502" s="323"/>
      <c r="O502" s="534" t="str">
        <f>IF(Tabla1[[#This Row],[Descripción]]="","",_xlfn.XLOOKUP(Tabla1[[#This Row],[Descripción]],Tabla10[Descripción],Tabla10[Precio Unitario],0))</f>
        <v/>
      </c>
      <c r="P502" s="534" t="str">
        <f>IF(Tabla1[[#This Row],[Cantidad de Insumos]]="","",Tabla1[[#This Row],[Precio Unitario]]*Tabla1[[#This Row],[Cantidad de Insumos]])</f>
        <v/>
      </c>
      <c r="Q502" s="534" t="str">
        <f>IF(Tabla1[[#This Row],[Descripción]]="","",_xlfn.XLOOKUP(Tabla1[[#This Row],[Descripción]],Tabla10[Descripción],Tabla10[CODIGO PRESUPUESTARIO],0))</f>
        <v/>
      </c>
      <c r="R502" s="535"/>
    </row>
    <row r="503" spans="2:18" x14ac:dyDescent="0.25">
      <c r="B503" s="191" t="str">
        <f>IF('Formulario PPGR3'!$G503="","",CONCATENATE('Formulario PPGR3'!$C503,".",'Formulario PPGR3'!$D503,".",'Formulario PPGR3'!$E503,".",'Formulario PPGR3'!$F503))</f>
        <v/>
      </c>
      <c r="C503" s="191" t="str">
        <f>IF('Formulario PPGR3'!$G503="","",'Formulario PPGR1'!#REF!)</f>
        <v/>
      </c>
      <c r="D503" s="191" t="str">
        <f>IF('Formulario PPGR3'!$G503="","",'Formulario PPGR1'!#REF!)</f>
        <v/>
      </c>
      <c r="E503" s="191" t="str">
        <f>IF('Formulario PPGR3'!$G503="","",'Formulario PPGR1'!#REF!)</f>
        <v/>
      </c>
      <c r="F503" s="191" t="str">
        <f>IF('Formulario PPGR3'!$G503="","",'Formulario PPGR1'!#REF!)</f>
        <v/>
      </c>
      <c r="G503" s="190"/>
      <c r="H503" s="531" t="str" cm="1">
        <f t="array" ref="H503">IF(Tabla1[[#This Row],[Código_Actividad]]="","",_xlfn.XLOOKUP(Tabla1[[#This Row],[Código_Actividad]],CodigoActividad,Tabla2[Actividades Programables Presupuestables],"",0))</f>
        <v/>
      </c>
      <c r="I503" s="532" t="str">
        <f>IFERROR(VLOOKUP('Formulario PPGR3'!$G503,'Formulario PPGR2'!$H$110:$V$265,15,FALSE),"")</f>
        <v/>
      </c>
      <c r="J503" s="537"/>
      <c r="K503" s="535" t="str">
        <f>IF(Tabla1[[#This Row],[Insumos]]="","",_xlfn.XLOOKUP(Tabla1[[#This Row],[Insumos]],Tabla10[Insumo],Tabla10[InsumoAbrev],"",0))</f>
        <v/>
      </c>
      <c r="L503" s="536"/>
      <c r="M503" s="533" t="str">
        <f>IF(Tabla1[[#This Row],[Descripción]]="","",_xlfn.XLOOKUP(Tabla1[[#This Row],[Descripción]],Tabla10[Descripción],Tabla10[Unidad de Medida],"",0))</f>
        <v/>
      </c>
      <c r="N503" s="323"/>
      <c r="O503" s="534" t="str">
        <f>IF(Tabla1[[#This Row],[Descripción]]="","",_xlfn.XLOOKUP(Tabla1[[#This Row],[Descripción]],Tabla10[Descripción],Tabla10[Precio Unitario],0))</f>
        <v/>
      </c>
      <c r="P503" s="534" t="str">
        <f>IF(Tabla1[[#This Row],[Cantidad de Insumos]]="","",Tabla1[[#This Row],[Precio Unitario]]*Tabla1[[#This Row],[Cantidad de Insumos]])</f>
        <v/>
      </c>
      <c r="Q503" s="534" t="str">
        <f>IF(Tabla1[[#This Row],[Descripción]]="","",_xlfn.XLOOKUP(Tabla1[[#This Row],[Descripción]],Tabla10[Descripción],Tabla10[CODIGO PRESUPUESTARIO],0))</f>
        <v/>
      </c>
      <c r="R503" s="535"/>
    </row>
    <row r="504" spans="2:18" x14ac:dyDescent="0.25">
      <c r="B504" s="191" t="str">
        <f>IF('Formulario PPGR3'!$G504="","",CONCATENATE('Formulario PPGR3'!$C504,".",'Formulario PPGR3'!$D504,".",'Formulario PPGR3'!$E504,".",'Formulario PPGR3'!$F504))</f>
        <v/>
      </c>
      <c r="C504" s="191" t="str">
        <f>IF('Formulario PPGR3'!$G504="","",'Formulario PPGR1'!#REF!)</f>
        <v/>
      </c>
      <c r="D504" s="191" t="str">
        <f>IF('Formulario PPGR3'!$G504="","",'Formulario PPGR1'!#REF!)</f>
        <v/>
      </c>
      <c r="E504" s="191" t="str">
        <f>IF('Formulario PPGR3'!$G504="","",'Formulario PPGR1'!#REF!)</f>
        <v/>
      </c>
      <c r="F504" s="191" t="str">
        <f>IF('Formulario PPGR3'!$G504="","",'Formulario PPGR1'!#REF!)</f>
        <v/>
      </c>
      <c r="G504" s="190"/>
      <c r="H504" s="531" t="str" cm="1">
        <f t="array" ref="H504">IF(Tabla1[[#This Row],[Código_Actividad]]="","",_xlfn.XLOOKUP(Tabla1[[#This Row],[Código_Actividad]],CodigoActividad,Tabla2[Actividades Programables Presupuestables],"",0))</f>
        <v/>
      </c>
      <c r="I504" s="532" t="str">
        <f>IFERROR(VLOOKUP('Formulario PPGR3'!$G504,'Formulario PPGR2'!$H$110:$V$265,15,FALSE),"")</f>
        <v/>
      </c>
      <c r="J504" s="537"/>
      <c r="K504" s="535" t="str">
        <f>IF(Tabla1[[#This Row],[Insumos]]="","",_xlfn.XLOOKUP(Tabla1[[#This Row],[Insumos]],Tabla10[Insumo],Tabla10[InsumoAbrev],"",0))</f>
        <v/>
      </c>
      <c r="L504" s="536"/>
      <c r="M504" s="533" t="str">
        <f>IF(Tabla1[[#This Row],[Descripción]]="","",_xlfn.XLOOKUP(Tabla1[[#This Row],[Descripción]],Tabla10[Descripción],Tabla10[Unidad de Medida],"",0))</f>
        <v/>
      </c>
      <c r="N504" s="323"/>
      <c r="O504" s="534" t="str">
        <f>IF(Tabla1[[#This Row],[Descripción]]="","",_xlfn.XLOOKUP(Tabla1[[#This Row],[Descripción]],Tabla10[Descripción],Tabla10[Precio Unitario],0))</f>
        <v/>
      </c>
      <c r="P504" s="534" t="str">
        <f>IF(Tabla1[[#This Row],[Cantidad de Insumos]]="","",Tabla1[[#This Row],[Precio Unitario]]*Tabla1[[#This Row],[Cantidad de Insumos]])</f>
        <v/>
      </c>
      <c r="Q504" s="534" t="str">
        <f>IF(Tabla1[[#This Row],[Descripción]]="","",_xlfn.XLOOKUP(Tabla1[[#This Row],[Descripción]],Tabla10[Descripción],Tabla10[CODIGO PRESUPUESTARIO],0))</f>
        <v/>
      </c>
      <c r="R504" s="535"/>
    </row>
    <row r="505" spans="2:18" x14ac:dyDescent="0.25">
      <c r="B505" s="191" t="str">
        <f>IF('Formulario PPGR3'!$G505="","",CONCATENATE('Formulario PPGR3'!$C505,".",'Formulario PPGR3'!$D505,".",'Formulario PPGR3'!$E505,".",'Formulario PPGR3'!$F505))</f>
        <v/>
      </c>
      <c r="C505" s="191" t="str">
        <f>IF('Formulario PPGR3'!$G505="","",'Formulario PPGR1'!#REF!)</f>
        <v/>
      </c>
      <c r="D505" s="191" t="str">
        <f>IF('Formulario PPGR3'!$G505="","",'Formulario PPGR1'!#REF!)</f>
        <v/>
      </c>
      <c r="E505" s="191" t="str">
        <f>IF('Formulario PPGR3'!$G505="","",'Formulario PPGR1'!#REF!)</f>
        <v/>
      </c>
      <c r="F505" s="191" t="str">
        <f>IF('Formulario PPGR3'!$G505="","",'Formulario PPGR1'!#REF!)</f>
        <v/>
      </c>
      <c r="G505" s="190"/>
      <c r="H505" s="531" t="str" cm="1">
        <f t="array" ref="H505">IF(Tabla1[[#This Row],[Código_Actividad]]="","",_xlfn.XLOOKUP(Tabla1[[#This Row],[Código_Actividad]],CodigoActividad,Tabla2[Actividades Programables Presupuestables],"",0))</f>
        <v/>
      </c>
      <c r="I505" s="532" t="str">
        <f>IFERROR(VLOOKUP('Formulario PPGR3'!$G505,'Formulario PPGR2'!$H$110:$V$265,15,FALSE),"")</f>
        <v/>
      </c>
      <c r="J505" s="537"/>
      <c r="K505" s="535" t="str">
        <f>IF(Tabla1[[#This Row],[Insumos]]="","",_xlfn.XLOOKUP(Tabla1[[#This Row],[Insumos]],Tabla10[Insumo],Tabla10[InsumoAbrev],"",0))</f>
        <v/>
      </c>
      <c r="L505" s="536"/>
      <c r="M505" s="533" t="str">
        <f>IF(Tabla1[[#This Row],[Descripción]]="","",_xlfn.XLOOKUP(Tabla1[[#This Row],[Descripción]],Tabla10[Descripción],Tabla10[Unidad de Medida],"",0))</f>
        <v/>
      </c>
      <c r="N505" s="323"/>
      <c r="O505" s="534" t="str">
        <f>IF(Tabla1[[#This Row],[Descripción]]="","",_xlfn.XLOOKUP(Tabla1[[#This Row],[Descripción]],Tabla10[Descripción],Tabla10[Precio Unitario],0))</f>
        <v/>
      </c>
      <c r="P505" s="534" t="str">
        <f>IF(Tabla1[[#This Row],[Cantidad de Insumos]]="","",Tabla1[[#This Row],[Precio Unitario]]*Tabla1[[#This Row],[Cantidad de Insumos]])</f>
        <v/>
      </c>
      <c r="Q505" s="534" t="str">
        <f>IF(Tabla1[[#This Row],[Descripción]]="","",_xlfn.XLOOKUP(Tabla1[[#This Row],[Descripción]],Tabla10[Descripción],Tabla10[CODIGO PRESUPUESTARIO],0))</f>
        <v/>
      </c>
      <c r="R505" s="535"/>
    </row>
    <row r="506" spans="2:18" x14ac:dyDescent="0.25">
      <c r="B506" s="191" t="str">
        <f>IF('Formulario PPGR3'!$G506="","",CONCATENATE('Formulario PPGR3'!$C506,".",'Formulario PPGR3'!$D506,".",'Formulario PPGR3'!$E506,".",'Formulario PPGR3'!$F506))</f>
        <v/>
      </c>
      <c r="C506" s="191" t="str">
        <f>IF('Formulario PPGR3'!$G506="","",'Formulario PPGR1'!#REF!)</f>
        <v/>
      </c>
      <c r="D506" s="191" t="str">
        <f>IF('Formulario PPGR3'!$G506="","",'Formulario PPGR1'!#REF!)</f>
        <v/>
      </c>
      <c r="E506" s="191" t="str">
        <f>IF('Formulario PPGR3'!$G506="","",'Formulario PPGR1'!#REF!)</f>
        <v/>
      </c>
      <c r="F506" s="191" t="str">
        <f>IF('Formulario PPGR3'!$G506="","",'Formulario PPGR1'!#REF!)</f>
        <v/>
      </c>
      <c r="G506" s="190"/>
      <c r="H506" s="531" t="str" cm="1">
        <f t="array" ref="H506">IF(Tabla1[[#This Row],[Código_Actividad]]="","",_xlfn.XLOOKUP(Tabla1[[#This Row],[Código_Actividad]],CodigoActividad,Tabla2[Actividades Programables Presupuestables],"",0))</f>
        <v/>
      </c>
      <c r="I506" s="532" t="str">
        <f>IFERROR(VLOOKUP('Formulario PPGR3'!$G506,'Formulario PPGR2'!$H$110:$V$265,15,FALSE),"")</f>
        <v/>
      </c>
      <c r="J506" s="537"/>
      <c r="K506" s="535" t="str">
        <f>IF(Tabla1[[#This Row],[Insumos]]="","",_xlfn.XLOOKUP(Tabla1[[#This Row],[Insumos]],Tabla10[Insumo],Tabla10[InsumoAbrev],"",0))</f>
        <v/>
      </c>
      <c r="L506" s="536"/>
      <c r="M506" s="533" t="str">
        <f>IF(Tabla1[[#This Row],[Descripción]]="","",_xlfn.XLOOKUP(Tabla1[[#This Row],[Descripción]],Tabla10[Descripción],Tabla10[Unidad de Medida],"",0))</f>
        <v/>
      </c>
      <c r="N506" s="323"/>
      <c r="O506" s="534" t="str">
        <f>IF(Tabla1[[#This Row],[Descripción]]="","",_xlfn.XLOOKUP(Tabla1[[#This Row],[Descripción]],Tabla10[Descripción],Tabla10[Precio Unitario],0))</f>
        <v/>
      </c>
      <c r="P506" s="534" t="str">
        <f>IF(Tabla1[[#This Row],[Cantidad de Insumos]]="","",Tabla1[[#This Row],[Precio Unitario]]*Tabla1[[#This Row],[Cantidad de Insumos]])</f>
        <v/>
      </c>
      <c r="Q506" s="534" t="str">
        <f>IF(Tabla1[[#This Row],[Descripción]]="","",_xlfn.XLOOKUP(Tabla1[[#This Row],[Descripción]],Tabla10[Descripción],Tabla10[CODIGO PRESUPUESTARIO],0))</f>
        <v/>
      </c>
      <c r="R506" s="535"/>
    </row>
    <row r="507" spans="2:18" x14ac:dyDescent="0.25">
      <c r="B507" s="191" t="str">
        <f>IF('Formulario PPGR3'!$G507="","",CONCATENATE('Formulario PPGR3'!$C507,".",'Formulario PPGR3'!$D507,".",'Formulario PPGR3'!$E507,".",'Formulario PPGR3'!$F507))</f>
        <v/>
      </c>
      <c r="C507" s="191" t="str">
        <f>IF('Formulario PPGR3'!$G507="","",'Formulario PPGR1'!#REF!)</f>
        <v/>
      </c>
      <c r="D507" s="191" t="str">
        <f>IF('Formulario PPGR3'!$G507="","",'Formulario PPGR1'!#REF!)</f>
        <v/>
      </c>
      <c r="E507" s="191" t="str">
        <f>IF('Formulario PPGR3'!$G507="","",'Formulario PPGR1'!#REF!)</f>
        <v/>
      </c>
      <c r="F507" s="191" t="str">
        <f>IF('Formulario PPGR3'!$G507="","",'Formulario PPGR1'!#REF!)</f>
        <v/>
      </c>
      <c r="G507" s="190"/>
      <c r="H507" s="531" t="str" cm="1">
        <f t="array" ref="H507">IF(Tabla1[[#This Row],[Código_Actividad]]="","",_xlfn.XLOOKUP(Tabla1[[#This Row],[Código_Actividad]],CodigoActividad,Tabla2[Actividades Programables Presupuestables],"",0))</f>
        <v/>
      </c>
      <c r="I507" s="532" t="str">
        <f>IFERROR(VLOOKUP('Formulario PPGR3'!$G507,'Formulario PPGR2'!$H$110:$V$265,15,FALSE),"")</f>
        <v/>
      </c>
      <c r="J507" s="537"/>
      <c r="K507" s="535" t="str">
        <f>IF(Tabla1[[#This Row],[Insumos]]="","",_xlfn.XLOOKUP(Tabla1[[#This Row],[Insumos]],Tabla10[Insumo],Tabla10[InsumoAbrev],"",0))</f>
        <v/>
      </c>
      <c r="L507" s="536"/>
      <c r="M507" s="533" t="str">
        <f>IF(Tabla1[[#This Row],[Descripción]]="","",_xlfn.XLOOKUP(Tabla1[[#This Row],[Descripción]],Tabla10[Descripción],Tabla10[Unidad de Medida],"",0))</f>
        <v/>
      </c>
      <c r="N507" s="323"/>
      <c r="O507" s="534" t="str">
        <f>IF(Tabla1[[#This Row],[Descripción]]="","",_xlfn.XLOOKUP(Tabla1[[#This Row],[Descripción]],Tabla10[Descripción],Tabla10[Precio Unitario],0))</f>
        <v/>
      </c>
      <c r="P507" s="534" t="str">
        <f>IF(Tabla1[[#This Row],[Cantidad de Insumos]]="","",Tabla1[[#This Row],[Precio Unitario]]*Tabla1[[#This Row],[Cantidad de Insumos]])</f>
        <v/>
      </c>
      <c r="Q507" s="534" t="str">
        <f>IF(Tabla1[[#This Row],[Descripción]]="","",_xlfn.XLOOKUP(Tabla1[[#This Row],[Descripción]],Tabla10[Descripción],Tabla10[CODIGO PRESUPUESTARIO],0))</f>
        <v/>
      </c>
      <c r="R507" s="535"/>
    </row>
    <row r="508" spans="2:18" x14ac:dyDescent="0.25">
      <c r="B508" s="191" t="str">
        <f>IF('Formulario PPGR3'!$G508="","",CONCATENATE('Formulario PPGR3'!$C508,".",'Formulario PPGR3'!$D508,".",'Formulario PPGR3'!$E508,".",'Formulario PPGR3'!$F508))</f>
        <v/>
      </c>
      <c r="C508" s="191" t="str">
        <f>IF('Formulario PPGR3'!$G508="","",'Formulario PPGR1'!#REF!)</f>
        <v/>
      </c>
      <c r="D508" s="191" t="str">
        <f>IF('Formulario PPGR3'!$G508="","",'Formulario PPGR1'!#REF!)</f>
        <v/>
      </c>
      <c r="E508" s="191" t="str">
        <f>IF('Formulario PPGR3'!$G508="","",'Formulario PPGR1'!#REF!)</f>
        <v/>
      </c>
      <c r="F508" s="191" t="str">
        <f>IF('Formulario PPGR3'!$G508="","",'Formulario PPGR1'!#REF!)</f>
        <v/>
      </c>
      <c r="G508" s="190"/>
      <c r="H508" s="531" t="str" cm="1">
        <f t="array" ref="H508">IF(Tabla1[[#This Row],[Código_Actividad]]="","",_xlfn.XLOOKUP(Tabla1[[#This Row],[Código_Actividad]],CodigoActividad,Tabla2[Actividades Programables Presupuestables],"",0))</f>
        <v/>
      </c>
      <c r="I508" s="532" t="str">
        <f>IFERROR(VLOOKUP('Formulario PPGR3'!$G508,'Formulario PPGR2'!$H$110:$V$265,15,FALSE),"")</f>
        <v/>
      </c>
      <c r="J508" s="537"/>
      <c r="K508" s="535" t="str">
        <f>IF(Tabla1[[#This Row],[Insumos]]="","",_xlfn.XLOOKUP(Tabla1[[#This Row],[Insumos]],Tabla10[Insumo],Tabla10[InsumoAbrev],"",0))</f>
        <v/>
      </c>
      <c r="L508" s="536"/>
      <c r="M508" s="533" t="str">
        <f>IF(Tabla1[[#This Row],[Descripción]]="","",_xlfn.XLOOKUP(Tabla1[[#This Row],[Descripción]],Tabla10[Descripción],Tabla10[Unidad de Medida],"",0))</f>
        <v/>
      </c>
      <c r="N508" s="323"/>
      <c r="O508" s="534" t="str">
        <f>IF(Tabla1[[#This Row],[Descripción]]="","",_xlfn.XLOOKUP(Tabla1[[#This Row],[Descripción]],Tabla10[Descripción],Tabla10[Precio Unitario],0))</f>
        <v/>
      </c>
      <c r="P508" s="534" t="str">
        <f>IF(Tabla1[[#This Row],[Cantidad de Insumos]]="","",Tabla1[[#This Row],[Precio Unitario]]*Tabla1[[#This Row],[Cantidad de Insumos]])</f>
        <v/>
      </c>
      <c r="Q508" s="534" t="str">
        <f>IF(Tabla1[[#This Row],[Descripción]]="","",_xlfn.XLOOKUP(Tabla1[[#This Row],[Descripción]],Tabla10[Descripción],Tabla10[CODIGO PRESUPUESTARIO],0))</f>
        <v/>
      </c>
      <c r="R508" s="535"/>
    </row>
    <row r="509" spans="2:18" x14ac:dyDescent="0.25">
      <c r="B509" s="191" t="str">
        <f>IF('Formulario PPGR3'!$G509="","",CONCATENATE('Formulario PPGR3'!$C509,".",'Formulario PPGR3'!$D509,".",'Formulario PPGR3'!$E509,".",'Formulario PPGR3'!$F509))</f>
        <v/>
      </c>
      <c r="C509" s="191" t="str">
        <f>IF('Formulario PPGR3'!$G509="","",'Formulario PPGR1'!#REF!)</f>
        <v/>
      </c>
      <c r="D509" s="191" t="str">
        <f>IF('Formulario PPGR3'!$G509="","",'Formulario PPGR1'!#REF!)</f>
        <v/>
      </c>
      <c r="E509" s="191" t="str">
        <f>IF('Formulario PPGR3'!$G509="","",'Formulario PPGR1'!#REF!)</f>
        <v/>
      </c>
      <c r="F509" s="191" t="str">
        <f>IF('Formulario PPGR3'!$G509="","",'Formulario PPGR1'!#REF!)</f>
        <v/>
      </c>
      <c r="G509" s="190"/>
      <c r="H509" s="531" t="str" cm="1">
        <f t="array" ref="H509">IF(Tabla1[[#This Row],[Código_Actividad]]="","",_xlfn.XLOOKUP(Tabla1[[#This Row],[Código_Actividad]],CodigoActividad,Tabla2[Actividades Programables Presupuestables],"",0))</f>
        <v/>
      </c>
      <c r="I509" s="532" t="str">
        <f>IFERROR(VLOOKUP('Formulario PPGR3'!$G509,'Formulario PPGR2'!$H$110:$V$265,15,FALSE),"")</f>
        <v/>
      </c>
      <c r="J509" s="537"/>
      <c r="K509" s="535" t="str">
        <f>IF(Tabla1[[#This Row],[Insumos]]="","",_xlfn.XLOOKUP(Tabla1[[#This Row],[Insumos]],Tabla10[Insumo],Tabla10[InsumoAbrev],"",0))</f>
        <v/>
      </c>
      <c r="L509" s="536"/>
      <c r="M509" s="533" t="str">
        <f>IF(Tabla1[[#This Row],[Descripción]]="","",_xlfn.XLOOKUP(Tabla1[[#This Row],[Descripción]],Tabla10[Descripción],Tabla10[Unidad de Medida],"",0))</f>
        <v/>
      </c>
      <c r="N509" s="323"/>
      <c r="O509" s="534" t="str">
        <f>IF(Tabla1[[#This Row],[Descripción]]="","",_xlfn.XLOOKUP(Tabla1[[#This Row],[Descripción]],Tabla10[Descripción],Tabla10[Precio Unitario],0))</f>
        <v/>
      </c>
      <c r="P509" s="534" t="str">
        <f>IF(Tabla1[[#This Row],[Cantidad de Insumos]]="","",Tabla1[[#This Row],[Precio Unitario]]*Tabla1[[#This Row],[Cantidad de Insumos]])</f>
        <v/>
      </c>
      <c r="Q509" s="534" t="str">
        <f>IF(Tabla1[[#This Row],[Descripción]]="","",_xlfn.XLOOKUP(Tabla1[[#This Row],[Descripción]],Tabla10[Descripción],Tabla10[CODIGO PRESUPUESTARIO],0))</f>
        <v/>
      </c>
      <c r="R509" s="535"/>
    </row>
    <row r="510" spans="2:18" x14ac:dyDescent="0.25">
      <c r="B510" s="191" t="str">
        <f>IF('Formulario PPGR3'!$G510="","",CONCATENATE('Formulario PPGR3'!$C510,".",'Formulario PPGR3'!$D510,".",'Formulario PPGR3'!$E510,".",'Formulario PPGR3'!$F510))</f>
        <v/>
      </c>
      <c r="C510" s="191" t="str">
        <f>IF('Formulario PPGR3'!$G510="","",'Formulario PPGR1'!#REF!)</f>
        <v/>
      </c>
      <c r="D510" s="191" t="str">
        <f>IF('Formulario PPGR3'!$G510="","",'Formulario PPGR1'!#REF!)</f>
        <v/>
      </c>
      <c r="E510" s="191" t="str">
        <f>IF('Formulario PPGR3'!$G510="","",'Formulario PPGR1'!#REF!)</f>
        <v/>
      </c>
      <c r="F510" s="191" t="str">
        <f>IF('Formulario PPGR3'!$G510="","",'Formulario PPGR1'!#REF!)</f>
        <v/>
      </c>
      <c r="G510" s="190"/>
      <c r="H510" s="531" t="str" cm="1">
        <f t="array" ref="H510">IF(Tabla1[[#This Row],[Código_Actividad]]="","",_xlfn.XLOOKUP(Tabla1[[#This Row],[Código_Actividad]],CodigoActividad,Tabla2[Actividades Programables Presupuestables],"",0))</f>
        <v/>
      </c>
      <c r="I510" s="532" t="str">
        <f>IFERROR(VLOOKUP('Formulario PPGR3'!$G510,'Formulario PPGR2'!$H$110:$V$265,15,FALSE),"")</f>
        <v/>
      </c>
      <c r="J510" s="537"/>
      <c r="K510" s="535" t="str">
        <f>IF(Tabla1[[#This Row],[Insumos]]="","",_xlfn.XLOOKUP(Tabla1[[#This Row],[Insumos]],Tabla10[Insumo],Tabla10[InsumoAbrev],"",0))</f>
        <v/>
      </c>
      <c r="L510" s="536"/>
      <c r="M510" s="533" t="str">
        <f>IF(Tabla1[[#This Row],[Descripción]]="","",_xlfn.XLOOKUP(Tabla1[[#This Row],[Descripción]],Tabla10[Descripción],Tabla10[Unidad de Medida],"",0))</f>
        <v/>
      </c>
      <c r="N510" s="323"/>
      <c r="O510" s="534" t="str">
        <f>IF(Tabla1[[#This Row],[Descripción]]="","",_xlfn.XLOOKUP(Tabla1[[#This Row],[Descripción]],Tabla10[Descripción],Tabla10[Precio Unitario],0))</f>
        <v/>
      </c>
      <c r="P510" s="534" t="str">
        <f>IF(Tabla1[[#This Row],[Cantidad de Insumos]]="","",Tabla1[[#This Row],[Precio Unitario]]*Tabla1[[#This Row],[Cantidad de Insumos]])</f>
        <v/>
      </c>
      <c r="Q510" s="534" t="str">
        <f>IF(Tabla1[[#This Row],[Descripción]]="","",_xlfn.XLOOKUP(Tabla1[[#This Row],[Descripción]],Tabla10[Descripción],Tabla10[CODIGO PRESUPUESTARIO],0))</f>
        <v/>
      </c>
      <c r="R510" s="535"/>
    </row>
    <row r="511" spans="2:18" x14ac:dyDescent="0.25">
      <c r="B511" s="191" t="str">
        <f>IF('Formulario PPGR3'!$G511="","",CONCATENATE('Formulario PPGR3'!$C511,".",'Formulario PPGR3'!$D511,".",'Formulario PPGR3'!$E511,".",'Formulario PPGR3'!$F511))</f>
        <v/>
      </c>
      <c r="C511" s="191" t="str">
        <f>IF('Formulario PPGR3'!$G511="","",'Formulario PPGR1'!#REF!)</f>
        <v/>
      </c>
      <c r="D511" s="191" t="str">
        <f>IF('Formulario PPGR3'!$G511="","",'Formulario PPGR1'!#REF!)</f>
        <v/>
      </c>
      <c r="E511" s="191" t="str">
        <f>IF('Formulario PPGR3'!$G511="","",'Formulario PPGR1'!#REF!)</f>
        <v/>
      </c>
      <c r="F511" s="191" t="str">
        <f>IF('Formulario PPGR3'!$G511="","",'Formulario PPGR1'!#REF!)</f>
        <v/>
      </c>
      <c r="G511" s="190"/>
      <c r="H511" s="531" t="str" cm="1">
        <f t="array" ref="H511">IF(Tabla1[[#This Row],[Código_Actividad]]="","",_xlfn.XLOOKUP(Tabla1[[#This Row],[Código_Actividad]],CodigoActividad,Tabla2[Actividades Programables Presupuestables],"",0))</f>
        <v/>
      </c>
      <c r="I511" s="532" t="str">
        <f>IFERROR(VLOOKUP('Formulario PPGR3'!$G511,'Formulario PPGR2'!$H$110:$V$265,15,FALSE),"")</f>
        <v/>
      </c>
      <c r="J511" s="537"/>
      <c r="K511" s="535" t="str">
        <f>IF(Tabla1[[#This Row],[Insumos]]="","",_xlfn.XLOOKUP(Tabla1[[#This Row],[Insumos]],Tabla10[Insumo],Tabla10[InsumoAbrev],"",0))</f>
        <v/>
      </c>
      <c r="L511" s="536"/>
      <c r="M511" s="533" t="str">
        <f>IF(Tabla1[[#This Row],[Descripción]]="","",_xlfn.XLOOKUP(Tabla1[[#This Row],[Descripción]],Tabla10[Descripción],Tabla10[Unidad de Medida],"",0))</f>
        <v/>
      </c>
      <c r="N511" s="323"/>
      <c r="O511" s="534" t="str">
        <f>IF(Tabla1[[#This Row],[Descripción]]="","",_xlfn.XLOOKUP(Tabla1[[#This Row],[Descripción]],Tabla10[Descripción],Tabla10[Precio Unitario],0))</f>
        <v/>
      </c>
      <c r="P511" s="534" t="str">
        <f>IF(Tabla1[[#This Row],[Cantidad de Insumos]]="","",Tabla1[[#This Row],[Precio Unitario]]*Tabla1[[#This Row],[Cantidad de Insumos]])</f>
        <v/>
      </c>
      <c r="Q511" s="534" t="str">
        <f>IF(Tabla1[[#This Row],[Descripción]]="","",_xlfn.XLOOKUP(Tabla1[[#This Row],[Descripción]],Tabla10[Descripción],Tabla10[CODIGO PRESUPUESTARIO],0))</f>
        <v/>
      </c>
      <c r="R511" s="535"/>
    </row>
    <row r="512" spans="2:18" x14ac:dyDescent="0.25">
      <c r="B512" s="191" t="str">
        <f>IF('Formulario PPGR3'!$G512="","",CONCATENATE('Formulario PPGR3'!$C512,".",'Formulario PPGR3'!$D512,".",'Formulario PPGR3'!$E512,".",'Formulario PPGR3'!$F512))</f>
        <v/>
      </c>
      <c r="C512" s="191" t="str">
        <f>IF('Formulario PPGR3'!$G512="","",'Formulario PPGR1'!#REF!)</f>
        <v/>
      </c>
      <c r="D512" s="191" t="str">
        <f>IF('Formulario PPGR3'!$G512="","",'Formulario PPGR1'!#REF!)</f>
        <v/>
      </c>
      <c r="E512" s="191" t="str">
        <f>IF('Formulario PPGR3'!$G512="","",'Formulario PPGR1'!#REF!)</f>
        <v/>
      </c>
      <c r="F512" s="191" t="str">
        <f>IF('Formulario PPGR3'!$G512="","",'Formulario PPGR1'!#REF!)</f>
        <v/>
      </c>
      <c r="G512" s="190"/>
      <c r="H512" s="531" t="str" cm="1">
        <f t="array" ref="H512">IF(Tabla1[[#This Row],[Código_Actividad]]="","",_xlfn.XLOOKUP(Tabla1[[#This Row],[Código_Actividad]],CodigoActividad,Tabla2[Actividades Programables Presupuestables],"",0))</f>
        <v/>
      </c>
      <c r="I512" s="532" t="str">
        <f>IFERROR(VLOOKUP('Formulario PPGR3'!$G512,'Formulario PPGR2'!$H$110:$V$265,15,FALSE),"")</f>
        <v/>
      </c>
      <c r="J512" s="537"/>
      <c r="K512" s="535" t="str">
        <f>IF(Tabla1[[#This Row],[Insumos]]="","",_xlfn.XLOOKUP(Tabla1[[#This Row],[Insumos]],Tabla10[Insumo],Tabla10[InsumoAbrev],"",0))</f>
        <v/>
      </c>
      <c r="L512" s="536"/>
      <c r="M512" s="533" t="str">
        <f>IF(Tabla1[[#This Row],[Descripción]]="","",_xlfn.XLOOKUP(Tabla1[[#This Row],[Descripción]],Tabla10[Descripción],Tabla10[Unidad de Medida],"",0))</f>
        <v/>
      </c>
      <c r="N512" s="323"/>
      <c r="O512" s="534" t="str">
        <f>IF(Tabla1[[#This Row],[Descripción]]="","",_xlfn.XLOOKUP(Tabla1[[#This Row],[Descripción]],Tabla10[Descripción],Tabla10[Precio Unitario],0))</f>
        <v/>
      </c>
      <c r="P512" s="534" t="str">
        <f>IF(Tabla1[[#This Row],[Cantidad de Insumos]]="","",Tabla1[[#This Row],[Precio Unitario]]*Tabla1[[#This Row],[Cantidad de Insumos]])</f>
        <v/>
      </c>
      <c r="Q512" s="534" t="str">
        <f>IF(Tabla1[[#This Row],[Descripción]]="","",_xlfn.XLOOKUP(Tabla1[[#This Row],[Descripción]],Tabla10[Descripción],Tabla10[CODIGO PRESUPUESTARIO],0))</f>
        <v/>
      </c>
      <c r="R512" s="535"/>
    </row>
    <row r="513" spans="2:18" x14ac:dyDescent="0.25">
      <c r="B513" s="191" t="str">
        <f>IF('Formulario PPGR3'!$G513="","",CONCATENATE('Formulario PPGR3'!$C513,".",'Formulario PPGR3'!$D513,".",'Formulario PPGR3'!$E513,".",'Formulario PPGR3'!$F513))</f>
        <v/>
      </c>
      <c r="C513" s="191" t="str">
        <f>IF('Formulario PPGR3'!$G513="","",'Formulario PPGR1'!#REF!)</f>
        <v/>
      </c>
      <c r="D513" s="191" t="str">
        <f>IF('Formulario PPGR3'!$G513="","",'Formulario PPGR1'!#REF!)</f>
        <v/>
      </c>
      <c r="E513" s="191" t="str">
        <f>IF('Formulario PPGR3'!$G513="","",'Formulario PPGR1'!#REF!)</f>
        <v/>
      </c>
      <c r="F513" s="191" t="str">
        <f>IF('Formulario PPGR3'!$G513="","",'Formulario PPGR1'!#REF!)</f>
        <v/>
      </c>
      <c r="G513" s="190"/>
      <c r="H513" s="531" t="str" cm="1">
        <f t="array" ref="H513">IF(Tabla1[[#This Row],[Código_Actividad]]="","",_xlfn.XLOOKUP(Tabla1[[#This Row],[Código_Actividad]],CodigoActividad,Tabla2[Actividades Programables Presupuestables],"",0))</f>
        <v/>
      </c>
      <c r="I513" s="532" t="str">
        <f>IFERROR(VLOOKUP('Formulario PPGR3'!$G513,'Formulario PPGR2'!$H$110:$V$265,15,FALSE),"")</f>
        <v/>
      </c>
      <c r="J513" s="537"/>
      <c r="K513" s="535" t="str">
        <f>IF(Tabla1[[#This Row],[Insumos]]="","",_xlfn.XLOOKUP(Tabla1[[#This Row],[Insumos]],Tabla10[Insumo],Tabla10[InsumoAbrev],"",0))</f>
        <v/>
      </c>
      <c r="L513" s="536"/>
      <c r="M513" s="533" t="str">
        <f>IF(Tabla1[[#This Row],[Descripción]]="","",_xlfn.XLOOKUP(Tabla1[[#This Row],[Descripción]],Tabla10[Descripción],Tabla10[Unidad de Medida],"",0))</f>
        <v/>
      </c>
      <c r="N513" s="323"/>
      <c r="O513" s="534" t="str">
        <f>IF(Tabla1[[#This Row],[Descripción]]="","",_xlfn.XLOOKUP(Tabla1[[#This Row],[Descripción]],Tabla10[Descripción],Tabla10[Precio Unitario],0))</f>
        <v/>
      </c>
      <c r="P513" s="534" t="str">
        <f>IF(Tabla1[[#This Row],[Cantidad de Insumos]]="","",Tabla1[[#This Row],[Precio Unitario]]*Tabla1[[#This Row],[Cantidad de Insumos]])</f>
        <v/>
      </c>
      <c r="Q513" s="534" t="str">
        <f>IF(Tabla1[[#This Row],[Descripción]]="","",_xlfn.XLOOKUP(Tabla1[[#This Row],[Descripción]],Tabla10[Descripción],Tabla10[CODIGO PRESUPUESTARIO],0))</f>
        <v/>
      </c>
      <c r="R513" s="535"/>
    </row>
    <row r="514" spans="2:18" x14ac:dyDescent="0.25">
      <c r="B514" s="191" t="str">
        <f>IF('Formulario PPGR3'!$G514="","",CONCATENATE('Formulario PPGR3'!$C514,".",'Formulario PPGR3'!$D514,".",'Formulario PPGR3'!$E514,".",'Formulario PPGR3'!$F514))</f>
        <v/>
      </c>
      <c r="C514" s="191" t="str">
        <f>IF('Formulario PPGR3'!$G514="","",'Formulario PPGR1'!#REF!)</f>
        <v/>
      </c>
      <c r="D514" s="191" t="str">
        <f>IF('Formulario PPGR3'!$G514="","",'Formulario PPGR1'!#REF!)</f>
        <v/>
      </c>
      <c r="E514" s="191" t="str">
        <f>IF('Formulario PPGR3'!$G514="","",'Formulario PPGR1'!#REF!)</f>
        <v/>
      </c>
      <c r="F514" s="191" t="str">
        <f>IF('Formulario PPGR3'!$G514="","",'Formulario PPGR1'!#REF!)</f>
        <v/>
      </c>
      <c r="G514" s="243"/>
      <c r="H514" s="531" t="str" cm="1">
        <f t="array" ref="H514">IF(Tabla1[[#This Row],[Código_Actividad]]="","",_xlfn.XLOOKUP(Tabla1[[#This Row],[Código_Actividad]],CodigoActividad,Tabla2[Actividades Programables Presupuestables],"",0))</f>
        <v/>
      </c>
      <c r="I514" s="532" t="str">
        <f>IFERROR(VLOOKUP('Formulario PPGR3'!$G514,'Formulario PPGR2'!$H$110:$V$265,15,FALSE),"")</f>
        <v/>
      </c>
      <c r="J514" s="537"/>
      <c r="K514" s="535" t="str">
        <f>IF(Tabla1[[#This Row],[Insumos]]="","",_xlfn.XLOOKUP(Tabla1[[#This Row],[Insumos]],Tabla10[Insumo],Tabla10[InsumoAbrev],"",0))</f>
        <v/>
      </c>
      <c r="L514" s="536"/>
      <c r="M514" s="533" t="str">
        <f>IF(Tabla1[[#This Row],[Descripción]]="","",_xlfn.XLOOKUP(Tabla1[[#This Row],[Descripción]],Tabla10[Descripción],Tabla10[Unidad de Medida],"",0))</f>
        <v/>
      </c>
      <c r="N514" s="323"/>
      <c r="O514" s="534" t="str">
        <f>IF(Tabla1[[#This Row],[Descripción]]="","",_xlfn.XLOOKUP(Tabla1[[#This Row],[Descripción]],Tabla10[Descripción],Tabla10[Precio Unitario],0))</f>
        <v/>
      </c>
      <c r="P514" s="534" t="str">
        <f>IF(Tabla1[[#This Row],[Cantidad de Insumos]]="","",Tabla1[[#This Row],[Precio Unitario]]*Tabla1[[#This Row],[Cantidad de Insumos]])</f>
        <v/>
      </c>
      <c r="Q514" s="534" t="str">
        <f>IF(Tabla1[[#This Row],[Descripción]]="","",_xlfn.XLOOKUP(Tabla1[[#This Row],[Descripción]],Tabla10[Descripción],Tabla10[CODIGO PRESUPUESTARIO],0))</f>
        <v/>
      </c>
      <c r="R514" s="535"/>
    </row>
    <row r="515" spans="2:18" x14ac:dyDescent="0.25">
      <c r="B515" s="191" t="str">
        <f>IF('Formulario PPGR3'!$G515="","",CONCATENATE('Formulario PPGR3'!$C515,".",'Formulario PPGR3'!$D515,".",'Formulario PPGR3'!$E515,".",'Formulario PPGR3'!$F515))</f>
        <v/>
      </c>
      <c r="C515" s="191" t="str">
        <f>IF('Formulario PPGR3'!$G515="","",'Formulario PPGR1'!#REF!)</f>
        <v/>
      </c>
      <c r="D515" s="191" t="str">
        <f>IF('Formulario PPGR3'!$G515="","",'Formulario PPGR1'!#REF!)</f>
        <v/>
      </c>
      <c r="E515" s="191" t="str">
        <f>IF('Formulario PPGR3'!$G515="","",'Formulario PPGR1'!#REF!)</f>
        <v/>
      </c>
      <c r="F515" s="191" t="str">
        <f>IF('Formulario PPGR3'!$G515="","",'Formulario PPGR1'!#REF!)</f>
        <v/>
      </c>
      <c r="G515" s="243"/>
      <c r="H515" s="531" t="str" cm="1">
        <f t="array" ref="H515">IF(Tabla1[[#This Row],[Código_Actividad]]="","",_xlfn.XLOOKUP(Tabla1[[#This Row],[Código_Actividad]],CodigoActividad,Tabla2[Actividades Programables Presupuestables],"",0))</f>
        <v/>
      </c>
      <c r="I515" s="532" t="str">
        <f>IFERROR(VLOOKUP('Formulario PPGR3'!$G515,'Formulario PPGR2'!$H$110:$V$265,15,FALSE),"")</f>
        <v/>
      </c>
      <c r="J515" s="537"/>
      <c r="K515" s="535" t="str">
        <f>IF(Tabla1[[#This Row],[Insumos]]="","",_xlfn.XLOOKUP(Tabla1[[#This Row],[Insumos]],Tabla10[Insumo],Tabla10[InsumoAbrev],"",0))</f>
        <v/>
      </c>
      <c r="L515" s="536"/>
      <c r="M515" s="533" t="str">
        <f>IF(Tabla1[[#This Row],[Descripción]]="","",_xlfn.XLOOKUP(Tabla1[[#This Row],[Descripción]],Tabla10[Descripción],Tabla10[Unidad de Medida],"",0))</f>
        <v/>
      </c>
      <c r="N515" s="323"/>
      <c r="O515" s="534" t="str">
        <f>IF(Tabla1[[#This Row],[Descripción]]="","",_xlfn.XLOOKUP(Tabla1[[#This Row],[Descripción]],Tabla10[Descripción],Tabla10[Precio Unitario],0))</f>
        <v/>
      </c>
      <c r="P515" s="534" t="str">
        <f>IF(Tabla1[[#This Row],[Cantidad de Insumos]]="","",Tabla1[[#This Row],[Precio Unitario]]*Tabla1[[#This Row],[Cantidad de Insumos]])</f>
        <v/>
      </c>
      <c r="Q515" s="534" t="str">
        <f>IF(Tabla1[[#This Row],[Descripción]]="","",_xlfn.XLOOKUP(Tabla1[[#This Row],[Descripción]],Tabla10[Descripción],Tabla10[CODIGO PRESUPUESTARIO],0))</f>
        <v/>
      </c>
      <c r="R515" s="535"/>
    </row>
    <row r="516" spans="2:18" x14ac:dyDescent="0.25">
      <c r="B516" s="191" t="str">
        <f>IF('Formulario PPGR3'!$G516="","",CONCATENATE('Formulario PPGR3'!$C516,".",'Formulario PPGR3'!$D516,".",'Formulario PPGR3'!$E516,".",'Formulario PPGR3'!$F516))</f>
        <v/>
      </c>
      <c r="C516" s="191" t="str">
        <f>IF('Formulario PPGR3'!$G516="","",'Formulario PPGR1'!#REF!)</f>
        <v/>
      </c>
      <c r="D516" s="191" t="str">
        <f>IF('Formulario PPGR3'!$G516="","",'Formulario PPGR1'!#REF!)</f>
        <v/>
      </c>
      <c r="E516" s="191" t="str">
        <f>IF('Formulario PPGR3'!$G516="","",'Formulario PPGR1'!#REF!)</f>
        <v/>
      </c>
      <c r="F516" s="191" t="str">
        <f>IF('Formulario PPGR3'!$G516="","",'Formulario PPGR1'!#REF!)</f>
        <v/>
      </c>
      <c r="G516" s="243"/>
      <c r="H516" s="531" t="str" cm="1">
        <f t="array" ref="H516">IF(Tabla1[[#This Row],[Código_Actividad]]="","",_xlfn.XLOOKUP(Tabla1[[#This Row],[Código_Actividad]],CodigoActividad,Tabla2[Actividades Programables Presupuestables],"",0))</f>
        <v/>
      </c>
      <c r="I516" s="532" t="str">
        <f>IFERROR(VLOOKUP('Formulario PPGR3'!$G516,'Formulario PPGR2'!$H$110:$V$265,15,FALSE),"")</f>
        <v/>
      </c>
      <c r="J516" s="537"/>
      <c r="K516" s="535" t="str">
        <f>IF(Tabla1[[#This Row],[Insumos]]="","",_xlfn.XLOOKUP(Tabla1[[#This Row],[Insumos]],Tabla10[Insumo],Tabla10[InsumoAbrev],"",0))</f>
        <v/>
      </c>
      <c r="L516" s="536"/>
      <c r="M516" s="533" t="str">
        <f>IF(Tabla1[[#This Row],[Descripción]]="","",_xlfn.XLOOKUP(Tabla1[[#This Row],[Descripción]],Tabla10[Descripción],Tabla10[Unidad de Medida],"",0))</f>
        <v/>
      </c>
      <c r="N516" s="323"/>
      <c r="O516" s="534" t="str">
        <f>IF(Tabla1[[#This Row],[Descripción]]="","",_xlfn.XLOOKUP(Tabla1[[#This Row],[Descripción]],Tabla10[Descripción],Tabla10[Precio Unitario],0))</f>
        <v/>
      </c>
      <c r="P516" s="534" t="str">
        <f>IF(Tabla1[[#This Row],[Cantidad de Insumos]]="","",Tabla1[[#This Row],[Precio Unitario]]*Tabla1[[#This Row],[Cantidad de Insumos]])</f>
        <v/>
      </c>
      <c r="Q516" s="534" t="str">
        <f>IF(Tabla1[[#This Row],[Descripción]]="","",_xlfn.XLOOKUP(Tabla1[[#This Row],[Descripción]],Tabla10[Descripción],Tabla10[CODIGO PRESUPUESTARIO],0))</f>
        <v/>
      </c>
      <c r="R516" s="535"/>
    </row>
    <row r="517" spans="2:18" x14ac:dyDescent="0.25">
      <c r="B517" s="191" t="str">
        <f>IF('Formulario PPGR3'!$G517="","",CONCATENATE('Formulario PPGR3'!$C517,".",'Formulario PPGR3'!$D517,".",'Formulario PPGR3'!$E517,".",'Formulario PPGR3'!$F517))</f>
        <v/>
      </c>
      <c r="C517" s="191" t="str">
        <f>IF('Formulario PPGR3'!$G517="","",'Formulario PPGR1'!#REF!)</f>
        <v/>
      </c>
      <c r="D517" s="191" t="str">
        <f>IF('Formulario PPGR3'!$G517="","",'Formulario PPGR1'!#REF!)</f>
        <v/>
      </c>
      <c r="E517" s="191" t="str">
        <f>IF('Formulario PPGR3'!$G517="","",'Formulario PPGR1'!#REF!)</f>
        <v/>
      </c>
      <c r="F517" s="191" t="str">
        <f>IF('Formulario PPGR3'!$G517="","",'Formulario PPGR1'!#REF!)</f>
        <v/>
      </c>
      <c r="G517" s="243"/>
      <c r="H517" s="531" t="str" cm="1">
        <f t="array" ref="H517">IF(Tabla1[[#This Row],[Código_Actividad]]="","",_xlfn.XLOOKUP(Tabla1[[#This Row],[Código_Actividad]],CodigoActividad,Tabla2[Actividades Programables Presupuestables],"",0))</f>
        <v/>
      </c>
      <c r="I517" s="532" t="str">
        <f>IFERROR(VLOOKUP('Formulario PPGR3'!$G517,'Formulario PPGR2'!$H$110:$V$265,15,FALSE),"")</f>
        <v/>
      </c>
      <c r="J517" s="537"/>
      <c r="K517" s="535" t="str">
        <f>IF(Tabla1[[#This Row],[Insumos]]="","",_xlfn.XLOOKUP(Tabla1[[#This Row],[Insumos]],Tabla10[Insumo],Tabla10[InsumoAbrev],"",0))</f>
        <v/>
      </c>
      <c r="L517" s="536"/>
      <c r="M517" s="533" t="str">
        <f>IF(Tabla1[[#This Row],[Descripción]]="","",_xlfn.XLOOKUP(Tabla1[[#This Row],[Descripción]],Tabla10[Descripción],Tabla10[Unidad de Medida],"",0))</f>
        <v/>
      </c>
      <c r="N517" s="323"/>
      <c r="O517" s="534" t="str">
        <f>IF(Tabla1[[#This Row],[Descripción]]="","",_xlfn.XLOOKUP(Tabla1[[#This Row],[Descripción]],Tabla10[Descripción],Tabla10[Precio Unitario],0))</f>
        <v/>
      </c>
      <c r="P517" s="534" t="str">
        <f>IF(Tabla1[[#This Row],[Cantidad de Insumos]]="","",Tabla1[[#This Row],[Precio Unitario]]*Tabla1[[#This Row],[Cantidad de Insumos]])</f>
        <v/>
      </c>
      <c r="Q517" s="534" t="str">
        <f>IF(Tabla1[[#This Row],[Descripción]]="","",_xlfn.XLOOKUP(Tabla1[[#This Row],[Descripción]],Tabla10[Descripción],Tabla10[CODIGO PRESUPUESTARIO],0))</f>
        <v/>
      </c>
      <c r="R517" s="535"/>
    </row>
    <row r="518" spans="2:18" x14ac:dyDescent="0.25">
      <c r="B518" s="191" t="str">
        <f>IF('Formulario PPGR3'!$G518="","",CONCATENATE('Formulario PPGR3'!$C518,".",'Formulario PPGR3'!$D518,".",'Formulario PPGR3'!$E518,".",'Formulario PPGR3'!$F518))</f>
        <v/>
      </c>
      <c r="C518" s="191" t="str">
        <f>IF('Formulario PPGR3'!$G518="","",'Formulario PPGR1'!#REF!)</f>
        <v/>
      </c>
      <c r="D518" s="191" t="str">
        <f>IF('Formulario PPGR3'!$G518="","",'Formulario PPGR1'!#REF!)</f>
        <v/>
      </c>
      <c r="E518" s="191" t="str">
        <f>IF('Formulario PPGR3'!$G518="","",'Formulario PPGR1'!#REF!)</f>
        <v/>
      </c>
      <c r="F518" s="191" t="str">
        <f>IF('Formulario PPGR3'!$G518="","",'Formulario PPGR1'!#REF!)</f>
        <v/>
      </c>
      <c r="G518" s="243"/>
      <c r="H518" s="531" t="str" cm="1">
        <f t="array" ref="H518">IF(Tabla1[[#This Row],[Código_Actividad]]="","",_xlfn.XLOOKUP(Tabla1[[#This Row],[Código_Actividad]],CodigoActividad,Tabla2[Actividades Programables Presupuestables],"",0))</f>
        <v/>
      </c>
      <c r="I518" s="532" t="str">
        <f>IFERROR(VLOOKUP('Formulario PPGR3'!$G518,'Formulario PPGR2'!$H$110:$V$265,15,FALSE),"")</f>
        <v/>
      </c>
      <c r="J518" s="537"/>
      <c r="K518" s="535" t="str">
        <f>IF(Tabla1[[#This Row],[Insumos]]="","",_xlfn.XLOOKUP(Tabla1[[#This Row],[Insumos]],Tabla10[Insumo],Tabla10[InsumoAbrev],"",0))</f>
        <v/>
      </c>
      <c r="L518" s="536"/>
      <c r="M518" s="533" t="str">
        <f>IF(Tabla1[[#This Row],[Descripción]]="","",_xlfn.XLOOKUP(Tabla1[[#This Row],[Descripción]],Tabla10[Descripción],Tabla10[Unidad de Medida],"",0))</f>
        <v/>
      </c>
      <c r="N518" s="323"/>
      <c r="O518" s="534" t="str">
        <f>IF(Tabla1[[#This Row],[Descripción]]="","",_xlfn.XLOOKUP(Tabla1[[#This Row],[Descripción]],Tabla10[Descripción],Tabla10[Precio Unitario],0))</f>
        <v/>
      </c>
      <c r="P518" s="534" t="str">
        <f>IF(Tabla1[[#This Row],[Cantidad de Insumos]]="","",Tabla1[[#This Row],[Precio Unitario]]*Tabla1[[#This Row],[Cantidad de Insumos]])</f>
        <v/>
      </c>
      <c r="Q518" s="534" t="str">
        <f>IF(Tabla1[[#This Row],[Descripción]]="","",_xlfn.XLOOKUP(Tabla1[[#This Row],[Descripción]],Tabla10[Descripción],Tabla10[CODIGO PRESUPUESTARIO],0))</f>
        <v/>
      </c>
      <c r="R518" s="535"/>
    </row>
    <row r="519" spans="2:18" x14ac:dyDescent="0.25">
      <c r="B519" s="191" t="str">
        <f>IF('Formulario PPGR3'!$G519="","",CONCATENATE('Formulario PPGR3'!$C519,".",'Formulario PPGR3'!$D519,".",'Formulario PPGR3'!$E519,".",'Formulario PPGR3'!$F519))</f>
        <v/>
      </c>
      <c r="C519" s="191" t="str">
        <f>IF('Formulario PPGR3'!$G519="","",'Formulario PPGR1'!#REF!)</f>
        <v/>
      </c>
      <c r="D519" s="191" t="str">
        <f>IF('Formulario PPGR3'!$G519="","",'Formulario PPGR1'!#REF!)</f>
        <v/>
      </c>
      <c r="E519" s="191" t="str">
        <f>IF('Formulario PPGR3'!$G519="","",'Formulario PPGR1'!#REF!)</f>
        <v/>
      </c>
      <c r="F519" s="191" t="str">
        <f>IF('Formulario PPGR3'!$G519="","",'Formulario PPGR1'!#REF!)</f>
        <v/>
      </c>
      <c r="G519" s="243"/>
      <c r="H519" s="531" t="str" cm="1">
        <f t="array" ref="H519">IF(Tabla1[[#This Row],[Código_Actividad]]="","",_xlfn.XLOOKUP(Tabla1[[#This Row],[Código_Actividad]],CodigoActividad,Tabla2[Actividades Programables Presupuestables],"",0))</f>
        <v/>
      </c>
      <c r="I519" s="532" t="str">
        <f>IFERROR(VLOOKUP('Formulario PPGR3'!$G519,'Formulario PPGR2'!$H$110:$V$265,15,FALSE),"")</f>
        <v/>
      </c>
      <c r="J519" s="537"/>
      <c r="K519" s="535" t="str">
        <f>IF(Tabla1[[#This Row],[Insumos]]="","",_xlfn.XLOOKUP(Tabla1[[#This Row],[Insumos]],Tabla10[Insumo],Tabla10[InsumoAbrev],"",0))</f>
        <v/>
      </c>
      <c r="L519" s="536"/>
      <c r="M519" s="533" t="str">
        <f>IF(Tabla1[[#This Row],[Descripción]]="","",_xlfn.XLOOKUP(Tabla1[[#This Row],[Descripción]],Tabla10[Descripción],Tabla10[Unidad de Medida],"",0))</f>
        <v/>
      </c>
      <c r="N519" s="323"/>
      <c r="O519" s="534" t="str">
        <f>IF(Tabla1[[#This Row],[Descripción]]="","",_xlfn.XLOOKUP(Tabla1[[#This Row],[Descripción]],Tabla10[Descripción],Tabla10[Precio Unitario],0))</f>
        <v/>
      </c>
      <c r="P519" s="534" t="str">
        <f>IF(Tabla1[[#This Row],[Cantidad de Insumos]]="","",Tabla1[[#This Row],[Precio Unitario]]*Tabla1[[#This Row],[Cantidad de Insumos]])</f>
        <v/>
      </c>
      <c r="Q519" s="534" t="str">
        <f>IF(Tabla1[[#This Row],[Descripción]]="","",_xlfn.XLOOKUP(Tabla1[[#This Row],[Descripción]],Tabla10[Descripción],Tabla10[CODIGO PRESUPUESTARIO],0))</f>
        <v/>
      </c>
      <c r="R519" s="535"/>
    </row>
    <row r="520" spans="2:18" x14ac:dyDescent="0.25">
      <c r="B520" s="191" t="str">
        <f>IF('Formulario PPGR3'!$G520="","",CONCATENATE('Formulario PPGR3'!$C520,".",'Formulario PPGR3'!$D520,".",'Formulario PPGR3'!$E520,".",'Formulario PPGR3'!$F520))</f>
        <v/>
      </c>
      <c r="C520" s="191" t="str">
        <f>IF('Formulario PPGR3'!$G520="","",'Formulario PPGR1'!#REF!)</f>
        <v/>
      </c>
      <c r="D520" s="191" t="str">
        <f>IF('Formulario PPGR3'!$G520="","",'Formulario PPGR1'!#REF!)</f>
        <v/>
      </c>
      <c r="E520" s="191" t="str">
        <f>IF('Formulario PPGR3'!$G520="","",'Formulario PPGR1'!#REF!)</f>
        <v/>
      </c>
      <c r="F520" s="191" t="str">
        <f>IF('Formulario PPGR3'!$G520="","",'Formulario PPGR1'!#REF!)</f>
        <v/>
      </c>
      <c r="G520" s="243"/>
      <c r="H520" s="531" t="str" cm="1">
        <f t="array" ref="H520">IF(Tabla1[[#This Row],[Código_Actividad]]="","",_xlfn.XLOOKUP(Tabla1[[#This Row],[Código_Actividad]],CodigoActividad,Tabla2[Actividades Programables Presupuestables],"",0))</f>
        <v/>
      </c>
      <c r="I520" s="532" t="str">
        <f>IFERROR(VLOOKUP('Formulario PPGR3'!$G520,'Formulario PPGR2'!$H$110:$V$265,15,FALSE),"")</f>
        <v/>
      </c>
      <c r="J520" s="537"/>
      <c r="K520" s="535" t="str">
        <f>IF(Tabla1[[#This Row],[Insumos]]="","",_xlfn.XLOOKUP(Tabla1[[#This Row],[Insumos]],Tabla10[Insumo],Tabla10[InsumoAbrev],"",0))</f>
        <v/>
      </c>
      <c r="L520" s="536"/>
      <c r="M520" s="533" t="str">
        <f>IF(Tabla1[[#This Row],[Descripción]]="","",_xlfn.XLOOKUP(Tabla1[[#This Row],[Descripción]],Tabla10[Descripción],Tabla10[Unidad de Medida],"",0))</f>
        <v/>
      </c>
      <c r="N520" s="323"/>
      <c r="O520" s="534" t="str">
        <f>IF(Tabla1[[#This Row],[Descripción]]="","",_xlfn.XLOOKUP(Tabla1[[#This Row],[Descripción]],Tabla10[Descripción],Tabla10[Precio Unitario],0))</f>
        <v/>
      </c>
      <c r="P520" s="534" t="str">
        <f>IF(Tabla1[[#This Row],[Cantidad de Insumos]]="","",Tabla1[[#This Row],[Precio Unitario]]*Tabla1[[#This Row],[Cantidad de Insumos]])</f>
        <v/>
      </c>
      <c r="Q520" s="534" t="str">
        <f>IF(Tabla1[[#This Row],[Descripción]]="","",_xlfn.XLOOKUP(Tabla1[[#This Row],[Descripción]],Tabla10[Descripción],Tabla10[CODIGO PRESUPUESTARIO],0))</f>
        <v/>
      </c>
      <c r="R520" s="535"/>
    </row>
    <row r="521" spans="2:18" x14ac:dyDescent="0.25">
      <c r="B521" s="191" t="str">
        <f>IF('Formulario PPGR3'!$G521="","",CONCATENATE('Formulario PPGR3'!$C521,".",'Formulario PPGR3'!$D521,".",'Formulario PPGR3'!$E521,".",'Formulario PPGR3'!$F521))</f>
        <v/>
      </c>
      <c r="C521" s="191" t="str">
        <f>IF('Formulario PPGR3'!$G521="","",'Formulario PPGR1'!#REF!)</f>
        <v/>
      </c>
      <c r="D521" s="191" t="str">
        <f>IF('Formulario PPGR3'!$G521="","",'Formulario PPGR1'!#REF!)</f>
        <v/>
      </c>
      <c r="E521" s="191" t="str">
        <f>IF('Formulario PPGR3'!$G521="","",'Formulario PPGR1'!#REF!)</f>
        <v/>
      </c>
      <c r="F521" s="191" t="str">
        <f>IF('Formulario PPGR3'!$G521="","",'Formulario PPGR1'!#REF!)</f>
        <v/>
      </c>
      <c r="G521" s="243"/>
      <c r="H521" s="531" t="str" cm="1">
        <f t="array" ref="H521">IF(Tabla1[[#This Row],[Código_Actividad]]="","",_xlfn.XLOOKUP(Tabla1[[#This Row],[Código_Actividad]],CodigoActividad,Tabla2[Actividades Programables Presupuestables],"",0))</f>
        <v/>
      </c>
      <c r="I521" s="532" t="str">
        <f>IFERROR(VLOOKUP('Formulario PPGR3'!$G521,'Formulario PPGR2'!$H$110:$V$265,15,FALSE),"")</f>
        <v/>
      </c>
      <c r="J521" s="537"/>
      <c r="K521" s="535" t="str">
        <f>IF(Tabla1[[#This Row],[Insumos]]="","",_xlfn.XLOOKUP(Tabla1[[#This Row],[Insumos]],Tabla10[Insumo],Tabla10[InsumoAbrev],"",0))</f>
        <v/>
      </c>
      <c r="L521" s="536"/>
      <c r="M521" s="533" t="str">
        <f>IF(Tabla1[[#This Row],[Descripción]]="","",_xlfn.XLOOKUP(Tabla1[[#This Row],[Descripción]],Tabla10[Descripción],Tabla10[Unidad de Medida],"",0))</f>
        <v/>
      </c>
      <c r="N521" s="323"/>
      <c r="O521" s="534" t="str">
        <f>IF(Tabla1[[#This Row],[Descripción]]="","",_xlfn.XLOOKUP(Tabla1[[#This Row],[Descripción]],Tabla10[Descripción],Tabla10[Precio Unitario],0))</f>
        <v/>
      </c>
      <c r="P521" s="534" t="str">
        <f>IF(Tabla1[[#This Row],[Cantidad de Insumos]]="","",Tabla1[[#This Row],[Precio Unitario]]*Tabla1[[#This Row],[Cantidad de Insumos]])</f>
        <v/>
      </c>
      <c r="Q521" s="534" t="str">
        <f>IF(Tabla1[[#This Row],[Descripción]]="","",_xlfn.XLOOKUP(Tabla1[[#This Row],[Descripción]],Tabla10[Descripción],Tabla10[CODIGO PRESUPUESTARIO],0))</f>
        <v/>
      </c>
      <c r="R521" s="535"/>
    </row>
    <row r="522" spans="2:18" x14ac:dyDescent="0.25">
      <c r="B522" s="191" t="str">
        <f>IF('Formulario PPGR3'!$G522="","",CONCATENATE('Formulario PPGR3'!$C522,".",'Formulario PPGR3'!$D522,".",'Formulario PPGR3'!$E522,".",'Formulario PPGR3'!$F522))</f>
        <v/>
      </c>
      <c r="C522" s="191" t="str">
        <f>IF('Formulario PPGR3'!$G522="","",'Formulario PPGR1'!#REF!)</f>
        <v/>
      </c>
      <c r="D522" s="191" t="str">
        <f>IF('Formulario PPGR3'!$G522="","",'Formulario PPGR1'!#REF!)</f>
        <v/>
      </c>
      <c r="E522" s="191" t="str">
        <f>IF('Formulario PPGR3'!$G522="","",'Formulario PPGR1'!#REF!)</f>
        <v/>
      </c>
      <c r="F522" s="191" t="str">
        <f>IF('Formulario PPGR3'!$G522="","",'Formulario PPGR1'!#REF!)</f>
        <v/>
      </c>
      <c r="G522" s="243"/>
      <c r="H522" s="531" t="str" cm="1">
        <f t="array" ref="H522">IF(Tabla1[[#This Row],[Código_Actividad]]="","",_xlfn.XLOOKUP(Tabla1[[#This Row],[Código_Actividad]],CodigoActividad,Tabla2[Actividades Programables Presupuestables],"",0))</f>
        <v/>
      </c>
      <c r="I522" s="532" t="str">
        <f>IFERROR(VLOOKUP('Formulario PPGR3'!$G522,'Formulario PPGR2'!$H$110:$V$265,15,FALSE),"")</f>
        <v/>
      </c>
      <c r="J522" s="538"/>
      <c r="K522" s="535" t="str">
        <f>IF(Tabla1[[#This Row],[Insumos]]="","",_xlfn.XLOOKUP(Tabla1[[#This Row],[Insumos]],Tabla10[Insumo],Tabla10[InsumoAbrev],"",0))</f>
        <v/>
      </c>
      <c r="L522" s="536"/>
      <c r="M522" s="533" t="str">
        <f>IF(Tabla1[[#This Row],[Descripción]]="","",_xlfn.XLOOKUP(Tabla1[[#This Row],[Descripción]],Tabla10[Descripción],Tabla10[Unidad de Medida],"",0))</f>
        <v/>
      </c>
      <c r="N522" s="323"/>
      <c r="O522" s="534" t="str">
        <f>IF(Tabla1[[#This Row],[Descripción]]="","",_xlfn.XLOOKUP(Tabla1[[#This Row],[Descripción]],Tabla10[Descripción],Tabla10[Precio Unitario],0))</f>
        <v/>
      </c>
      <c r="P522" s="534" t="str">
        <f>IF(Tabla1[[#This Row],[Cantidad de Insumos]]="","",Tabla1[[#This Row],[Precio Unitario]]*Tabla1[[#This Row],[Cantidad de Insumos]])</f>
        <v/>
      </c>
      <c r="Q522" s="534" t="str">
        <f>IF(Tabla1[[#This Row],[Descripción]]="","",_xlfn.XLOOKUP(Tabla1[[#This Row],[Descripción]],Tabla10[Descripción],Tabla10[CODIGO PRESUPUESTARIO],0))</f>
        <v/>
      </c>
      <c r="R522" s="535"/>
    </row>
    <row r="523" spans="2:18" x14ac:dyDescent="0.25">
      <c r="B523" s="191" t="str">
        <f>IF('Formulario PPGR3'!$G523="","",CONCATENATE('Formulario PPGR3'!$C523,".",'Formulario PPGR3'!$D523,".",'Formulario PPGR3'!$E523,".",'Formulario PPGR3'!$F523))</f>
        <v/>
      </c>
      <c r="C523" s="191" t="str">
        <f>IF('Formulario PPGR3'!$G523="","",'Formulario PPGR1'!#REF!)</f>
        <v/>
      </c>
      <c r="D523" s="191" t="str">
        <f>IF('Formulario PPGR3'!$G523="","",'Formulario PPGR1'!#REF!)</f>
        <v/>
      </c>
      <c r="E523" s="191" t="str">
        <f>IF('Formulario PPGR3'!$G523="","",'Formulario PPGR1'!#REF!)</f>
        <v/>
      </c>
      <c r="F523" s="191" t="str">
        <f>IF('Formulario PPGR3'!$G523="","",'Formulario PPGR1'!#REF!)</f>
        <v/>
      </c>
      <c r="G523" s="243"/>
      <c r="H523" s="531" t="str" cm="1">
        <f t="array" ref="H523">IF(Tabla1[[#This Row],[Código_Actividad]]="","",_xlfn.XLOOKUP(Tabla1[[#This Row],[Código_Actividad]],CodigoActividad,Tabla2[Actividades Programables Presupuestables],"",0))</f>
        <v/>
      </c>
      <c r="I523" s="532" t="str">
        <f>IFERROR(VLOOKUP('Formulario PPGR3'!$G523,'Formulario PPGR2'!$H$110:$V$265,15,FALSE),"")</f>
        <v/>
      </c>
      <c r="J523" s="537"/>
      <c r="K523" s="535" t="str">
        <f>IF(Tabla1[[#This Row],[Insumos]]="","",_xlfn.XLOOKUP(Tabla1[[#This Row],[Insumos]],Tabla10[Insumo],Tabla10[InsumoAbrev],"",0))</f>
        <v/>
      </c>
      <c r="L523" s="536"/>
      <c r="M523" s="533" t="str">
        <f>IF(Tabla1[[#This Row],[Descripción]]="","",_xlfn.XLOOKUP(Tabla1[[#This Row],[Descripción]],Tabla10[Descripción],Tabla10[Unidad de Medida],"",0))</f>
        <v/>
      </c>
      <c r="N523" s="323"/>
      <c r="O523" s="534" t="str">
        <f>IF(Tabla1[[#This Row],[Descripción]]="","",_xlfn.XLOOKUP(Tabla1[[#This Row],[Descripción]],Tabla10[Descripción],Tabla10[Precio Unitario],0))</f>
        <v/>
      </c>
      <c r="P523" s="534" t="str">
        <f>IF(Tabla1[[#This Row],[Cantidad de Insumos]]="","",Tabla1[[#This Row],[Precio Unitario]]*Tabla1[[#This Row],[Cantidad de Insumos]])</f>
        <v/>
      </c>
      <c r="Q523" s="534" t="str">
        <f>IF(Tabla1[[#This Row],[Descripción]]="","",_xlfn.XLOOKUP(Tabla1[[#This Row],[Descripción]],Tabla10[Descripción],Tabla10[CODIGO PRESUPUESTARIO],0))</f>
        <v/>
      </c>
      <c r="R523" s="535"/>
    </row>
    <row r="524" spans="2:18" x14ac:dyDescent="0.25">
      <c r="B524" s="191" t="str">
        <f>IF('Formulario PPGR3'!$G524="","",CONCATENATE('Formulario PPGR3'!$C524,".",'Formulario PPGR3'!$D524,".",'Formulario PPGR3'!$E524,".",'Formulario PPGR3'!$F524))</f>
        <v/>
      </c>
      <c r="C524" s="191" t="str">
        <f>IF('Formulario PPGR3'!$G524="","",'Formulario PPGR1'!#REF!)</f>
        <v/>
      </c>
      <c r="D524" s="191" t="str">
        <f>IF('Formulario PPGR3'!$G524="","",'Formulario PPGR1'!#REF!)</f>
        <v/>
      </c>
      <c r="E524" s="191" t="str">
        <f>IF('Formulario PPGR3'!$G524="","",'Formulario PPGR1'!#REF!)</f>
        <v/>
      </c>
      <c r="F524" s="191" t="str">
        <f>IF('Formulario PPGR3'!$G524="","",'Formulario PPGR1'!#REF!)</f>
        <v/>
      </c>
      <c r="G524" s="243"/>
      <c r="H524" s="531" t="str" cm="1">
        <f t="array" ref="H524">IF(Tabla1[[#This Row],[Código_Actividad]]="","",_xlfn.XLOOKUP(Tabla1[[#This Row],[Código_Actividad]],CodigoActividad,Tabla2[Actividades Programables Presupuestables],"",0))</f>
        <v/>
      </c>
      <c r="I524" s="532" t="str">
        <f>IFERROR(VLOOKUP('Formulario PPGR3'!$G524,'Formulario PPGR2'!$H$110:$V$265,15,FALSE),"")</f>
        <v/>
      </c>
      <c r="J524" s="537"/>
      <c r="K524" s="535" t="str">
        <f>IF(Tabla1[[#This Row],[Insumos]]="","",_xlfn.XLOOKUP(Tabla1[[#This Row],[Insumos]],Tabla10[Insumo],Tabla10[InsumoAbrev],"",0))</f>
        <v/>
      </c>
      <c r="L524" s="536"/>
      <c r="M524" s="533" t="str">
        <f>IF(Tabla1[[#This Row],[Descripción]]="","",_xlfn.XLOOKUP(Tabla1[[#This Row],[Descripción]],Tabla10[Descripción],Tabla10[Unidad de Medida],"",0))</f>
        <v/>
      </c>
      <c r="N524" s="323"/>
      <c r="O524" s="534" t="str">
        <f>IF(Tabla1[[#This Row],[Descripción]]="","",_xlfn.XLOOKUP(Tabla1[[#This Row],[Descripción]],Tabla10[Descripción],Tabla10[Precio Unitario],0))</f>
        <v/>
      </c>
      <c r="P524" s="534" t="str">
        <f>IF(Tabla1[[#This Row],[Cantidad de Insumos]]="","",Tabla1[[#This Row],[Precio Unitario]]*Tabla1[[#This Row],[Cantidad de Insumos]])</f>
        <v/>
      </c>
      <c r="Q524" s="534" t="str">
        <f>IF(Tabla1[[#This Row],[Descripción]]="","",_xlfn.XLOOKUP(Tabla1[[#This Row],[Descripción]],Tabla10[Descripción],Tabla10[CODIGO PRESUPUESTARIO],0))</f>
        <v/>
      </c>
      <c r="R524" s="535"/>
    </row>
    <row r="525" spans="2:18" x14ac:dyDescent="0.25">
      <c r="B525" s="191" t="str">
        <f>IF('Formulario PPGR3'!$G525="","",CONCATENATE('Formulario PPGR3'!$C525,".",'Formulario PPGR3'!$D525,".",'Formulario PPGR3'!$E525,".",'Formulario PPGR3'!$F525))</f>
        <v/>
      </c>
      <c r="C525" s="191" t="str">
        <f>IF('Formulario PPGR3'!$G525="","",'Formulario PPGR1'!#REF!)</f>
        <v/>
      </c>
      <c r="D525" s="191" t="str">
        <f>IF('Formulario PPGR3'!$G525="","",'Formulario PPGR1'!#REF!)</f>
        <v/>
      </c>
      <c r="E525" s="191" t="str">
        <f>IF('Formulario PPGR3'!$G525="","",'Formulario PPGR1'!#REF!)</f>
        <v/>
      </c>
      <c r="F525" s="191" t="str">
        <f>IF('Formulario PPGR3'!$G525="","",'Formulario PPGR1'!#REF!)</f>
        <v/>
      </c>
      <c r="G525" s="243"/>
      <c r="H525" s="531" t="str" cm="1">
        <f t="array" ref="H525">IF(Tabla1[[#This Row],[Código_Actividad]]="","",_xlfn.XLOOKUP(Tabla1[[#This Row],[Código_Actividad]],CodigoActividad,Tabla2[Actividades Programables Presupuestables],"",0))</f>
        <v/>
      </c>
      <c r="I525" s="532" t="str">
        <f>IFERROR(VLOOKUP('Formulario PPGR3'!$G525,'Formulario PPGR2'!$H$110:$V$265,15,FALSE),"")</f>
        <v/>
      </c>
      <c r="J525" s="537"/>
      <c r="K525" s="535" t="str">
        <f>IF(Tabla1[[#This Row],[Insumos]]="","",_xlfn.XLOOKUP(Tabla1[[#This Row],[Insumos]],Tabla10[Insumo],Tabla10[InsumoAbrev],"",0))</f>
        <v/>
      </c>
      <c r="L525" s="536"/>
      <c r="M525" s="533" t="str">
        <f>IF(Tabla1[[#This Row],[Descripción]]="","",_xlfn.XLOOKUP(Tabla1[[#This Row],[Descripción]],Tabla10[Descripción],Tabla10[Unidad de Medida],"",0))</f>
        <v/>
      </c>
      <c r="N525" s="323"/>
      <c r="O525" s="534" t="str">
        <f>IF(Tabla1[[#This Row],[Descripción]]="","",_xlfn.XLOOKUP(Tabla1[[#This Row],[Descripción]],Tabla10[Descripción],Tabla10[Precio Unitario],0))</f>
        <v/>
      </c>
      <c r="P525" s="534" t="str">
        <f>IF(Tabla1[[#This Row],[Cantidad de Insumos]]="","",Tabla1[[#This Row],[Precio Unitario]]*Tabla1[[#This Row],[Cantidad de Insumos]])</f>
        <v/>
      </c>
      <c r="Q525" s="534" t="str">
        <f>IF(Tabla1[[#This Row],[Descripción]]="","",_xlfn.XLOOKUP(Tabla1[[#This Row],[Descripción]],Tabla10[Descripción],Tabla10[CODIGO PRESUPUESTARIO],0))</f>
        <v/>
      </c>
      <c r="R525" s="535"/>
    </row>
    <row r="526" spans="2:18" x14ac:dyDescent="0.25">
      <c r="B526" s="191" t="str">
        <f>IF('Formulario PPGR3'!$G526="","",CONCATENATE('Formulario PPGR3'!$C526,".",'Formulario PPGR3'!$D526,".",'Formulario PPGR3'!$E526,".",'Formulario PPGR3'!$F526))</f>
        <v/>
      </c>
      <c r="C526" s="191" t="str">
        <f>IF('Formulario PPGR3'!$G526="","",'Formulario PPGR1'!#REF!)</f>
        <v/>
      </c>
      <c r="D526" s="191" t="str">
        <f>IF('Formulario PPGR3'!$G526="","",'Formulario PPGR1'!#REF!)</f>
        <v/>
      </c>
      <c r="E526" s="191" t="str">
        <f>IF('Formulario PPGR3'!$G526="","",'Formulario PPGR1'!#REF!)</f>
        <v/>
      </c>
      <c r="F526" s="191" t="str">
        <f>IF('Formulario PPGR3'!$G526="","",'Formulario PPGR1'!#REF!)</f>
        <v/>
      </c>
      <c r="G526" s="243"/>
      <c r="H526" s="531" t="str" cm="1">
        <f t="array" ref="H526">IF(Tabla1[[#This Row],[Código_Actividad]]="","",_xlfn.XLOOKUP(Tabla1[[#This Row],[Código_Actividad]],CodigoActividad,Tabla2[Actividades Programables Presupuestables],"",0))</f>
        <v/>
      </c>
      <c r="I526" s="532" t="str">
        <f>IFERROR(VLOOKUP('Formulario PPGR3'!$G526,'Formulario PPGR2'!$H$110:$V$265,15,FALSE),"")</f>
        <v/>
      </c>
      <c r="J526" s="537"/>
      <c r="K526" s="535" t="str">
        <f>IF(Tabla1[[#This Row],[Insumos]]="","",_xlfn.XLOOKUP(Tabla1[[#This Row],[Insumos]],Tabla10[Insumo],Tabla10[InsumoAbrev],"",0))</f>
        <v/>
      </c>
      <c r="L526" s="536"/>
      <c r="M526" s="533" t="str">
        <f>IF(Tabla1[[#This Row],[Descripción]]="","",_xlfn.XLOOKUP(Tabla1[[#This Row],[Descripción]],Tabla10[Descripción],Tabla10[Unidad de Medida],"",0))</f>
        <v/>
      </c>
      <c r="N526" s="323"/>
      <c r="O526" s="534" t="str">
        <f>IF(Tabla1[[#This Row],[Descripción]]="","",_xlfn.XLOOKUP(Tabla1[[#This Row],[Descripción]],Tabla10[Descripción],Tabla10[Precio Unitario],0))</f>
        <v/>
      </c>
      <c r="P526" s="534" t="str">
        <f>IF(Tabla1[[#This Row],[Cantidad de Insumos]]="","",Tabla1[[#This Row],[Precio Unitario]]*Tabla1[[#This Row],[Cantidad de Insumos]])</f>
        <v/>
      </c>
      <c r="Q526" s="534" t="str">
        <f>IF(Tabla1[[#This Row],[Descripción]]="","",_xlfn.XLOOKUP(Tabla1[[#This Row],[Descripción]],Tabla10[Descripción],Tabla10[CODIGO PRESUPUESTARIO],0))</f>
        <v/>
      </c>
      <c r="R526" s="535"/>
    </row>
    <row r="527" spans="2:18" x14ac:dyDescent="0.25">
      <c r="B527" s="191" t="str">
        <f>IF('Formulario PPGR3'!$G527="","",CONCATENATE('Formulario PPGR3'!$C527,".",'Formulario PPGR3'!$D527,".",'Formulario PPGR3'!$E527,".",'Formulario PPGR3'!$F527))</f>
        <v/>
      </c>
      <c r="C527" s="191" t="str">
        <f>IF('Formulario PPGR3'!$G527="","",'Formulario PPGR1'!#REF!)</f>
        <v/>
      </c>
      <c r="D527" s="191" t="str">
        <f>IF('Formulario PPGR3'!$G527="","",'Formulario PPGR1'!#REF!)</f>
        <v/>
      </c>
      <c r="E527" s="191" t="str">
        <f>IF('Formulario PPGR3'!$G527="","",'Formulario PPGR1'!#REF!)</f>
        <v/>
      </c>
      <c r="F527" s="191" t="str">
        <f>IF('Formulario PPGR3'!$G527="","",'Formulario PPGR1'!#REF!)</f>
        <v/>
      </c>
      <c r="G527" s="243"/>
      <c r="H527" s="531" t="str" cm="1">
        <f t="array" ref="H527">IF(Tabla1[[#This Row],[Código_Actividad]]="","",_xlfn.XLOOKUP(Tabla1[[#This Row],[Código_Actividad]],CodigoActividad,Tabla2[Actividades Programables Presupuestables],"",0))</f>
        <v/>
      </c>
      <c r="I527" s="532" t="str">
        <f>IFERROR(VLOOKUP('Formulario PPGR3'!$G527,'Formulario PPGR2'!$H$110:$V$265,15,FALSE),"")</f>
        <v/>
      </c>
      <c r="J527" s="537"/>
      <c r="K527" s="535" t="str">
        <f>IF(Tabla1[[#This Row],[Insumos]]="","",_xlfn.XLOOKUP(Tabla1[[#This Row],[Insumos]],Tabla10[Insumo],Tabla10[InsumoAbrev],"",0))</f>
        <v/>
      </c>
      <c r="L527" s="536"/>
      <c r="M527" s="533" t="str">
        <f>IF(Tabla1[[#This Row],[Descripción]]="","",_xlfn.XLOOKUP(Tabla1[[#This Row],[Descripción]],Tabla10[Descripción],Tabla10[Unidad de Medida],"",0))</f>
        <v/>
      </c>
      <c r="N527" s="323"/>
      <c r="O527" s="534" t="str">
        <f>IF(Tabla1[[#This Row],[Descripción]]="","",_xlfn.XLOOKUP(Tabla1[[#This Row],[Descripción]],Tabla10[Descripción],Tabla10[Precio Unitario],0))</f>
        <v/>
      </c>
      <c r="P527" s="534" t="str">
        <f>IF(Tabla1[[#This Row],[Cantidad de Insumos]]="","",Tabla1[[#This Row],[Precio Unitario]]*Tabla1[[#This Row],[Cantidad de Insumos]])</f>
        <v/>
      </c>
      <c r="Q527" s="534" t="str">
        <f>IF(Tabla1[[#This Row],[Descripción]]="","",_xlfn.XLOOKUP(Tabla1[[#This Row],[Descripción]],Tabla10[Descripción],Tabla10[CODIGO PRESUPUESTARIO],0))</f>
        <v/>
      </c>
      <c r="R527" s="535"/>
    </row>
    <row r="528" spans="2:18" x14ac:dyDescent="0.25">
      <c r="B528" s="191" t="str">
        <f>IF('Formulario PPGR3'!$G528="","",CONCATENATE('Formulario PPGR3'!$C528,".",'Formulario PPGR3'!$D528,".",'Formulario PPGR3'!$E528,".",'Formulario PPGR3'!$F528))</f>
        <v/>
      </c>
      <c r="C528" s="191" t="str">
        <f>IF('Formulario PPGR3'!$G528="","",'Formulario PPGR1'!#REF!)</f>
        <v/>
      </c>
      <c r="D528" s="191" t="str">
        <f>IF('Formulario PPGR3'!$G528="","",'Formulario PPGR1'!#REF!)</f>
        <v/>
      </c>
      <c r="E528" s="191" t="str">
        <f>IF('Formulario PPGR3'!$G528="","",'Formulario PPGR1'!#REF!)</f>
        <v/>
      </c>
      <c r="F528" s="191" t="str">
        <f>IF('Formulario PPGR3'!$G528="","",'Formulario PPGR1'!#REF!)</f>
        <v/>
      </c>
      <c r="G528" s="243"/>
      <c r="H528" s="531" t="str" cm="1">
        <f t="array" ref="H528">IF(Tabla1[[#This Row],[Código_Actividad]]="","",_xlfn.XLOOKUP(Tabla1[[#This Row],[Código_Actividad]],CodigoActividad,Tabla2[Actividades Programables Presupuestables],"",0))</f>
        <v/>
      </c>
      <c r="I528" s="532" t="str">
        <f>IFERROR(VLOOKUP('Formulario PPGR3'!$G528,'Formulario PPGR2'!$H$110:$V$265,15,FALSE),"")</f>
        <v/>
      </c>
      <c r="J528" s="538"/>
      <c r="K528" s="535" t="str">
        <f>IF(Tabla1[[#This Row],[Insumos]]="","",_xlfn.XLOOKUP(Tabla1[[#This Row],[Insumos]],Tabla10[Insumo],Tabla10[InsumoAbrev],"",0))</f>
        <v/>
      </c>
      <c r="L528" s="536"/>
      <c r="M528" s="533" t="str">
        <f>IF(Tabla1[[#This Row],[Descripción]]="","",_xlfn.XLOOKUP(Tabla1[[#This Row],[Descripción]],Tabla10[Descripción],Tabla10[Unidad de Medida],"",0))</f>
        <v/>
      </c>
      <c r="N528" s="323"/>
      <c r="O528" s="534" t="str">
        <f>IF(Tabla1[[#This Row],[Descripción]]="","",_xlfn.XLOOKUP(Tabla1[[#This Row],[Descripción]],Tabla10[Descripción],Tabla10[Precio Unitario],0))</f>
        <v/>
      </c>
      <c r="P528" s="534" t="str">
        <f>IF(Tabla1[[#This Row],[Cantidad de Insumos]]="","",Tabla1[[#This Row],[Precio Unitario]]*Tabla1[[#This Row],[Cantidad de Insumos]])</f>
        <v/>
      </c>
      <c r="Q528" s="534" t="str">
        <f>IF(Tabla1[[#This Row],[Descripción]]="","",_xlfn.XLOOKUP(Tabla1[[#This Row],[Descripción]],Tabla10[Descripción],Tabla10[CODIGO PRESUPUESTARIO],0))</f>
        <v/>
      </c>
      <c r="R528" s="535"/>
    </row>
    <row r="529" spans="2:18" x14ac:dyDescent="0.25">
      <c r="B529" s="191" t="str">
        <f>IF('Formulario PPGR3'!$G529="","",CONCATENATE('Formulario PPGR3'!$C529,".",'Formulario PPGR3'!$D529,".",'Formulario PPGR3'!$E529,".",'Formulario PPGR3'!$F529))</f>
        <v/>
      </c>
      <c r="C529" s="191" t="str">
        <f>IF('Formulario PPGR3'!$G529="","",'Formulario PPGR1'!#REF!)</f>
        <v/>
      </c>
      <c r="D529" s="191" t="str">
        <f>IF('Formulario PPGR3'!$G529="","",'Formulario PPGR1'!#REF!)</f>
        <v/>
      </c>
      <c r="E529" s="191" t="str">
        <f>IF('Formulario PPGR3'!$G529="","",'Formulario PPGR1'!#REF!)</f>
        <v/>
      </c>
      <c r="F529" s="191" t="str">
        <f>IF('Formulario PPGR3'!$G529="","",'Formulario PPGR1'!#REF!)</f>
        <v/>
      </c>
      <c r="G529" s="243"/>
      <c r="H529" s="531" t="str" cm="1">
        <f t="array" ref="H529">IF(Tabla1[[#This Row],[Código_Actividad]]="","",_xlfn.XLOOKUP(Tabla1[[#This Row],[Código_Actividad]],CodigoActividad,Tabla2[Actividades Programables Presupuestables],"",0))</f>
        <v/>
      </c>
      <c r="I529" s="532" t="str">
        <f>IFERROR(VLOOKUP('Formulario PPGR3'!$G529,'Formulario PPGR2'!$H$110:$V$265,15,FALSE),"")</f>
        <v/>
      </c>
      <c r="J529" s="537"/>
      <c r="K529" s="535" t="str">
        <f>IF(Tabla1[[#This Row],[Insumos]]="","",_xlfn.XLOOKUP(Tabla1[[#This Row],[Insumos]],Tabla10[Insumo],Tabla10[InsumoAbrev],"",0))</f>
        <v/>
      </c>
      <c r="L529" s="536"/>
      <c r="M529" s="533" t="str">
        <f>IF(Tabla1[[#This Row],[Descripción]]="","",_xlfn.XLOOKUP(Tabla1[[#This Row],[Descripción]],Tabla10[Descripción],Tabla10[Unidad de Medida],"",0))</f>
        <v/>
      </c>
      <c r="N529" s="323"/>
      <c r="O529" s="534" t="str">
        <f>IF(Tabla1[[#This Row],[Descripción]]="","",_xlfn.XLOOKUP(Tabla1[[#This Row],[Descripción]],Tabla10[Descripción],Tabla10[Precio Unitario],0))</f>
        <v/>
      </c>
      <c r="P529" s="534" t="str">
        <f>IF(Tabla1[[#This Row],[Cantidad de Insumos]]="","",Tabla1[[#This Row],[Precio Unitario]]*Tabla1[[#This Row],[Cantidad de Insumos]])</f>
        <v/>
      </c>
      <c r="Q529" s="534" t="str">
        <f>IF(Tabla1[[#This Row],[Descripción]]="","",_xlfn.XLOOKUP(Tabla1[[#This Row],[Descripción]],Tabla10[Descripción],Tabla10[CODIGO PRESUPUESTARIO],0))</f>
        <v/>
      </c>
      <c r="R529" s="535"/>
    </row>
    <row r="530" spans="2:18" x14ac:dyDescent="0.25">
      <c r="B530" s="191" t="str">
        <f>IF('Formulario PPGR3'!$G530="","",CONCATENATE('Formulario PPGR3'!$C530,".",'Formulario PPGR3'!$D530,".",'Formulario PPGR3'!$E530,".",'Formulario PPGR3'!$F530))</f>
        <v/>
      </c>
      <c r="C530" s="191" t="str">
        <f>IF('Formulario PPGR3'!$G530="","",'Formulario PPGR1'!#REF!)</f>
        <v/>
      </c>
      <c r="D530" s="191" t="str">
        <f>IF('Formulario PPGR3'!$G530="","",'Formulario PPGR1'!#REF!)</f>
        <v/>
      </c>
      <c r="E530" s="191" t="str">
        <f>IF('Formulario PPGR3'!$G530="","",'Formulario PPGR1'!#REF!)</f>
        <v/>
      </c>
      <c r="F530" s="191" t="str">
        <f>IF('Formulario PPGR3'!$G530="","",'Formulario PPGR1'!#REF!)</f>
        <v/>
      </c>
      <c r="G530" s="243"/>
      <c r="H530" s="531" t="str" cm="1">
        <f t="array" ref="H530">IF(Tabla1[[#This Row],[Código_Actividad]]="","",_xlfn.XLOOKUP(Tabla1[[#This Row],[Código_Actividad]],CodigoActividad,Tabla2[Actividades Programables Presupuestables],"",0))</f>
        <v/>
      </c>
      <c r="I530" s="532" t="str">
        <f>IFERROR(VLOOKUP('Formulario PPGR3'!$G530,'Formulario PPGR2'!$H$110:$V$265,15,FALSE),"")</f>
        <v/>
      </c>
      <c r="J530" s="537"/>
      <c r="K530" s="535" t="str">
        <f>IF(Tabla1[[#This Row],[Insumos]]="","",_xlfn.XLOOKUP(Tabla1[[#This Row],[Insumos]],Tabla10[Insumo],Tabla10[InsumoAbrev],"",0))</f>
        <v/>
      </c>
      <c r="L530" s="536"/>
      <c r="M530" s="533" t="str">
        <f>IF(Tabla1[[#This Row],[Descripción]]="","",_xlfn.XLOOKUP(Tabla1[[#This Row],[Descripción]],Tabla10[Descripción],Tabla10[Unidad de Medida],"",0))</f>
        <v/>
      </c>
      <c r="N530" s="323"/>
      <c r="O530" s="534" t="str">
        <f>IF(Tabla1[[#This Row],[Descripción]]="","",_xlfn.XLOOKUP(Tabla1[[#This Row],[Descripción]],Tabla10[Descripción],Tabla10[Precio Unitario],0))</f>
        <v/>
      </c>
      <c r="P530" s="534" t="str">
        <f>IF(Tabla1[[#This Row],[Cantidad de Insumos]]="","",Tabla1[[#This Row],[Precio Unitario]]*Tabla1[[#This Row],[Cantidad de Insumos]])</f>
        <v/>
      </c>
      <c r="Q530" s="534" t="str">
        <f>IF(Tabla1[[#This Row],[Descripción]]="","",_xlfn.XLOOKUP(Tabla1[[#This Row],[Descripción]],Tabla10[Descripción],Tabla10[CODIGO PRESUPUESTARIO],0))</f>
        <v/>
      </c>
      <c r="R530" s="535"/>
    </row>
    <row r="531" spans="2:18" x14ac:dyDescent="0.25">
      <c r="B531" s="191" t="str">
        <f>IF('Formulario PPGR3'!$G531="","",CONCATENATE('Formulario PPGR3'!$C531,".",'Formulario PPGR3'!$D531,".",'Formulario PPGR3'!$E531,".",'Formulario PPGR3'!$F531))</f>
        <v/>
      </c>
      <c r="C531" s="191" t="str">
        <f>IF('Formulario PPGR3'!$G531="","",'Formulario PPGR1'!#REF!)</f>
        <v/>
      </c>
      <c r="D531" s="191" t="str">
        <f>IF('Formulario PPGR3'!$G531="","",'Formulario PPGR1'!#REF!)</f>
        <v/>
      </c>
      <c r="E531" s="191" t="str">
        <f>IF('Formulario PPGR3'!$G531="","",'Formulario PPGR1'!#REF!)</f>
        <v/>
      </c>
      <c r="F531" s="191" t="str">
        <f>IF('Formulario PPGR3'!$G531="","",'Formulario PPGR1'!#REF!)</f>
        <v/>
      </c>
      <c r="G531" s="243"/>
      <c r="H531" s="531" t="str" cm="1">
        <f t="array" ref="H531">IF(Tabla1[[#This Row],[Código_Actividad]]="","",_xlfn.XLOOKUP(Tabla1[[#This Row],[Código_Actividad]],CodigoActividad,Tabla2[Actividades Programables Presupuestables],"",0))</f>
        <v/>
      </c>
      <c r="I531" s="532" t="str">
        <f>IFERROR(VLOOKUP('Formulario PPGR3'!$G531,'Formulario PPGR2'!$H$110:$V$265,15,FALSE),"")</f>
        <v/>
      </c>
      <c r="J531" s="538"/>
      <c r="K531" s="535" t="str">
        <f>IF(Tabla1[[#This Row],[Insumos]]="","",_xlfn.XLOOKUP(Tabla1[[#This Row],[Insumos]],Tabla10[Insumo],Tabla10[InsumoAbrev],"",0))</f>
        <v/>
      </c>
      <c r="L531" s="536"/>
      <c r="M531" s="533" t="str">
        <f>IF(Tabla1[[#This Row],[Descripción]]="","",_xlfn.XLOOKUP(Tabla1[[#This Row],[Descripción]],Tabla10[Descripción],Tabla10[Unidad de Medida],"",0))</f>
        <v/>
      </c>
      <c r="N531" s="323"/>
      <c r="O531" s="534" t="str">
        <f>IF(Tabla1[[#This Row],[Descripción]]="","",_xlfn.XLOOKUP(Tabla1[[#This Row],[Descripción]],Tabla10[Descripción],Tabla10[Precio Unitario],0))</f>
        <v/>
      </c>
      <c r="P531" s="534" t="str">
        <f>IF(Tabla1[[#This Row],[Cantidad de Insumos]]="","",Tabla1[[#This Row],[Precio Unitario]]*Tabla1[[#This Row],[Cantidad de Insumos]])</f>
        <v/>
      </c>
      <c r="Q531" s="534" t="str">
        <f>IF(Tabla1[[#This Row],[Descripción]]="","",_xlfn.XLOOKUP(Tabla1[[#This Row],[Descripción]],Tabla10[Descripción],Tabla10[CODIGO PRESUPUESTARIO],0))</f>
        <v/>
      </c>
      <c r="R531" s="535"/>
    </row>
    <row r="532" spans="2:18" x14ac:dyDescent="0.25">
      <c r="B532" s="191" t="str">
        <f>IF('Formulario PPGR3'!$G532="","",CONCATENATE('Formulario PPGR3'!$C532,".",'Formulario PPGR3'!$D532,".",'Formulario PPGR3'!$E532,".",'Formulario PPGR3'!$F532))</f>
        <v/>
      </c>
      <c r="C532" s="191" t="str">
        <f>IF('Formulario PPGR3'!$G532="","",'Formulario PPGR1'!#REF!)</f>
        <v/>
      </c>
      <c r="D532" s="191" t="str">
        <f>IF('Formulario PPGR3'!$G532="","",'Formulario PPGR1'!#REF!)</f>
        <v/>
      </c>
      <c r="E532" s="191" t="str">
        <f>IF('Formulario PPGR3'!$G532="","",'Formulario PPGR1'!#REF!)</f>
        <v/>
      </c>
      <c r="F532" s="191" t="str">
        <f>IF('Formulario PPGR3'!$G532="","",'Formulario PPGR1'!#REF!)</f>
        <v/>
      </c>
      <c r="G532" s="243"/>
      <c r="H532" s="531" t="str" cm="1">
        <f t="array" ref="H532">IF(Tabla1[[#This Row],[Código_Actividad]]="","",_xlfn.XLOOKUP(Tabla1[[#This Row],[Código_Actividad]],CodigoActividad,Tabla2[Actividades Programables Presupuestables],"",0))</f>
        <v/>
      </c>
      <c r="I532" s="532" t="str">
        <f>IFERROR(VLOOKUP('Formulario PPGR3'!$G532,'Formulario PPGR2'!$H$110:$V$265,15,FALSE),"")</f>
        <v/>
      </c>
      <c r="J532" s="537"/>
      <c r="K532" s="535" t="str">
        <f>IF(Tabla1[[#This Row],[Insumos]]="","",_xlfn.XLOOKUP(Tabla1[[#This Row],[Insumos]],Tabla10[Insumo],Tabla10[InsumoAbrev],"",0))</f>
        <v/>
      </c>
      <c r="L532" s="536"/>
      <c r="M532" s="533" t="str">
        <f>IF(Tabla1[[#This Row],[Descripción]]="","",_xlfn.XLOOKUP(Tabla1[[#This Row],[Descripción]],Tabla10[Descripción],Tabla10[Unidad de Medida],"",0))</f>
        <v/>
      </c>
      <c r="N532" s="323"/>
      <c r="O532" s="534" t="str">
        <f>IF(Tabla1[[#This Row],[Descripción]]="","",_xlfn.XLOOKUP(Tabla1[[#This Row],[Descripción]],Tabla10[Descripción],Tabla10[Precio Unitario],0))</f>
        <v/>
      </c>
      <c r="P532" s="534" t="str">
        <f>IF(Tabla1[[#This Row],[Cantidad de Insumos]]="","",Tabla1[[#This Row],[Precio Unitario]]*Tabla1[[#This Row],[Cantidad de Insumos]])</f>
        <v/>
      </c>
      <c r="Q532" s="534" t="str">
        <f>IF(Tabla1[[#This Row],[Descripción]]="","",_xlfn.XLOOKUP(Tabla1[[#This Row],[Descripción]],Tabla10[Descripción],Tabla10[CODIGO PRESUPUESTARIO],0))</f>
        <v/>
      </c>
      <c r="R532" s="535"/>
    </row>
    <row r="533" spans="2:18" x14ac:dyDescent="0.25">
      <c r="B533" s="191" t="str">
        <f>IF('Formulario PPGR3'!$G533="","",CONCATENATE('Formulario PPGR3'!$C533,".",'Formulario PPGR3'!$D533,".",'Formulario PPGR3'!$E533,".",'Formulario PPGR3'!$F533))</f>
        <v/>
      </c>
      <c r="C533" s="191" t="str">
        <f>IF('Formulario PPGR3'!$G533="","",'Formulario PPGR1'!#REF!)</f>
        <v/>
      </c>
      <c r="D533" s="191" t="str">
        <f>IF('Formulario PPGR3'!$G533="","",'Formulario PPGR1'!#REF!)</f>
        <v/>
      </c>
      <c r="E533" s="191" t="str">
        <f>IF('Formulario PPGR3'!$G533="","",'Formulario PPGR1'!#REF!)</f>
        <v/>
      </c>
      <c r="F533" s="191" t="str">
        <f>IF('Formulario PPGR3'!$G533="","",'Formulario PPGR1'!#REF!)</f>
        <v/>
      </c>
      <c r="G533" s="243"/>
      <c r="H533" s="531" t="str" cm="1">
        <f t="array" ref="H533">IF(Tabla1[[#This Row],[Código_Actividad]]="","",_xlfn.XLOOKUP(Tabla1[[#This Row],[Código_Actividad]],CodigoActividad,Tabla2[Actividades Programables Presupuestables],"",0))</f>
        <v/>
      </c>
      <c r="I533" s="532" t="str">
        <f>IFERROR(VLOOKUP('Formulario PPGR3'!$G533,'Formulario PPGR2'!$H$110:$V$265,15,FALSE),"")</f>
        <v/>
      </c>
      <c r="J533" s="537"/>
      <c r="K533" s="535" t="str">
        <f>IF(Tabla1[[#This Row],[Insumos]]="","",_xlfn.XLOOKUP(Tabla1[[#This Row],[Insumos]],Tabla10[Insumo],Tabla10[InsumoAbrev],"",0))</f>
        <v/>
      </c>
      <c r="L533" s="536"/>
      <c r="M533" s="533" t="str">
        <f>IF(Tabla1[[#This Row],[Descripción]]="","",_xlfn.XLOOKUP(Tabla1[[#This Row],[Descripción]],Tabla10[Descripción],Tabla10[Unidad de Medida],"",0))</f>
        <v/>
      </c>
      <c r="N533" s="323"/>
      <c r="O533" s="534" t="str">
        <f>IF(Tabla1[[#This Row],[Descripción]]="","",_xlfn.XLOOKUP(Tabla1[[#This Row],[Descripción]],Tabla10[Descripción],Tabla10[Precio Unitario],0))</f>
        <v/>
      </c>
      <c r="P533" s="534" t="str">
        <f>IF(Tabla1[[#This Row],[Cantidad de Insumos]]="","",Tabla1[[#This Row],[Precio Unitario]]*Tabla1[[#This Row],[Cantidad de Insumos]])</f>
        <v/>
      </c>
      <c r="Q533" s="534" t="str">
        <f>IF(Tabla1[[#This Row],[Descripción]]="","",_xlfn.XLOOKUP(Tabla1[[#This Row],[Descripción]],Tabla10[Descripción],Tabla10[CODIGO PRESUPUESTARIO],0))</f>
        <v/>
      </c>
      <c r="R533" s="535"/>
    </row>
    <row r="534" spans="2:18" x14ac:dyDescent="0.25">
      <c r="B534" s="191" t="str">
        <f>IF('Formulario PPGR3'!$G534="","",CONCATENATE('Formulario PPGR3'!$C534,".",'Formulario PPGR3'!$D534,".",'Formulario PPGR3'!$E534,".",'Formulario PPGR3'!$F534))</f>
        <v/>
      </c>
      <c r="C534" s="191" t="str">
        <f>IF('Formulario PPGR3'!$G534="","",'Formulario PPGR1'!#REF!)</f>
        <v/>
      </c>
      <c r="D534" s="191" t="str">
        <f>IF('Formulario PPGR3'!$G534="","",'Formulario PPGR1'!#REF!)</f>
        <v/>
      </c>
      <c r="E534" s="191" t="str">
        <f>IF('Formulario PPGR3'!$G534="","",'Formulario PPGR1'!#REF!)</f>
        <v/>
      </c>
      <c r="F534" s="191" t="str">
        <f>IF('Formulario PPGR3'!$G534="","",'Formulario PPGR1'!#REF!)</f>
        <v/>
      </c>
      <c r="G534" s="243"/>
      <c r="H534" s="531" t="str" cm="1">
        <f t="array" ref="H534">IF(Tabla1[[#This Row],[Código_Actividad]]="","",_xlfn.XLOOKUP(Tabla1[[#This Row],[Código_Actividad]],CodigoActividad,Tabla2[Actividades Programables Presupuestables],"",0))</f>
        <v/>
      </c>
      <c r="I534" s="532" t="str">
        <f>IFERROR(VLOOKUP('Formulario PPGR3'!$G534,'Formulario PPGR2'!$H$110:$V$265,15,FALSE),"")</f>
        <v/>
      </c>
      <c r="J534" s="537"/>
      <c r="K534" s="535" t="str">
        <f>IF(Tabla1[[#This Row],[Insumos]]="","",_xlfn.XLOOKUP(Tabla1[[#This Row],[Insumos]],Tabla10[Insumo],Tabla10[InsumoAbrev],"",0))</f>
        <v/>
      </c>
      <c r="L534" s="536"/>
      <c r="M534" s="533" t="str">
        <f>IF(Tabla1[[#This Row],[Descripción]]="","",_xlfn.XLOOKUP(Tabla1[[#This Row],[Descripción]],Tabla10[Descripción],Tabla10[Unidad de Medida],"",0))</f>
        <v/>
      </c>
      <c r="N534" s="323"/>
      <c r="O534" s="534" t="str">
        <f>IF(Tabla1[[#This Row],[Descripción]]="","",_xlfn.XLOOKUP(Tabla1[[#This Row],[Descripción]],Tabla10[Descripción],Tabla10[Precio Unitario],0))</f>
        <v/>
      </c>
      <c r="P534" s="534" t="str">
        <f>IF(Tabla1[[#This Row],[Cantidad de Insumos]]="","",Tabla1[[#This Row],[Precio Unitario]]*Tabla1[[#This Row],[Cantidad de Insumos]])</f>
        <v/>
      </c>
      <c r="Q534" s="534" t="str">
        <f>IF(Tabla1[[#This Row],[Descripción]]="","",_xlfn.XLOOKUP(Tabla1[[#This Row],[Descripción]],Tabla10[Descripción],Tabla10[CODIGO PRESUPUESTARIO],0))</f>
        <v/>
      </c>
      <c r="R534" s="535"/>
    </row>
    <row r="535" spans="2:18" x14ac:dyDescent="0.25">
      <c r="B535" s="191" t="str">
        <f>IF('Formulario PPGR3'!$G535="","",CONCATENATE('Formulario PPGR3'!$C535,".",'Formulario PPGR3'!$D535,".",'Formulario PPGR3'!$E535,".",'Formulario PPGR3'!$F535))</f>
        <v/>
      </c>
      <c r="C535" s="191" t="str">
        <f>IF('Formulario PPGR3'!$G535="","",'Formulario PPGR1'!#REF!)</f>
        <v/>
      </c>
      <c r="D535" s="191" t="str">
        <f>IF('Formulario PPGR3'!$G535="","",'Formulario PPGR1'!#REF!)</f>
        <v/>
      </c>
      <c r="E535" s="191" t="str">
        <f>IF('Formulario PPGR3'!$G535="","",'Formulario PPGR1'!#REF!)</f>
        <v/>
      </c>
      <c r="F535" s="191" t="str">
        <f>IF('Formulario PPGR3'!$G535="","",'Formulario PPGR1'!#REF!)</f>
        <v/>
      </c>
      <c r="G535" s="243"/>
      <c r="H535" s="531" t="str" cm="1">
        <f t="array" ref="H535">IF(Tabla1[[#This Row],[Código_Actividad]]="","",_xlfn.XLOOKUP(Tabla1[[#This Row],[Código_Actividad]],CodigoActividad,Tabla2[Actividades Programables Presupuestables],"",0))</f>
        <v/>
      </c>
      <c r="I535" s="532" t="str">
        <f>IFERROR(VLOOKUP('Formulario PPGR3'!$G535,'Formulario PPGR2'!$H$110:$V$265,15,FALSE),"")</f>
        <v/>
      </c>
      <c r="J535" s="537"/>
      <c r="K535" s="535" t="str">
        <f>IF(Tabla1[[#This Row],[Insumos]]="","",_xlfn.XLOOKUP(Tabla1[[#This Row],[Insumos]],Tabla10[Insumo],Tabla10[InsumoAbrev],"",0))</f>
        <v/>
      </c>
      <c r="L535" s="536"/>
      <c r="M535" s="533" t="str">
        <f>IF(Tabla1[[#This Row],[Descripción]]="","",_xlfn.XLOOKUP(Tabla1[[#This Row],[Descripción]],Tabla10[Descripción],Tabla10[Unidad de Medida],"",0))</f>
        <v/>
      </c>
      <c r="N535" s="323"/>
      <c r="O535" s="534" t="str">
        <f>IF(Tabla1[[#This Row],[Descripción]]="","",_xlfn.XLOOKUP(Tabla1[[#This Row],[Descripción]],Tabla10[Descripción],Tabla10[Precio Unitario],0))</f>
        <v/>
      </c>
      <c r="P535" s="534" t="str">
        <f>IF(Tabla1[[#This Row],[Cantidad de Insumos]]="","",Tabla1[[#This Row],[Precio Unitario]]*Tabla1[[#This Row],[Cantidad de Insumos]])</f>
        <v/>
      </c>
      <c r="Q535" s="534" t="str">
        <f>IF(Tabla1[[#This Row],[Descripción]]="","",_xlfn.XLOOKUP(Tabla1[[#This Row],[Descripción]],Tabla10[Descripción],Tabla10[CODIGO PRESUPUESTARIO],0))</f>
        <v/>
      </c>
      <c r="R535" s="535"/>
    </row>
    <row r="536" spans="2:18" x14ac:dyDescent="0.25">
      <c r="B536" s="191" t="str">
        <f>IF('Formulario PPGR3'!$G536="","",CONCATENATE('Formulario PPGR3'!$C536,".",'Formulario PPGR3'!$D536,".",'Formulario PPGR3'!$E536,".",'Formulario PPGR3'!$F536))</f>
        <v/>
      </c>
      <c r="C536" s="191" t="str">
        <f>IF('Formulario PPGR3'!$G536="","",'Formulario PPGR1'!#REF!)</f>
        <v/>
      </c>
      <c r="D536" s="191" t="str">
        <f>IF('Formulario PPGR3'!$G536="","",'Formulario PPGR1'!#REF!)</f>
        <v/>
      </c>
      <c r="E536" s="191" t="str">
        <f>IF('Formulario PPGR3'!$G536="","",'Formulario PPGR1'!#REF!)</f>
        <v/>
      </c>
      <c r="F536" s="191" t="str">
        <f>IF('Formulario PPGR3'!$G536="","",'Formulario PPGR1'!#REF!)</f>
        <v/>
      </c>
      <c r="G536" s="243"/>
      <c r="H536" s="531" t="str" cm="1">
        <f t="array" ref="H536">IF(Tabla1[[#This Row],[Código_Actividad]]="","",_xlfn.XLOOKUP(Tabla1[[#This Row],[Código_Actividad]],CodigoActividad,Tabla2[Actividades Programables Presupuestables],"",0))</f>
        <v/>
      </c>
      <c r="I536" s="532" t="str">
        <f>IFERROR(VLOOKUP('Formulario PPGR3'!$G536,'Formulario PPGR2'!$H$110:$V$265,15,FALSE),"")</f>
        <v/>
      </c>
      <c r="J536" s="537"/>
      <c r="K536" s="535" t="str">
        <f>IF(Tabla1[[#This Row],[Insumos]]="","",_xlfn.XLOOKUP(Tabla1[[#This Row],[Insumos]],Tabla10[Insumo],Tabla10[InsumoAbrev],"",0))</f>
        <v/>
      </c>
      <c r="L536" s="536"/>
      <c r="M536" s="533" t="str">
        <f>IF(Tabla1[[#This Row],[Descripción]]="","",_xlfn.XLOOKUP(Tabla1[[#This Row],[Descripción]],Tabla10[Descripción],Tabla10[Unidad de Medida],"",0))</f>
        <v/>
      </c>
      <c r="N536" s="323"/>
      <c r="O536" s="534" t="str">
        <f>IF(Tabla1[[#This Row],[Descripción]]="","",_xlfn.XLOOKUP(Tabla1[[#This Row],[Descripción]],Tabla10[Descripción],Tabla10[Precio Unitario],0))</f>
        <v/>
      </c>
      <c r="P536" s="534" t="str">
        <f>IF(Tabla1[[#This Row],[Cantidad de Insumos]]="","",Tabla1[[#This Row],[Precio Unitario]]*Tabla1[[#This Row],[Cantidad de Insumos]])</f>
        <v/>
      </c>
      <c r="Q536" s="534" t="str">
        <f>IF(Tabla1[[#This Row],[Descripción]]="","",_xlfn.XLOOKUP(Tabla1[[#This Row],[Descripción]],Tabla10[Descripción],Tabla10[CODIGO PRESUPUESTARIO],0))</f>
        <v/>
      </c>
      <c r="R536" s="535"/>
    </row>
    <row r="537" spans="2:18" x14ac:dyDescent="0.25">
      <c r="B537" s="191" t="str">
        <f>IF('Formulario PPGR3'!$G537="","",CONCATENATE('Formulario PPGR3'!$C537,".",'Formulario PPGR3'!$D537,".",'Formulario PPGR3'!$E537,".",'Formulario PPGR3'!$F537))</f>
        <v/>
      </c>
      <c r="C537" s="191" t="str">
        <f>IF('Formulario PPGR3'!$G537="","",'Formulario PPGR1'!#REF!)</f>
        <v/>
      </c>
      <c r="D537" s="191" t="str">
        <f>IF('Formulario PPGR3'!$G537="","",'Formulario PPGR1'!#REF!)</f>
        <v/>
      </c>
      <c r="E537" s="191" t="str">
        <f>IF('Formulario PPGR3'!$G537="","",'Formulario PPGR1'!#REF!)</f>
        <v/>
      </c>
      <c r="F537" s="191" t="str">
        <f>IF('Formulario PPGR3'!$G537="","",'Formulario PPGR1'!#REF!)</f>
        <v/>
      </c>
      <c r="G537" s="243"/>
      <c r="H537" s="531" t="str" cm="1">
        <f t="array" ref="H537">IF(Tabla1[[#This Row],[Código_Actividad]]="","",_xlfn.XLOOKUP(Tabla1[[#This Row],[Código_Actividad]],CodigoActividad,Tabla2[Actividades Programables Presupuestables],"",0))</f>
        <v/>
      </c>
      <c r="I537" s="532" t="str">
        <f>IFERROR(VLOOKUP('Formulario PPGR3'!$G537,'Formulario PPGR2'!$H$110:$V$265,15,FALSE),"")</f>
        <v/>
      </c>
      <c r="J537" s="539"/>
      <c r="K537" s="535" t="str">
        <f>IF(Tabla1[[#This Row],[Insumos]]="","",_xlfn.XLOOKUP(Tabla1[[#This Row],[Insumos]],Tabla10[Insumo],Tabla10[InsumoAbrev],"",0))</f>
        <v/>
      </c>
      <c r="L537" s="536"/>
      <c r="M537" s="533" t="str">
        <f>IF(Tabla1[[#This Row],[Descripción]]="","",_xlfn.XLOOKUP(Tabla1[[#This Row],[Descripción]],Tabla10[Descripción],Tabla10[Unidad de Medida],"",0))</f>
        <v/>
      </c>
      <c r="N537" s="323"/>
      <c r="O537" s="534" t="str">
        <f>IF(Tabla1[[#This Row],[Descripción]]="","",_xlfn.XLOOKUP(Tabla1[[#This Row],[Descripción]],Tabla10[Descripción],Tabla10[Precio Unitario],0))</f>
        <v/>
      </c>
      <c r="P537" s="534" t="str">
        <f>IF(Tabla1[[#This Row],[Cantidad de Insumos]]="","",Tabla1[[#This Row],[Precio Unitario]]*Tabla1[[#This Row],[Cantidad de Insumos]])</f>
        <v/>
      </c>
      <c r="Q537" s="534" t="str">
        <f>IF(Tabla1[[#This Row],[Descripción]]="","",_xlfn.XLOOKUP(Tabla1[[#This Row],[Descripción]],Tabla10[Descripción],Tabla10[CODIGO PRESUPUESTARIO],0))</f>
        <v/>
      </c>
      <c r="R537" s="535"/>
    </row>
    <row r="538" spans="2:18" x14ac:dyDescent="0.25">
      <c r="B538" s="191" t="str">
        <f>IF('Formulario PPGR3'!$G538="","",CONCATENATE('Formulario PPGR3'!$C538,".",'Formulario PPGR3'!$D538,".",'Formulario PPGR3'!$E538,".",'Formulario PPGR3'!$F538))</f>
        <v/>
      </c>
      <c r="C538" s="191" t="str">
        <f>IF('Formulario PPGR3'!$G538="","",'Formulario PPGR1'!#REF!)</f>
        <v/>
      </c>
      <c r="D538" s="191" t="str">
        <f>IF('Formulario PPGR3'!$G538="","",'Formulario PPGR1'!#REF!)</f>
        <v/>
      </c>
      <c r="E538" s="191" t="str">
        <f>IF('Formulario PPGR3'!$G538="","",'Formulario PPGR1'!#REF!)</f>
        <v/>
      </c>
      <c r="F538" s="191" t="str">
        <f>IF('Formulario PPGR3'!$G538="","",'Formulario PPGR1'!#REF!)</f>
        <v/>
      </c>
      <c r="G538" s="243"/>
      <c r="H538" s="531" t="str" cm="1">
        <f t="array" ref="H538">IF(Tabla1[[#This Row],[Código_Actividad]]="","",_xlfn.XLOOKUP(Tabla1[[#This Row],[Código_Actividad]],CodigoActividad,Tabla2[Actividades Programables Presupuestables],"",0))</f>
        <v/>
      </c>
      <c r="I538" s="532" t="str">
        <f>IFERROR(VLOOKUP('Formulario PPGR3'!$G538,'Formulario PPGR2'!$H$110:$V$265,15,FALSE),"")</f>
        <v/>
      </c>
      <c r="J538" s="537"/>
      <c r="K538" s="535" t="str">
        <f>IF(Tabla1[[#This Row],[Insumos]]="","",_xlfn.XLOOKUP(Tabla1[[#This Row],[Insumos]],Tabla10[Insumo],Tabla10[InsumoAbrev],"",0))</f>
        <v/>
      </c>
      <c r="L538" s="536"/>
      <c r="M538" s="533" t="str">
        <f>IF(Tabla1[[#This Row],[Descripción]]="","",_xlfn.XLOOKUP(Tabla1[[#This Row],[Descripción]],Tabla10[Descripción],Tabla10[Unidad de Medida],"",0))</f>
        <v/>
      </c>
      <c r="N538" s="323"/>
      <c r="O538" s="534" t="str">
        <f>IF(Tabla1[[#This Row],[Descripción]]="","",_xlfn.XLOOKUP(Tabla1[[#This Row],[Descripción]],Tabla10[Descripción],Tabla10[Precio Unitario],0))</f>
        <v/>
      </c>
      <c r="P538" s="534" t="str">
        <f>IF(Tabla1[[#This Row],[Cantidad de Insumos]]="","",Tabla1[[#This Row],[Precio Unitario]]*Tabla1[[#This Row],[Cantidad de Insumos]])</f>
        <v/>
      </c>
      <c r="Q538" s="534" t="str">
        <f>IF(Tabla1[[#This Row],[Descripción]]="","",_xlfn.XLOOKUP(Tabla1[[#This Row],[Descripción]],Tabla10[Descripción],Tabla10[CODIGO PRESUPUESTARIO],0))</f>
        <v/>
      </c>
      <c r="R538" s="535"/>
    </row>
    <row r="539" spans="2:18" x14ac:dyDescent="0.25">
      <c r="B539" s="191" t="str">
        <f>IF('Formulario PPGR3'!$G539="","",CONCATENATE('Formulario PPGR3'!$C539,".",'Formulario PPGR3'!$D539,".",'Formulario PPGR3'!$E539,".",'Formulario PPGR3'!$F539))</f>
        <v/>
      </c>
      <c r="C539" s="191" t="str">
        <f>IF('Formulario PPGR3'!$G539="","",'Formulario PPGR1'!#REF!)</f>
        <v/>
      </c>
      <c r="D539" s="191" t="str">
        <f>IF('Formulario PPGR3'!$G539="","",'Formulario PPGR1'!#REF!)</f>
        <v/>
      </c>
      <c r="E539" s="191" t="str">
        <f>IF('Formulario PPGR3'!$G539="","",'Formulario PPGR1'!#REF!)</f>
        <v/>
      </c>
      <c r="F539" s="191" t="str">
        <f>IF('Formulario PPGR3'!$G539="","",'Formulario PPGR1'!#REF!)</f>
        <v/>
      </c>
      <c r="G539" s="243"/>
      <c r="H539" s="531" t="str" cm="1">
        <f t="array" ref="H539">IF(Tabla1[[#This Row],[Código_Actividad]]="","",_xlfn.XLOOKUP(Tabla1[[#This Row],[Código_Actividad]],CodigoActividad,Tabla2[Actividades Programables Presupuestables],"",0))</f>
        <v/>
      </c>
      <c r="I539" s="532" t="str">
        <f>IFERROR(VLOOKUP('Formulario PPGR3'!$G539,'Formulario PPGR2'!$H$110:$V$265,15,FALSE),"")</f>
        <v/>
      </c>
      <c r="J539" s="538"/>
      <c r="K539" s="535" t="str">
        <f>IF(Tabla1[[#This Row],[Insumos]]="","",_xlfn.XLOOKUP(Tabla1[[#This Row],[Insumos]],Tabla10[Insumo],Tabla10[InsumoAbrev],"",0))</f>
        <v/>
      </c>
      <c r="L539" s="536"/>
      <c r="M539" s="533" t="str">
        <f>IF(Tabla1[[#This Row],[Descripción]]="","",_xlfn.XLOOKUP(Tabla1[[#This Row],[Descripción]],Tabla10[Descripción],Tabla10[Unidad de Medida],"",0))</f>
        <v/>
      </c>
      <c r="N539" s="323"/>
      <c r="O539" s="534" t="str">
        <f>IF(Tabla1[[#This Row],[Descripción]]="","",_xlfn.XLOOKUP(Tabla1[[#This Row],[Descripción]],Tabla10[Descripción],Tabla10[Precio Unitario],0))</f>
        <v/>
      </c>
      <c r="P539" s="534" t="str">
        <f>IF(Tabla1[[#This Row],[Cantidad de Insumos]]="","",Tabla1[[#This Row],[Precio Unitario]]*Tabla1[[#This Row],[Cantidad de Insumos]])</f>
        <v/>
      </c>
      <c r="Q539" s="534" t="str">
        <f>IF(Tabla1[[#This Row],[Descripción]]="","",_xlfn.XLOOKUP(Tabla1[[#This Row],[Descripción]],Tabla10[Descripción],Tabla10[CODIGO PRESUPUESTARIO],0))</f>
        <v/>
      </c>
      <c r="R539" s="535"/>
    </row>
    <row r="540" spans="2:18" x14ac:dyDescent="0.25">
      <c r="B540" s="191" t="str">
        <f>IF('Formulario PPGR3'!$G540="","",CONCATENATE('Formulario PPGR3'!$C540,".",'Formulario PPGR3'!$D540,".",'Formulario PPGR3'!$E540,".",'Formulario PPGR3'!$F540))</f>
        <v/>
      </c>
      <c r="C540" s="191" t="str">
        <f>IF('Formulario PPGR3'!$G540="","",'Formulario PPGR1'!#REF!)</f>
        <v/>
      </c>
      <c r="D540" s="191" t="str">
        <f>IF('Formulario PPGR3'!$G540="","",'Formulario PPGR1'!#REF!)</f>
        <v/>
      </c>
      <c r="E540" s="191" t="str">
        <f>IF('Formulario PPGR3'!$G540="","",'Formulario PPGR1'!#REF!)</f>
        <v/>
      </c>
      <c r="F540" s="191" t="str">
        <f>IF('Formulario PPGR3'!$G540="","",'Formulario PPGR1'!#REF!)</f>
        <v/>
      </c>
      <c r="G540" s="243"/>
      <c r="H540" s="531" t="str" cm="1">
        <f t="array" ref="H540">IF(Tabla1[[#This Row],[Código_Actividad]]="","",_xlfn.XLOOKUP(Tabla1[[#This Row],[Código_Actividad]],CodigoActividad,Tabla2[Actividades Programables Presupuestables],"",0))</f>
        <v/>
      </c>
      <c r="I540" s="532" t="str">
        <f>IFERROR(VLOOKUP('Formulario PPGR3'!$G540,'Formulario PPGR2'!$H$110:$V$265,15,FALSE),"")</f>
        <v/>
      </c>
      <c r="J540" s="537"/>
      <c r="K540" s="535" t="str">
        <f>IF(Tabla1[[#This Row],[Insumos]]="","",_xlfn.XLOOKUP(Tabla1[[#This Row],[Insumos]],Tabla10[Insumo],Tabla10[InsumoAbrev],"",0))</f>
        <v/>
      </c>
      <c r="L540" s="536"/>
      <c r="M540" s="533" t="str">
        <f>IF(Tabla1[[#This Row],[Descripción]]="","",_xlfn.XLOOKUP(Tabla1[[#This Row],[Descripción]],Tabla10[Descripción],Tabla10[Unidad de Medida],"",0))</f>
        <v/>
      </c>
      <c r="N540" s="323"/>
      <c r="O540" s="534" t="str">
        <f>IF(Tabla1[[#This Row],[Descripción]]="","",_xlfn.XLOOKUP(Tabla1[[#This Row],[Descripción]],Tabla10[Descripción],Tabla10[Precio Unitario],0))</f>
        <v/>
      </c>
      <c r="P540" s="534" t="str">
        <f>IF(Tabla1[[#This Row],[Cantidad de Insumos]]="","",Tabla1[[#This Row],[Precio Unitario]]*Tabla1[[#This Row],[Cantidad de Insumos]])</f>
        <v/>
      </c>
      <c r="Q540" s="534" t="str">
        <f>IF(Tabla1[[#This Row],[Descripción]]="","",_xlfn.XLOOKUP(Tabla1[[#This Row],[Descripción]],Tabla10[Descripción],Tabla10[CODIGO PRESUPUESTARIO],0))</f>
        <v/>
      </c>
      <c r="R540" s="535"/>
    </row>
    <row r="541" spans="2:18" x14ac:dyDescent="0.25">
      <c r="B541" s="191" t="str">
        <f>IF('Formulario PPGR3'!$G541="","",CONCATENATE('Formulario PPGR3'!$C541,".",'Formulario PPGR3'!$D541,".",'Formulario PPGR3'!$E541,".",'Formulario PPGR3'!$F541))</f>
        <v/>
      </c>
      <c r="C541" s="191" t="str">
        <f>IF('Formulario PPGR3'!$G541="","",'Formulario PPGR1'!#REF!)</f>
        <v/>
      </c>
      <c r="D541" s="191" t="str">
        <f>IF('Formulario PPGR3'!$G541="","",'Formulario PPGR1'!#REF!)</f>
        <v/>
      </c>
      <c r="E541" s="191" t="str">
        <f>IF('Formulario PPGR3'!$G541="","",'Formulario PPGR1'!#REF!)</f>
        <v/>
      </c>
      <c r="F541" s="191" t="str">
        <f>IF('Formulario PPGR3'!$G541="","",'Formulario PPGR1'!#REF!)</f>
        <v/>
      </c>
      <c r="G541" s="243"/>
      <c r="H541" s="531" t="str" cm="1">
        <f t="array" ref="H541">IF(Tabla1[[#This Row],[Código_Actividad]]="","",_xlfn.XLOOKUP(Tabla1[[#This Row],[Código_Actividad]],CodigoActividad,Tabla2[Actividades Programables Presupuestables],"",0))</f>
        <v/>
      </c>
      <c r="I541" s="532" t="str">
        <f>IFERROR(VLOOKUP('Formulario PPGR3'!$G541,'Formulario PPGR2'!$H$110:$V$265,15,FALSE),"")</f>
        <v/>
      </c>
      <c r="J541" s="538"/>
      <c r="K541" s="535" t="str">
        <f>IF(Tabla1[[#This Row],[Insumos]]="","",_xlfn.XLOOKUP(Tabla1[[#This Row],[Insumos]],Tabla10[Insumo],Tabla10[InsumoAbrev],"",0))</f>
        <v/>
      </c>
      <c r="L541" s="536"/>
      <c r="M541" s="533" t="str">
        <f>IF(Tabla1[[#This Row],[Descripción]]="","",_xlfn.XLOOKUP(Tabla1[[#This Row],[Descripción]],Tabla10[Descripción],Tabla10[Unidad de Medida],"",0))</f>
        <v/>
      </c>
      <c r="N541" s="323"/>
      <c r="O541" s="534" t="str">
        <f>IF(Tabla1[[#This Row],[Descripción]]="","",_xlfn.XLOOKUP(Tabla1[[#This Row],[Descripción]],Tabla10[Descripción],Tabla10[Precio Unitario],0))</f>
        <v/>
      </c>
      <c r="P541" s="534" t="str">
        <f>IF(Tabla1[[#This Row],[Cantidad de Insumos]]="","",Tabla1[[#This Row],[Precio Unitario]]*Tabla1[[#This Row],[Cantidad de Insumos]])</f>
        <v/>
      </c>
      <c r="Q541" s="534" t="str">
        <f>IF(Tabla1[[#This Row],[Descripción]]="","",_xlfn.XLOOKUP(Tabla1[[#This Row],[Descripción]],Tabla10[Descripción],Tabla10[CODIGO PRESUPUESTARIO],0))</f>
        <v/>
      </c>
      <c r="R541" s="535"/>
    </row>
    <row r="542" spans="2:18" x14ac:dyDescent="0.25">
      <c r="B542" s="191" t="str">
        <f>IF('Formulario PPGR3'!$G542="","",CONCATENATE('Formulario PPGR3'!$C542,".",'Formulario PPGR3'!$D542,".",'Formulario PPGR3'!$E542,".",'Formulario PPGR3'!$F542))</f>
        <v/>
      </c>
      <c r="C542" s="191" t="str">
        <f>IF('Formulario PPGR3'!$G542="","",'Formulario PPGR1'!#REF!)</f>
        <v/>
      </c>
      <c r="D542" s="191" t="str">
        <f>IF('Formulario PPGR3'!$G542="","",'Formulario PPGR1'!#REF!)</f>
        <v/>
      </c>
      <c r="E542" s="191" t="str">
        <f>IF('Formulario PPGR3'!$G542="","",'Formulario PPGR1'!#REF!)</f>
        <v/>
      </c>
      <c r="F542" s="191" t="str">
        <f>IF('Formulario PPGR3'!$G542="","",'Formulario PPGR1'!#REF!)</f>
        <v/>
      </c>
      <c r="G542" s="243"/>
      <c r="H542" s="531" t="str" cm="1">
        <f t="array" ref="H542">IF(Tabla1[[#This Row],[Código_Actividad]]="","",_xlfn.XLOOKUP(Tabla1[[#This Row],[Código_Actividad]],CodigoActividad,Tabla2[Actividades Programables Presupuestables],"",0))</f>
        <v/>
      </c>
      <c r="I542" s="532" t="str">
        <f>IFERROR(VLOOKUP('Formulario PPGR3'!$G542,'Formulario PPGR2'!$H$110:$V$265,15,FALSE),"")</f>
        <v/>
      </c>
      <c r="J542" s="539"/>
      <c r="K542" s="535" t="str">
        <f>IF(Tabla1[[#This Row],[Insumos]]="","",_xlfn.XLOOKUP(Tabla1[[#This Row],[Insumos]],Tabla10[Insumo],Tabla10[InsumoAbrev],"",0))</f>
        <v/>
      </c>
      <c r="L542" s="536"/>
      <c r="M542" s="533" t="str">
        <f>IF(Tabla1[[#This Row],[Descripción]]="","",_xlfn.XLOOKUP(Tabla1[[#This Row],[Descripción]],Tabla10[Descripción],Tabla10[Unidad de Medida],"",0))</f>
        <v/>
      </c>
      <c r="N542" s="323"/>
      <c r="O542" s="534" t="str">
        <f>IF(Tabla1[[#This Row],[Descripción]]="","",_xlfn.XLOOKUP(Tabla1[[#This Row],[Descripción]],Tabla10[Descripción],Tabla10[Precio Unitario],0))</f>
        <v/>
      </c>
      <c r="P542" s="534" t="str">
        <f>IF(Tabla1[[#This Row],[Cantidad de Insumos]]="","",Tabla1[[#This Row],[Precio Unitario]]*Tabla1[[#This Row],[Cantidad de Insumos]])</f>
        <v/>
      </c>
      <c r="Q542" s="534" t="str">
        <f>IF(Tabla1[[#This Row],[Descripción]]="","",_xlfn.XLOOKUP(Tabla1[[#This Row],[Descripción]],Tabla10[Descripción],Tabla10[CODIGO PRESUPUESTARIO],0))</f>
        <v/>
      </c>
      <c r="R542" s="535"/>
    </row>
    <row r="543" spans="2:18" x14ac:dyDescent="0.25">
      <c r="B543" s="191" t="str">
        <f>IF('Formulario PPGR3'!$G543="","",CONCATENATE('Formulario PPGR3'!$C543,".",'Formulario PPGR3'!$D543,".",'Formulario PPGR3'!$E543,".",'Formulario PPGR3'!$F543))</f>
        <v/>
      </c>
      <c r="C543" s="191" t="str">
        <f>IF('Formulario PPGR3'!$G543="","",'Formulario PPGR1'!#REF!)</f>
        <v/>
      </c>
      <c r="D543" s="191" t="str">
        <f>IF('Formulario PPGR3'!$G543="","",'Formulario PPGR1'!#REF!)</f>
        <v/>
      </c>
      <c r="E543" s="191" t="str">
        <f>IF('Formulario PPGR3'!$G543="","",'Formulario PPGR1'!#REF!)</f>
        <v/>
      </c>
      <c r="F543" s="191" t="str">
        <f>IF('Formulario PPGR3'!$G543="","",'Formulario PPGR1'!#REF!)</f>
        <v/>
      </c>
      <c r="G543" s="243"/>
      <c r="H543" s="531" t="str" cm="1">
        <f t="array" ref="H543">IF(Tabla1[[#This Row],[Código_Actividad]]="","",_xlfn.XLOOKUP(Tabla1[[#This Row],[Código_Actividad]],CodigoActividad,Tabla2[Actividades Programables Presupuestables],"",0))</f>
        <v/>
      </c>
      <c r="I543" s="532" t="str">
        <f>IFERROR(VLOOKUP('Formulario PPGR3'!$G543,'Formulario PPGR2'!$H$110:$V$265,15,FALSE),"")</f>
        <v/>
      </c>
      <c r="J543" s="537"/>
      <c r="K543" s="535" t="str">
        <f>IF(Tabla1[[#This Row],[Insumos]]="","",_xlfn.XLOOKUP(Tabla1[[#This Row],[Insumos]],Tabla10[Insumo],Tabla10[InsumoAbrev],"",0))</f>
        <v/>
      </c>
      <c r="L543" s="536"/>
      <c r="M543" s="533" t="str">
        <f>IF(Tabla1[[#This Row],[Descripción]]="","",_xlfn.XLOOKUP(Tabla1[[#This Row],[Descripción]],Tabla10[Descripción],Tabla10[Unidad de Medida],"",0))</f>
        <v/>
      </c>
      <c r="N543" s="323"/>
      <c r="O543" s="534" t="str">
        <f>IF(Tabla1[[#This Row],[Descripción]]="","",_xlfn.XLOOKUP(Tabla1[[#This Row],[Descripción]],Tabla10[Descripción],Tabla10[Precio Unitario],0))</f>
        <v/>
      </c>
      <c r="P543" s="534" t="str">
        <f>IF(Tabla1[[#This Row],[Cantidad de Insumos]]="","",Tabla1[[#This Row],[Precio Unitario]]*Tabla1[[#This Row],[Cantidad de Insumos]])</f>
        <v/>
      </c>
      <c r="Q543" s="534" t="str">
        <f>IF(Tabla1[[#This Row],[Descripción]]="","",_xlfn.XLOOKUP(Tabla1[[#This Row],[Descripción]],Tabla10[Descripción],Tabla10[CODIGO PRESUPUESTARIO],0))</f>
        <v/>
      </c>
      <c r="R543" s="535"/>
    </row>
    <row r="544" spans="2:18" x14ac:dyDescent="0.25">
      <c r="B544" s="191" t="str">
        <f>IF('Formulario PPGR3'!$G544="","",CONCATENATE('Formulario PPGR3'!$C544,".",'Formulario PPGR3'!$D544,".",'Formulario PPGR3'!$E544,".",'Formulario PPGR3'!$F544))</f>
        <v/>
      </c>
      <c r="C544" s="191" t="str">
        <f>IF('Formulario PPGR3'!$G544="","",'Formulario PPGR1'!#REF!)</f>
        <v/>
      </c>
      <c r="D544" s="191" t="str">
        <f>IF('Formulario PPGR3'!$G544="","",'Formulario PPGR1'!#REF!)</f>
        <v/>
      </c>
      <c r="E544" s="191" t="str">
        <f>IF('Formulario PPGR3'!$G544="","",'Formulario PPGR1'!#REF!)</f>
        <v/>
      </c>
      <c r="F544" s="191" t="str">
        <f>IF('Formulario PPGR3'!$G544="","",'Formulario PPGR1'!#REF!)</f>
        <v/>
      </c>
      <c r="G544" s="243"/>
      <c r="H544" s="531" t="str" cm="1">
        <f t="array" ref="H544">IF(Tabla1[[#This Row],[Código_Actividad]]="","",_xlfn.XLOOKUP(Tabla1[[#This Row],[Código_Actividad]],CodigoActividad,Tabla2[Actividades Programables Presupuestables],"",0))</f>
        <v/>
      </c>
      <c r="I544" s="532" t="str">
        <f>IFERROR(VLOOKUP('Formulario PPGR3'!$G544,'Formulario PPGR2'!$H$110:$V$265,15,FALSE),"")</f>
        <v/>
      </c>
      <c r="J544" s="537"/>
      <c r="K544" s="535" t="str">
        <f>IF(Tabla1[[#This Row],[Insumos]]="","",_xlfn.XLOOKUP(Tabla1[[#This Row],[Insumos]],Tabla10[Insumo],Tabla10[InsumoAbrev],"",0))</f>
        <v/>
      </c>
      <c r="L544" s="536"/>
      <c r="M544" s="533" t="str">
        <f>IF(Tabla1[[#This Row],[Descripción]]="","",_xlfn.XLOOKUP(Tabla1[[#This Row],[Descripción]],Tabla10[Descripción],Tabla10[Unidad de Medida],"",0))</f>
        <v/>
      </c>
      <c r="N544" s="323"/>
      <c r="O544" s="534" t="str">
        <f>IF(Tabla1[[#This Row],[Descripción]]="","",_xlfn.XLOOKUP(Tabla1[[#This Row],[Descripción]],Tabla10[Descripción],Tabla10[Precio Unitario],0))</f>
        <v/>
      </c>
      <c r="P544" s="534" t="str">
        <f>IF(Tabla1[[#This Row],[Cantidad de Insumos]]="","",Tabla1[[#This Row],[Precio Unitario]]*Tabla1[[#This Row],[Cantidad de Insumos]])</f>
        <v/>
      </c>
      <c r="Q544" s="534" t="str">
        <f>IF(Tabla1[[#This Row],[Descripción]]="","",_xlfn.XLOOKUP(Tabla1[[#This Row],[Descripción]],Tabla10[Descripción],Tabla10[CODIGO PRESUPUESTARIO],0))</f>
        <v/>
      </c>
      <c r="R544" s="535"/>
    </row>
    <row r="545" spans="2:18" x14ac:dyDescent="0.25">
      <c r="B545" s="191" t="str">
        <f>IF('Formulario PPGR3'!$G545="","",CONCATENATE('Formulario PPGR3'!$C545,".",'Formulario PPGR3'!$D545,".",'Formulario PPGR3'!$E545,".",'Formulario PPGR3'!$F545))</f>
        <v/>
      </c>
      <c r="C545" s="191" t="str">
        <f>IF('Formulario PPGR3'!$G545="","",'Formulario PPGR1'!#REF!)</f>
        <v/>
      </c>
      <c r="D545" s="191" t="str">
        <f>IF('Formulario PPGR3'!$G545="","",'Formulario PPGR1'!#REF!)</f>
        <v/>
      </c>
      <c r="E545" s="191" t="str">
        <f>IF('Formulario PPGR3'!$G545="","",'Formulario PPGR1'!#REF!)</f>
        <v/>
      </c>
      <c r="F545" s="191" t="str">
        <f>IF('Formulario PPGR3'!$G545="","",'Formulario PPGR1'!#REF!)</f>
        <v/>
      </c>
      <c r="G545" s="243"/>
      <c r="H545" s="531" t="str" cm="1">
        <f t="array" ref="H545">IF(Tabla1[[#This Row],[Código_Actividad]]="","",_xlfn.XLOOKUP(Tabla1[[#This Row],[Código_Actividad]],CodigoActividad,Tabla2[Actividades Programables Presupuestables],"",0))</f>
        <v/>
      </c>
      <c r="I545" s="532" t="str">
        <f>IFERROR(VLOOKUP('Formulario PPGR3'!$G545,'Formulario PPGR2'!$H$110:$V$265,15,FALSE),"")</f>
        <v/>
      </c>
      <c r="J545" s="537"/>
      <c r="K545" s="535" t="str">
        <f>IF(Tabla1[[#This Row],[Insumos]]="","",_xlfn.XLOOKUP(Tabla1[[#This Row],[Insumos]],Tabla10[Insumo],Tabla10[InsumoAbrev],"",0))</f>
        <v/>
      </c>
      <c r="L545" s="536"/>
      <c r="M545" s="533" t="str">
        <f>IF(Tabla1[[#This Row],[Descripción]]="","",_xlfn.XLOOKUP(Tabla1[[#This Row],[Descripción]],Tabla10[Descripción],Tabla10[Unidad de Medida],"",0))</f>
        <v/>
      </c>
      <c r="N545" s="323"/>
      <c r="O545" s="534" t="str">
        <f>IF(Tabla1[[#This Row],[Descripción]]="","",_xlfn.XLOOKUP(Tabla1[[#This Row],[Descripción]],Tabla10[Descripción],Tabla10[Precio Unitario],0))</f>
        <v/>
      </c>
      <c r="P545" s="534" t="str">
        <f>IF(Tabla1[[#This Row],[Cantidad de Insumos]]="","",Tabla1[[#This Row],[Precio Unitario]]*Tabla1[[#This Row],[Cantidad de Insumos]])</f>
        <v/>
      </c>
      <c r="Q545" s="534" t="str">
        <f>IF(Tabla1[[#This Row],[Descripción]]="","",_xlfn.XLOOKUP(Tabla1[[#This Row],[Descripción]],Tabla10[Descripción],Tabla10[CODIGO PRESUPUESTARIO],0))</f>
        <v/>
      </c>
      <c r="R545" s="535"/>
    </row>
    <row r="546" spans="2:18" x14ac:dyDescent="0.25">
      <c r="B546" s="191" t="str">
        <f>IF('Formulario PPGR3'!$G546="","",CONCATENATE('Formulario PPGR3'!$C546,".",'Formulario PPGR3'!$D546,".",'Formulario PPGR3'!$E546,".",'Formulario PPGR3'!$F546))</f>
        <v/>
      </c>
      <c r="C546" s="191" t="str">
        <f>IF('Formulario PPGR3'!$G546="","",'Formulario PPGR1'!#REF!)</f>
        <v/>
      </c>
      <c r="D546" s="191" t="str">
        <f>IF('Formulario PPGR3'!$G546="","",'Formulario PPGR1'!#REF!)</f>
        <v/>
      </c>
      <c r="E546" s="191" t="str">
        <f>IF('Formulario PPGR3'!$G546="","",'Formulario PPGR1'!#REF!)</f>
        <v/>
      </c>
      <c r="F546" s="191" t="str">
        <f>IF('Formulario PPGR3'!$G546="","",'Formulario PPGR1'!#REF!)</f>
        <v/>
      </c>
      <c r="G546" s="243"/>
      <c r="H546" s="531" t="str" cm="1">
        <f t="array" ref="H546">IF(Tabla1[[#This Row],[Código_Actividad]]="","",_xlfn.XLOOKUP(Tabla1[[#This Row],[Código_Actividad]],CodigoActividad,Tabla2[Actividades Programables Presupuestables],"",0))</f>
        <v/>
      </c>
      <c r="I546" s="532" t="str">
        <f>IFERROR(VLOOKUP('Formulario PPGR3'!$G546,'Formulario PPGR2'!$H$110:$V$265,15,FALSE),"")</f>
        <v/>
      </c>
      <c r="J546" s="537"/>
      <c r="K546" s="535" t="str">
        <f>IF(Tabla1[[#This Row],[Insumos]]="","",_xlfn.XLOOKUP(Tabla1[[#This Row],[Insumos]],Tabla10[Insumo],Tabla10[InsumoAbrev],"",0))</f>
        <v/>
      </c>
      <c r="L546" s="536"/>
      <c r="M546" s="533" t="str">
        <f>IF(Tabla1[[#This Row],[Descripción]]="","",_xlfn.XLOOKUP(Tabla1[[#This Row],[Descripción]],Tabla10[Descripción],Tabla10[Unidad de Medida],"",0))</f>
        <v/>
      </c>
      <c r="N546" s="323"/>
      <c r="O546" s="534" t="str">
        <f>IF(Tabla1[[#This Row],[Descripción]]="","",_xlfn.XLOOKUP(Tabla1[[#This Row],[Descripción]],Tabla10[Descripción],Tabla10[Precio Unitario],0))</f>
        <v/>
      </c>
      <c r="P546" s="534" t="str">
        <f>IF(Tabla1[[#This Row],[Cantidad de Insumos]]="","",Tabla1[[#This Row],[Precio Unitario]]*Tabla1[[#This Row],[Cantidad de Insumos]])</f>
        <v/>
      </c>
      <c r="Q546" s="534" t="str">
        <f>IF(Tabla1[[#This Row],[Descripción]]="","",_xlfn.XLOOKUP(Tabla1[[#This Row],[Descripción]],Tabla10[Descripción],Tabla10[CODIGO PRESUPUESTARIO],0))</f>
        <v/>
      </c>
      <c r="R546" s="535"/>
    </row>
    <row r="547" spans="2:18" x14ac:dyDescent="0.25">
      <c r="B547" s="191" t="str">
        <f>IF('Formulario PPGR3'!$G547="","",CONCATENATE('Formulario PPGR3'!$C547,".",'Formulario PPGR3'!$D547,".",'Formulario PPGR3'!$E547,".",'Formulario PPGR3'!$F547))</f>
        <v/>
      </c>
      <c r="C547" s="191" t="str">
        <f>IF('Formulario PPGR3'!$G547="","",'Formulario PPGR1'!#REF!)</f>
        <v/>
      </c>
      <c r="D547" s="191" t="str">
        <f>IF('Formulario PPGR3'!$G547="","",'Formulario PPGR1'!#REF!)</f>
        <v/>
      </c>
      <c r="E547" s="191" t="str">
        <f>IF('Formulario PPGR3'!$G547="","",'Formulario PPGR1'!#REF!)</f>
        <v/>
      </c>
      <c r="F547" s="191" t="str">
        <f>IF('Formulario PPGR3'!$G547="","",'Formulario PPGR1'!#REF!)</f>
        <v/>
      </c>
      <c r="G547" s="243"/>
      <c r="H547" s="531" t="str" cm="1">
        <f t="array" ref="H547">IF(Tabla1[[#This Row],[Código_Actividad]]="","",_xlfn.XLOOKUP(Tabla1[[#This Row],[Código_Actividad]],CodigoActividad,Tabla2[Actividades Programables Presupuestables],"",0))</f>
        <v/>
      </c>
      <c r="I547" s="532" t="str">
        <f>IFERROR(VLOOKUP('Formulario PPGR3'!$G547,'Formulario PPGR2'!$H$110:$V$265,15,FALSE),"")</f>
        <v/>
      </c>
      <c r="J547" s="539"/>
      <c r="K547" s="535" t="str">
        <f>IF(Tabla1[[#This Row],[Insumos]]="","",_xlfn.XLOOKUP(Tabla1[[#This Row],[Insumos]],Tabla10[Insumo],Tabla10[InsumoAbrev],"",0))</f>
        <v/>
      </c>
      <c r="L547" s="536"/>
      <c r="M547" s="533" t="str">
        <f>IF(Tabla1[[#This Row],[Descripción]]="","",_xlfn.XLOOKUP(Tabla1[[#This Row],[Descripción]],Tabla10[Descripción],Tabla10[Unidad de Medida],"",0))</f>
        <v/>
      </c>
      <c r="N547" s="323"/>
      <c r="O547" s="534" t="str">
        <f>IF(Tabla1[[#This Row],[Descripción]]="","",_xlfn.XLOOKUP(Tabla1[[#This Row],[Descripción]],Tabla10[Descripción],Tabla10[Precio Unitario],0))</f>
        <v/>
      </c>
      <c r="P547" s="534" t="str">
        <f>IF(Tabla1[[#This Row],[Cantidad de Insumos]]="","",Tabla1[[#This Row],[Precio Unitario]]*Tabla1[[#This Row],[Cantidad de Insumos]])</f>
        <v/>
      </c>
      <c r="Q547" s="534" t="str">
        <f>IF(Tabla1[[#This Row],[Descripción]]="","",_xlfn.XLOOKUP(Tabla1[[#This Row],[Descripción]],Tabla10[Descripción],Tabla10[CODIGO PRESUPUESTARIO],0))</f>
        <v/>
      </c>
      <c r="R547" s="535"/>
    </row>
    <row r="548" spans="2:18" x14ac:dyDescent="0.25">
      <c r="B548" s="191" t="str">
        <f>IF('Formulario PPGR3'!$G548="","",CONCATENATE('Formulario PPGR3'!$C548,".",'Formulario PPGR3'!$D548,".",'Formulario PPGR3'!$E548,".",'Formulario PPGR3'!$F548))</f>
        <v/>
      </c>
      <c r="C548" s="191" t="str">
        <f>IF('Formulario PPGR3'!$G548="","",'Formulario PPGR1'!#REF!)</f>
        <v/>
      </c>
      <c r="D548" s="191" t="str">
        <f>IF('Formulario PPGR3'!$G548="","",'Formulario PPGR1'!#REF!)</f>
        <v/>
      </c>
      <c r="E548" s="191" t="str">
        <f>IF('Formulario PPGR3'!$G548="","",'Formulario PPGR1'!#REF!)</f>
        <v/>
      </c>
      <c r="F548" s="191" t="str">
        <f>IF('Formulario PPGR3'!$G548="","",'Formulario PPGR1'!#REF!)</f>
        <v/>
      </c>
      <c r="G548" s="243"/>
      <c r="H548" s="531" t="str" cm="1">
        <f t="array" ref="H548">IF(Tabla1[[#This Row],[Código_Actividad]]="","",_xlfn.XLOOKUP(Tabla1[[#This Row],[Código_Actividad]],CodigoActividad,Tabla2[Actividades Programables Presupuestables],"",0))</f>
        <v/>
      </c>
      <c r="I548" s="532" t="str">
        <f>IFERROR(VLOOKUP('Formulario PPGR3'!$G548,'Formulario PPGR2'!$H$110:$V$265,15,FALSE),"")</f>
        <v/>
      </c>
      <c r="J548" s="537"/>
      <c r="K548" s="535" t="str">
        <f>IF(Tabla1[[#This Row],[Insumos]]="","",_xlfn.XLOOKUP(Tabla1[[#This Row],[Insumos]],Tabla10[Insumo],Tabla10[InsumoAbrev],"",0))</f>
        <v/>
      </c>
      <c r="L548" s="536"/>
      <c r="M548" s="533" t="str">
        <f>IF(Tabla1[[#This Row],[Descripción]]="","",_xlfn.XLOOKUP(Tabla1[[#This Row],[Descripción]],Tabla10[Descripción],Tabla10[Unidad de Medida],"",0))</f>
        <v/>
      </c>
      <c r="N548" s="323"/>
      <c r="O548" s="534" t="str">
        <f>IF(Tabla1[[#This Row],[Descripción]]="","",_xlfn.XLOOKUP(Tabla1[[#This Row],[Descripción]],Tabla10[Descripción],Tabla10[Precio Unitario],0))</f>
        <v/>
      </c>
      <c r="P548" s="534" t="str">
        <f>IF(Tabla1[[#This Row],[Cantidad de Insumos]]="","",Tabla1[[#This Row],[Precio Unitario]]*Tabla1[[#This Row],[Cantidad de Insumos]])</f>
        <v/>
      </c>
      <c r="Q548" s="534" t="str">
        <f>IF(Tabla1[[#This Row],[Descripción]]="","",_xlfn.XLOOKUP(Tabla1[[#This Row],[Descripción]],Tabla10[Descripción],Tabla10[CODIGO PRESUPUESTARIO],0))</f>
        <v/>
      </c>
      <c r="R548" s="535"/>
    </row>
    <row r="549" spans="2:18" x14ac:dyDescent="0.25">
      <c r="B549" s="191" t="str">
        <f>IF('Formulario PPGR3'!$G549="","",CONCATENATE('Formulario PPGR3'!$C549,".",'Formulario PPGR3'!$D549,".",'Formulario PPGR3'!$E549,".",'Formulario PPGR3'!$F549))</f>
        <v/>
      </c>
      <c r="C549" s="191" t="str">
        <f>IF('Formulario PPGR3'!$G549="","",'Formulario PPGR1'!#REF!)</f>
        <v/>
      </c>
      <c r="D549" s="191" t="str">
        <f>IF('Formulario PPGR3'!$G549="","",'Formulario PPGR1'!#REF!)</f>
        <v/>
      </c>
      <c r="E549" s="191" t="str">
        <f>IF('Formulario PPGR3'!$G549="","",'Formulario PPGR1'!#REF!)</f>
        <v/>
      </c>
      <c r="F549" s="191" t="str">
        <f>IF('Formulario PPGR3'!$G549="","",'Formulario PPGR1'!#REF!)</f>
        <v/>
      </c>
      <c r="G549" s="243"/>
      <c r="H549" s="531" t="str" cm="1">
        <f t="array" ref="H549">IF(Tabla1[[#This Row],[Código_Actividad]]="","",_xlfn.XLOOKUP(Tabla1[[#This Row],[Código_Actividad]],CodigoActividad,Tabla2[Actividades Programables Presupuestables],"",0))</f>
        <v/>
      </c>
      <c r="I549" s="532" t="str">
        <f>IFERROR(VLOOKUP('Formulario PPGR3'!$G549,'Formulario PPGR2'!$H$110:$V$265,15,FALSE),"")</f>
        <v/>
      </c>
      <c r="J549" s="537"/>
      <c r="K549" s="535" t="str">
        <f>IF(Tabla1[[#This Row],[Insumos]]="","",_xlfn.XLOOKUP(Tabla1[[#This Row],[Insumos]],Tabla10[Insumo],Tabla10[InsumoAbrev],"",0))</f>
        <v/>
      </c>
      <c r="L549" s="536"/>
      <c r="M549" s="533" t="str">
        <f>IF(Tabla1[[#This Row],[Descripción]]="","",_xlfn.XLOOKUP(Tabla1[[#This Row],[Descripción]],Tabla10[Descripción],Tabla10[Unidad de Medida],"",0))</f>
        <v/>
      </c>
      <c r="N549" s="323"/>
      <c r="O549" s="534" t="str">
        <f>IF(Tabla1[[#This Row],[Descripción]]="","",_xlfn.XLOOKUP(Tabla1[[#This Row],[Descripción]],Tabla10[Descripción],Tabla10[Precio Unitario],0))</f>
        <v/>
      </c>
      <c r="P549" s="534" t="str">
        <f>IF(Tabla1[[#This Row],[Cantidad de Insumos]]="","",Tabla1[[#This Row],[Precio Unitario]]*Tabla1[[#This Row],[Cantidad de Insumos]])</f>
        <v/>
      </c>
      <c r="Q549" s="534" t="str">
        <f>IF(Tabla1[[#This Row],[Descripción]]="","",_xlfn.XLOOKUP(Tabla1[[#This Row],[Descripción]],Tabla10[Descripción],Tabla10[CODIGO PRESUPUESTARIO],0))</f>
        <v/>
      </c>
      <c r="R549" s="535"/>
    </row>
    <row r="550" spans="2:18" x14ac:dyDescent="0.25">
      <c r="B550" s="191" t="str">
        <f>IF('Formulario PPGR3'!$G550="","",CONCATENATE('Formulario PPGR3'!$C550,".",'Formulario PPGR3'!$D550,".",'Formulario PPGR3'!$E550,".",'Formulario PPGR3'!$F550))</f>
        <v/>
      </c>
      <c r="C550" s="191" t="str">
        <f>IF('Formulario PPGR3'!$G550="","",'Formulario PPGR1'!#REF!)</f>
        <v/>
      </c>
      <c r="D550" s="191" t="str">
        <f>IF('Formulario PPGR3'!$G550="","",'Formulario PPGR1'!#REF!)</f>
        <v/>
      </c>
      <c r="E550" s="191" t="str">
        <f>IF('Formulario PPGR3'!$G550="","",'Formulario PPGR1'!#REF!)</f>
        <v/>
      </c>
      <c r="F550" s="191" t="str">
        <f>IF('Formulario PPGR3'!$G550="","",'Formulario PPGR1'!#REF!)</f>
        <v/>
      </c>
      <c r="G550" s="243"/>
      <c r="H550" s="531" t="str" cm="1">
        <f t="array" ref="H550">IF(Tabla1[[#This Row],[Código_Actividad]]="","",_xlfn.XLOOKUP(Tabla1[[#This Row],[Código_Actividad]],CodigoActividad,Tabla2[Actividades Programables Presupuestables],"",0))</f>
        <v/>
      </c>
      <c r="I550" s="532" t="str">
        <f>IFERROR(VLOOKUP('Formulario PPGR3'!$G550,'Formulario PPGR2'!$H$110:$V$265,15,FALSE),"")</f>
        <v/>
      </c>
      <c r="J550" s="537"/>
      <c r="K550" s="535" t="str">
        <f>IF(Tabla1[[#This Row],[Insumos]]="","",_xlfn.XLOOKUP(Tabla1[[#This Row],[Insumos]],Tabla10[Insumo],Tabla10[InsumoAbrev],"",0))</f>
        <v/>
      </c>
      <c r="L550" s="536"/>
      <c r="M550" s="533" t="str">
        <f>IF(Tabla1[[#This Row],[Descripción]]="","",_xlfn.XLOOKUP(Tabla1[[#This Row],[Descripción]],Tabla10[Descripción],Tabla10[Unidad de Medida],"",0))</f>
        <v/>
      </c>
      <c r="N550" s="323"/>
      <c r="O550" s="534" t="str">
        <f>IF(Tabla1[[#This Row],[Descripción]]="","",_xlfn.XLOOKUP(Tabla1[[#This Row],[Descripción]],Tabla10[Descripción],Tabla10[Precio Unitario],0))</f>
        <v/>
      </c>
      <c r="P550" s="534" t="str">
        <f>IF(Tabla1[[#This Row],[Cantidad de Insumos]]="","",Tabla1[[#This Row],[Precio Unitario]]*Tabla1[[#This Row],[Cantidad de Insumos]])</f>
        <v/>
      </c>
      <c r="Q550" s="534" t="str">
        <f>IF(Tabla1[[#This Row],[Descripción]]="","",_xlfn.XLOOKUP(Tabla1[[#This Row],[Descripción]],Tabla10[Descripción],Tabla10[CODIGO PRESUPUESTARIO],0))</f>
        <v/>
      </c>
      <c r="R550" s="535"/>
    </row>
    <row r="551" spans="2:18" x14ac:dyDescent="0.25">
      <c r="B551" s="191" t="str">
        <f>IF('Formulario PPGR3'!$G551="","",CONCATENATE('Formulario PPGR3'!$C551,".",'Formulario PPGR3'!$D551,".",'Formulario PPGR3'!$E551,".",'Formulario PPGR3'!$F551))</f>
        <v/>
      </c>
      <c r="C551" s="191" t="str">
        <f>IF('Formulario PPGR3'!$G551="","",'Formulario PPGR1'!#REF!)</f>
        <v/>
      </c>
      <c r="D551" s="191" t="str">
        <f>IF('Formulario PPGR3'!$G551="","",'Formulario PPGR1'!#REF!)</f>
        <v/>
      </c>
      <c r="E551" s="191" t="str">
        <f>IF('Formulario PPGR3'!$G551="","",'Formulario PPGR1'!#REF!)</f>
        <v/>
      </c>
      <c r="F551" s="191" t="str">
        <f>IF('Formulario PPGR3'!$G551="","",'Formulario PPGR1'!#REF!)</f>
        <v/>
      </c>
      <c r="G551" s="243"/>
      <c r="H551" s="531" t="str" cm="1">
        <f t="array" ref="H551">IF(Tabla1[[#This Row],[Código_Actividad]]="","",_xlfn.XLOOKUP(Tabla1[[#This Row],[Código_Actividad]],CodigoActividad,Tabla2[Actividades Programables Presupuestables],"",0))</f>
        <v/>
      </c>
      <c r="I551" s="532" t="str">
        <f>IFERROR(VLOOKUP('Formulario PPGR3'!$G551,'Formulario PPGR2'!$H$110:$V$265,15,FALSE),"")</f>
        <v/>
      </c>
      <c r="J551" s="537"/>
      <c r="K551" s="535" t="str">
        <f>IF(Tabla1[[#This Row],[Insumos]]="","",_xlfn.XLOOKUP(Tabla1[[#This Row],[Insumos]],Tabla10[Insumo],Tabla10[InsumoAbrev],"",0))</f>
        <v/>
      </c>
      <c r="L551" s="536"/>
      <c r="M551" s="533" t="str">
        <f>IF(Tabla1[[#This Row],[Descripción]]="","",_xlfn.XLOOKUP(Tabla1[[#This Row],[Descripción]],Tabla10[Descripción],Tabla10[Unidad de Medida],"",0))</f>
        <v/>
      </c>
      <c r="N551" s="323"/>
      <c r="O551" s="534" t="str">
        <f>IF(Tabla1[[#This Row],[Descripción]]="","",_xlfn.XLOOKUP(Tabla1[[#This Row],[Descripción]],Tabla10[Descripción],Tabla10[Precio Unitario],0))</f>
        <v/>
      </c>
      <c r="P551" s="534" t="str">
        <f>IF(Tabla1[[#This Row],[Cantidad de Insumos]]="","",Tabla1[[#This Row],[Precio Unitario]]*Tabla1[[#This Row],[Cantidad de Insumos]])</f>
        <v/>
      </c>
      <c r="Q551" s="534" t="str">
        <f>IF(Tabla1[[#This Row],[Descripción]]="","",_xlfn.XLOOKUP(Tabla1[[#This Row],[Descripción]],Tabla10[Descripción],Tabla10[CODIGO PRESUPUESTARIO],0))</f>
        <v/>
      </c>
      <c r="R551" s="535"/>
    </row>
    <row r="552" spans="2:18" x14ac:dyDescent="0.25">
      <c r="B552" s="191" t="str">
        <f>IF('Formulario PPGR3'!$G552="","",CONCATENATE('Formulario PPGR3'!$C552,".",'Formulario PPGR3'!$D552,".",'Formulario PPGR3'!$E552,".",'Formulario PPGR3'!$F552))</f>
        <v/>
      </c>
      <c r="C552" s="191" t="str">
        <f>IF('Formulario PPGR3'!$G552="","",'Formulario PPGR1'!#REF!)</f>
        <v/>
      </c>
      <c r="D552" s="191" t="str">
        <f>IF('Formulario PPGR3'!$G552="","",'Formulario PPGR1'!#REF!)</f>
        <v/>
      </c>
      <c r="E552" s="191" t="str">
        <f>IF('Formulario PPGR3'!$G552="","",'Formulario PPGR1'!#REF!)</f>
        <v/>
      </c>
      <c r="F552" s="191" t="str">
        <f>IF('Formulario PPGR3'!$G552="","",'Formulario PPGR1'!#REF!)</f>
        <v/>
      </c>
      <c r="G552" s="243"/>
      <c r="H552" s="531" t="str" cm="1">
        <f t="array" ref="H552">IF(Tabla1[[#This Row],[Código_Actividad]]="","",_xlfn.XLOOKUP(Tabla1[[#This Row],[Código_Actividad]],CodigoActividad,Tabla2[Actividades Programables Presupuestables],"",0))</f>
        <v/>
      </c>
      <c r="I552" s="532" t="str">
        <f>IFERROR(VLOOKUP('Formulario PPGR3'!$G552,'Formulario PPGR2'!$H$110:$V$265,15,FALSE),"")</f>
        <v/>
      </c>
      <c r="J552" s="537"/>
      <c r="K552" s="535" t="str">
        <f>IF(Tabla1[[#This Row],[Insumos]]="","",_xlfn.XLOOKUP(Tabla1[[#This Row],[Insumos]],Tabla10[Insumo],Tabla10[InsumoAbrev],"",0))</f>
        <v/>
      </c>
      <c r="L552" s="536"/>
      <c r="M552" s="533" t="str">
        <f>IF(Tabla1[[#This Row],[Descripción]]="","",_xlfn.XLOOKUP(Tabla1[[#This Row],[Descripción]],Tabla10[Descripción],Tabla10[Unidad de Medida],"",0))</f>
        <v/>
      </c>
      <c r="N552" s="323"/>
      <c r="O552" s="534" t="str">
        <f>IF(Tabla1[[#This Row],[Descripción]]="","",_xlfn.XLOOKUP(Tabla1[[#This Row],[Descripción]],Tabla10[Descripción],Tabla10[Precio Unitario],0))</f>
        <v/>
      </c>
      <c r="P552" s="534" t="str">
        <f>IF(Tabla1[[#This Row],[Cantidad de Insumos]]="","",Tabla1[[#This Row],[Precio Unitario]]*Tabla1[[#This Row],[Cantidad de Insumos]])</f>
        <v/>
      </c>
      <c r="Q552" s="534" t="str">
        <f>IF(Tabla1[[#This Row],[Descripción]]="","",_xlfn.XLOOKUP(Tabla1[[#This Row],[Descripción]],Tabla10[Descripción],Tabla10[CODIGO PRESUPUESTARIO],0))</f>
        <v/>
      </c>
      <c r="R552" s="535"/>
    </row>
    <row r="553" spans="2:18" x14ac:dyDescent="0.25">
      <c r="B553" s="191" t="str">
        <f>IF('Formulario PPGR3'!$G553="","",CONCATENATE('Formulario PPGR3'!$C553,".",'Formulario PPGR3'!$D553,".",'Formulario PPGR3'!$E553,".",'Formulario PPGR3'!$F553))</f>
        <v/>
      </c>
      <c r="C553" s="191" t="str">
        <f>IF('Formulario PPGR3'!$G553="","",'Formulario PPGR1'!#REF!)</f>
        <v/>
      </c>
      <c r="D553" s="191" t="str">
        <f>IF('Formulario PPGR3'!$G553="","",'Formulario PPGR1'!#REF!)</f>
        <v/>
      </c>
      <c r="E553" s="191" t="str">
        <f>IF('Formulario PPGR3'!$G553="","",'Formulario PPGR1'!#REF!)</f>
        <v/>
      </c>
      <c r="F553" s="191" t="str">
        <f>IF('Formulario PPGR3'!$G553="","",'Formulario PPGR1'!#REF!)</f>
        <v/>
      </c>
      <c r="G553" s="243"/>
      <c r="H553" s="531" t="str" cm="1">
        <f t="array" ref="H553">IF(Tabla1[[#This Row],[Código_Actividad]]="","",_xlfn.XLOOKUP(Tabla1[[#This Row],[Código_Actividad]],CodigoActividad,Tabla2[Actividades Programables Presupuestables],"",0))</f>
        <v/>
      </c>
      <c r="I553" s="532" t="str">
        <f>IFERROR(VLOOKUP('Formulario PPGR3'!$G553,'Formulario PPGR2'!$H$110:$V$265,15,FALSE),"")</f>
        <v/>
      </c>
      <c r="J553" s="537"/>
      <c r="K553" s="535" t="str">
        <f>IF(Tabla1[[#This Row],[Insumos]]="","",_xlfn.XLOOKUP(Tabla1[[#This Row],[Insumos]],Tabla10[Insumo],Tabla10[InsumoAbrev],"",0))</f>
        <v/>
      </c>
      <c r="L553" s="536"/>
      <c r="M553" s="533" t="str">
        <f>IF(Tabla1[[#This Row],[Descripción]]="","",_xlfn.XLOOKUP(Tabla1[[#This Row],[Descripción]],Tabla10[Descripción],Tabla10[Unidad de Medida],"",0))</f>
        <v/>
      </c>
      <c r="N553" s="323"/>
      <c r="O553" s="534" t="str">
        <f>IF(Tabla1[[#This Row],[Descripción]]="","",_xlfn.XLOOKUP(Tabla1[[#This Row],[Descripción]],Tabla10[Descripción],Tabla10[Precio Unitario],0))</f>
        <v/>
      </c>
      <c r="P553" s="534" t="str">
        <f>IF(Tabla1[[#This Row],[Cantidad de Insumos]]="","",Tabla1[[#This Row],[Precio Unitario]]*Tabla1[[#This Row],[Cantidad de Insumos]])</f>
        <v/>
      </c>
      <c r="Q553" s="534" t="str">
        <f>IF(Tabla1[[#This Row],[Descripción]]="","",_xlfn.XLOOKUP(Tabla1[[#This Row],[Descripción]],Tabla10[Descripción],Tabla10[CODIGO PRESUPUESTARIO],0))</f>
        <v/>
      </c>
      <c r="R553" s="535"/>
    </row>
    <row r="554" spans="2:18" x14ac:dyDescent="0.25">
      <c r="B554" s="191" t="str">
        <f>IF('Formulario PPGR3'!$G554="","",CONCATENATE('Formulario PPGR3'!$C554,".",'Formulario PPGR3'!$D554,".",'Formulario PPGR3'!$E554,".",'Formulario PPGR3'!$F554))</f>
        <v/>
      </c>
      <c r="C554" s="191" t="str">
        <f>IF('Formulario PPGR3'!$G554="","",'Formulario PPGR1'!#REF!)</f>
        <v/>
      </c>
      <c r="D554" s="191" t="str">
        <f>IF('Formulario PPGR3'!$G554="","",'Formulario PPGR1'!#REF!)</f>
        <v/>
      </c>
      <c r="E554" s="191" t="str">
        <f>IF('Formulario PPGR3'!$G554="","",'Formulario PPGR1'!#REF!)</f>
        <v/>
      </c>
      <c r="F554" s="191" t="str">
        <f>IF('Formulario PPGR3'!$G554="","",'Formulario PPGR1'!#REF!)</f>
        <v/>
      </c>
      <c r="G554" s="243"/>
      <c r="H554" s="531" t="str" cm="1">
        <f t="array" ref="H554">IF(Tabla1[[#This Row],[Código_Actividad]]="","",_xlfn.XLOOKUP(Tabla1[[#This Row],[Código_Actividad]],CodigoActividad,Tabla2[Actividades Programables Presupuestables],"",0))</f>
        <v/>
      </c>
      <c r="I554" s="532" t="str">
        <f>IFERROR(VLOOKUP('Formulario PPGR3'!$G554,'Formulario PPGR2'!$H$110:$V$265,15,FALSE),"")</f>
        <v/>
      </c>
      <c r="J554" s="537"/>
      <c r="K554" s="535" t="str">
        <f>IF(Tabla1[[#This Row],[Insumos]]="","",_xlfn.XLOOKUP(Tabla1[[#This Row],[Insumos]],Tabla10[Insumo],Tabla10[InsumoAbrev],"",0))</f>
        <v/>
      </c>
      <c r="L554" s="536"/>
      <c r="M554" s="533" t="str">
        <f>IF(Tabla1[[#This Row],[Descripción]]="","",_xlfn.XLOOKUP(Tabla1[[#This Row],[Descripción]],Tabla10[Descripción],Tabla10[Unidad de Medida],"",0))</f>
        <v/>
      </c>
      <c r="N554" s="323"/>
      <c r="O554" s="534" t="str">
        <f>IF(Tabla1[[#This Row],[Descripción]]="","",_xlfn.XLOOKUP(Tabla1[[#This Row],[Descripción]],Tabla10[Descripción],Tabla10[Precio Unitario],0))</f>
        <v/>
      </c>
      <c r="P554" s="534" t="str">
        <f>IF(Tabla1[[#This Row],[Cantidad de Insumos]]="","",Tabla1[[#This Row],[Precio Unitario]]*Tabla1[[#This Row],[Cantidad de Insumos]])</f>
        <v/>
      </c>
      <c r="Q554" s="534" t="str">
        <f>IF(Tabla1[[#This Row],[Descripción]]="","",_xlfn.XLOOKUP(Tabla1[[#This Row],[Descripción]],Tabla10[Descripción],Tabla10[CODIGO PRESUPUESTARIO],0))</f>
        <v/>
      </c>
      <c r="R554" s="535"/>
    </row>
    <row r="555" spans="2:18" x14ac:dyDescent="0.25">
      <c r="B555" s="191" t="str">
        <f>IF('Formulario PPGR3'!$G555="","",CONCATENATE('Formulario PPGR3'!$C555,".",'Formulario PPGR3'!$D555,".",'Formulario PPGR3'!$E555,".",'Formulario PPGR3'!$F555))</f>
        <v/>
      </c>
      <c r="C555" s="191" t="str">
        <f>IF('Formulario PPGR3'!$G555="","",'Formulario PPGR1'!#REF!)</f>
        <v/>
      </c>
      <c r="D555" s="191" t="str">
        <f>IF('Formulario PPGR3'!$G555="","",'Formulario PPGR1'!#REF!)</f>
        <v/>
      </c>
      <c r="E555" s="191" t="str">
        <f>IF('Formulario PPGR3'!$G555="","",'Formulario PPGR1'!#REF!)</f>
        <v/>
      </c>
      <c r="F555" s="191" t="str">
        <f>IF('Formulario PPGR3'!$G555="","",'Formulario PPGR1'!#REF!)</f>
        <v/>
      </c>
      <c r="G555" s="243"/>
      <c r="H555" s="531" t="str" cm="1">
        <f t="array" ref="H555">IF(Tabla1[[#This Row],[Código_Actividad]]="","",_xlfn.XLOOKUP(Tabla1[[#This Row],[Código_Actividad]],CodigoActividad,Tabla2[Actividades Programables Presupuestables],"",0))</f>
        <v/>
      </c>
      <c r="I555" s="532" t="str">
        <f>IFERROR(VLOOKUP('Formulario PPGR3'!$G555,'Formulario PPGR2'!$H$110:$V$265,15,FALSE),"")</f>
        <v/>
      </c>
      <c r="J555" s="537"/>
      <c r="K555" s="535" t="str">
        <f>IF(Tabla1[[#This Row],[Insumos]]="","",_xlfn.XLOOKUP(Tabla1[[#This Row],[Insumos]],Tabla10[Insumo],Tabla10[InsumoAbrev],"",0))</f>
        <v/>
      </c>
      <c r="L555" s="536"/>
      <c r="M555" s="533" t="str">
        <f>IF(Tabla1[[#This Row],[Descripción]]="","",_xlfn.XLOOKUP(Tabla1[[#This Row],[Descripción]],Tabla10[Descripción],Tabla10[Unidad de Medida],"",0))</f>
        <v/>
      </c>
      <c r="N555" s="323"/>
      <c r="O555" s="534" t="str">
        <f>IF(Tabla1[[#This Row],[Descripción]]="","",_xlfn.XLOOKUP(Tabla1[[#This Row],[Descripción]],Tabla10[Descripción],Tabla10[Precio Unitario],0))</f>
        <v/>
      </c>
      <c r="P555" s="534" t="str">
        <f>IF(Tabla1[[#This Row],[Cantidad de Insumos]]="","",Tabla1[[#This Row],[Precio Unitario]]*Tabla1[[#This Row],[Cantidad de Insumos]])</f>
        <v/>
      </c>
      <c r="Q555" s="534" t="str">
        <f>IF(Tabla1[[#This Row],[Descripción]]="","",_xlfn.XLOOKUP(Tabla1[[#This Row],[Descripción]],Tabla10[Descripción],Tabla10[CODIGO PRESUPUESTARIO],0))</f>
        <v/>
      </c>
      <c r="R555" s="535"/>
    </row>
    <row r="556" spans="2:18" x14ac:dyDescent="0.25">
      <c r="B556" s="191" t="str">
        <f>IF('Formulario PPGR3'!$G556="","",CONCATENATE('Formulario PPGR3'!$C556,".",'Formulario PPGR3'!$D556,".",'Formulario PPGR3'!$E556,".",'Formulario PPGR3'!$F556))</f>
        <v/>
      </c>
      <c r="C556" s="191" t="str">
        <f>IF('Formulario PPGR3'!$G556="","",'Formulario PPGR1'!#REF!)</f>
        <v/>
      </c>
      <c r="D556" s="191" t="str">
        <f>IF('Formulario PPGR3'!$G556="","",'Formulario PPGR1'!#REF!)</f>
        <v/>
      </c>
      <c r="E556" s="191" t="str">
        <f>IF('Formulario PPGR3'!$G556="","",'Formulario PPGR1'!#REF!)</f>
        <v/>
      </c>
      <c r="F556" s="191" t="str">
        <f>IF('Formulario PPGR3'!$G556="","",'Formulario PPGR1'!#REF!)</f>
        <v/>
      </c>
      <c r="G556" s="243"/>
      <c r="H556" s="531" t="str" cm="1">
        <f t="array" ref="H556">IF(Tabla1[[#This Row],[Código_Actividad]]="","",_xlfn.XLOOKUP(Tabla1[[#This Row],[Código_Actividad]],CodigoActividad,Tabla2[Actividades Programables Presupuestables],"",0))</f>
        <v/>
      </c>
      <c r="I556" s="532" t="str">
        <f>IFERROR(VLOOKUP('Formulario PPGR3'!$G556,'Formulario PPGR2'!$H$110:$V$265,15,FALSE),"")</f>
        <v/>
      </c>
      <c r="J556" s="537"/>
      <c r="K556" s="535" t="str">
        <f>IF(Tabla1[[#This Row],[Insumos]]="","",_xlfn.XLOOKUP(Tabla1[[#This Row],[Insumos]],Tabla10[Insumo],Tabla10[InsumoAbrev],"",0))</f>
        <v/>
      </c>
      <c r="L556" s="536"/>
      <c r="M556" s="533" t="str">
        <f>IF(Tabla1[[#This Row],[Descripción]]="","",_xlfn.XLOOKUP(Tabla1[[#This Row],[Descripción]],Tabla10[Descripción],Tabla10[Unidad de Medida],"",0))</f>
        <v/>
      </c>
      <c r="N556" s="323"/>
      <c r="O556" s="534" t="str">
        <f>IF(Tabla1[[#This Row],[Descripción]]="","",_xlfn.XLOOKUP(Tabla1[[#This Row],[Descripción]],Tabla10[Descripción],Tabla10[Precio Unitario],0))</f>
        <v/>
      </c>
      <c r="P556" s="534" t="str">
        <f>IF(Tabla1[[#This Row],[Cantidad de Insumos]]="","",Tabla1[[#This Row],[Precio Unitario]]*Tabla1[[#This Row],[Cantidad de Insumos]])</f>
        <v/>
      </c>
      <c r="Q556" s="534" t="str">
        <f>IF(Tabla1[[#This Row],[Descripción]]="","",_xlfn.XLOOKUP(Tabla1[[#This Row],[Descripción]],Tabla10[Descripción],Tabla10[CODIGO PRESUPUESTARIO],0))</f>
        <v/>
      </c>
      <c r="R556" s="535"/>
    </row>
    <row r="557" spans="2:18" x14ac:dyDescent="0.25">
      <c r="B557" s="191" t="str">
        <f>IF('Formulario PPGR3'!$G557="","",CONCATENATE('Formulario PPGR3'!$C557,".",'Formulario PPGR3'!$D557,".",'Formulario PPGR3'!$E557,".",'Formulario PPGR3'!$F557))</f>
        <v/>
      </c>
      <c r="C557" s="191" t="str">
        <f>IF('Formulario PPGR3'!$G557="","",'Formulario PPGR1'!#REF!)</f>
        <v/>
      </c>
      <c r="D557" s="191" t="str">
        <f>IF('Formulario PPGR3'!$G557="","",'Formulario PPGR1'!#REF!)</f>
        <v/>
      </c>
      <c r="E557" s="191" t="str">
        <f>IF('Formulario PPGR3'!$G557="","",'Formulario PPGR1'!#REF!)</f>
        <v/>
      </c>
      <c r="F557" s="191" t="str">
        <f>IF('Formulario PPGR3'!$G557="","",'Formulario PPGR1'!#REF!)</f>
        <v/>
      </c>
      <c r="G557" s="243"/>
      <c r="H557" s="531" t="str" cm="1">
        <f t="array" ref="H557">IF(Tabla1[[#This Row],[Código_Actividad]]="","",_xlfn.XLOOKUP(Tabla1[[#This Row],[Código_Actividad]],CodigoActividad,Tabla2[Actividades Programables Presupuestables],"",0))</f>
        <v/>
      </c>
      <c r="I557" s="532" t="str">
        <f>IFERROR(VLOOKUP('Formulario PPGR3'!$G557,'Formulario PPGR2'!$H$110:$V$265,15,FALSE),"")</f>
        <v/>
      </c>
      <c r="J557" s="537"/>
      <c r="K557" s="535" t="str">
        <f>IF(Tabla1[[#This Row],[Insumos]]="","",_xlfn.XLOOKUP(Tabla1[[#This Row],[Insumos]],Tabla10[Insumo],Tabla10[InsumoAbrev],"",0))</f>
        <v/>
      </c>
      <c r="L557" s="536"/>
      <c r="M557" s="533" t="str">
        <f>IF(Tabla1[[#This Row],[Descripción]]="","",_xlfn.XLOOKUP(Tabla1[[#This Row],[Descripción]],Tabla10[Descripción],Tabla10[Unidad de Medida],"",0))</f>
        <v/>
      </c>
      <c r="N557" s="323"/>
      <c r="O557" s="534" t="str">
        <f>IF(Tabla1[[#This Row],[Descripción]]="","",_xlfn.XLOOKUP(Tabla1[[#This Row],[Descripción]],Tabla10[Descripción],Tabla10[Precio Unitario],0))</f>
        <v/>
      </c>
      <c r="P557" s="534" t="str">
        <f>IF(Tabla1[[#This Row],[Cantidad de Insumos]]="","",Tabla1[[#This Row],[Precio Unitario]]*Tabla1[[#This Row],[Cantidad de Insumos]])</f>
        <v/>
      </c>
      <c r="Q557" s="534" t="str">
        <f>IF(Tabla1[[#This Row],[Descripción]]="","",_xlfn.XLOOKUP(Tabla1[[#This Row],[Descripción]],Tabla10[Descripción],Tabla10[CODIGO PRESUPUESTARIO],0))</f>
        <v/>
      </c>
      <c r="R557" s="535"/>
    </row>
    <row r="558" spans="2:18" x14ac:dyDescent="0.25">
      <c r="B558" s="191" t="str">
        <f>IF('Formulario PPGR3'!$G558="","",CONCATENATE('Formulario PPGR3'!$C558,".",'Formulario PPGR3'!$D558,".",'Formulario PPGR3'!$E558,".",'Formulario PPGR3'!$F558))</f>
        <v/>
      </c>
      <c r="C558" s="191" t="str">
        <f>IF('Formulario PPGR3'!$G558="","",'Formulario PPGR1'!#REF!)</f>
        <v/>
      </c>
      <c r="D558" s="191" t="str">
        <f>IF('Formulario PPGR3'!$G558="","",'Formulario PPGR1'!#REF!)</f>
        <v/>
      </c>
      <c r="E558" s="191" t="str">
        <f>IF('Formulario PPGR3'!$G558="","",'Formulario PPGR1'!#REF!)</f>
        <v/>
      </c>
      <c r="F558" s="191" t="str">
        <f>IF('Formulario PPGR3'!$G558="","",'Formulario PPGR1'!#REF!)</f>
        <v/>
      </c>
      <c r="G558" s="243"/>
      <c r="H558" s="531" t="str" cm="1">
        <f t="array" ref="H558">IF(Tabla1[[#This Row],[Código_Actividad]]="","",_xlfn.XLOOKUP(Tabla1[[#This Row],[Código_Actividad]],CodigoActividad,Tabla2[Actividades Programables Presupuestables],"",0))</f>
        <v/>
      </c>
      <c r="I558" s="532" t="str">
        <f>IFERROR(VLOOKUP('Formulario PPGR3'!$G558,'Formulario PPGR2'!$H$110:$V$265,15,FALSE),"")</f>
        <v/>
      </c>
      <c r="J558" s="537"/>
      <c r="K558" s="535" t="str">
        <f>IF(Tabla1[[#This Row],[Insumos]]="","",_xlfn.XLOOKUP(Tabla1[[#This Row],[Insumos]],Tabla10[Insumo],Tabla10[InsumoAbrev],"",0))</f>
        <v/>
      </c>
      <c r="L558" s="536"/>
      <c r="M558" s="533" t="str">
        <f>IF(Tabla1[[#This Row],[Descripción]]="","",_xlfn.XLOOKUP(Tabla1[[#This Row],[Descripción]],Tabla10[Descripción],Tabla10[Unidad de Medida],"",0))</f>
        <v/>
      </c>
      <c r="N558" s="323"/>
      <c r="O558" s="534" t="str">
        <f>IF(Tabla1[[#This Row],[Descripción]]="","",_xlfn.XLOOKUP(Tabla1[[#This Row],[Descripción]],Tabla10[Descripción],Tabla10[Precio Unitario],0))</f>
        <v/>
      </c>
      <c r="P558" s="534" t="str">
        <f>IF(Tabla1[[#This Row],[Cantidad de Insumos]]="","",Tabla1[[#This Row],[Precio Unitario]]*Tabla1[[#This Row],[Cantidad de Insumos]])</f>
        <v/>
      </c>
      <c r="Q558" s="534" t="str">
        <f>IF(Tabla1[[#This Row],[Descripción]]="","",_xlfn.XLOOKUP(Tabla1[[#This Row],[Descripción]],Tabla10[Descripción],Tabla10[CODIGO PRESUPUESTARIO],0))</f>
        <v/>
      </c>
      <c r="R558" s="535"/>
    </row>
    <row r="559" spans="2:18" x14ac:dyDescent="0.25">
      <c r="B559" s="191" t="str">
        <f>IF('Formulario PPGR3'!$G559="","",CONCATENATE('Formulario PPGR3'!$C559,".",'Formulario PPGR3'!$D559,".",'Formulario PPGR3'!$E559,".",'Formulario PPGR3'!$F559))</f>
        <v/>
      </c>
      <c r="C559" s="191" t="str">
        <f>IF('Formulario PPGR3'!$G559="","",'Formulario PPGR1'!#REF!)</f>
        <v/>
      </c>
      <c r="D559" s="191" t="str">
        <f>IF('Formulario PPGR3'!$G559="","",'Formulario PPGR1'!#REF!)</f>
        <v/>
      </c>
      <c r="E559" s="191" t="str">
        <f>IF('Formulario PPGR3'!$G559="","",'Formulario PPGR1'!#REF!)</f>
        <v/>
      </c>
      <c r="F559" s="191" t="str">
        <f>IF('Formulario PPGR3'!$G559="","",'Formulario PPGR1'!#REF!)</f>
        <v/>
      </c>
      <c r="G559" s="243"/>
      <c r="H559" s="531" t="str" cm="1">
        <f t="array" ref="H559">IF(Tabla1[[#This Row],[Código_Actividad]]="","",_xlfn.XLOOKUP(Tabla1[[#This Row],[Código_Actividad]],CodigoActividad,Tabla2[Actividades Programables Presupuestables],"",0))</f>
        <v/>
      </c>
      <c r="I559" s="532" t="str">
        <f>IFERROR(VLOOKUP('Formulario PPGR3'!$G559,'Formulario PPGR2'!$H$110:$V$265,15,FALSE),"")</f>
        <v/>
      </c>
      <c r="J559" s="537"/>
      <c r="K559" s="535" t="str">
        <f>IF(Tabla1[[#This Row],[Insumos]]="","",_xlfn.XLOOKUP(Tabla1[[#This Row],[Insumos]],Tabla10[Insumo],Tabla10[InsumoAbrev],"",0))</f>
        <v/>
      </c>
      <c r="L559" s="536"/>
      <c r="M559" s="533" t="str">
        <f>IF(Tabla1[[#This Row],[Descripción]]="","",_xlfn.XLOOKUP(Tabla1[[#This Row],[Descripción]],Tabla10[Descripción],Tabla10[Unidad de Medida],"",0))</f>
        <v/>
      </c>
      <c r="N559" s="323"/>
      <c r="O559" s="534" t="str">
        <f>IF(Tabla1[[#This Row],[Descripción]]="","",_xlfn.XLOOKUP(Tabla1[[#This Row],[Descripción]],Tabla10[Descripción],Tabla10[Precio Unitario],0))</f>
        <v/>
      </c>
      <c r="P559" s="534" t="str">
        <f>IF(Tabla1[[#This Row],[Cantidad de Insumos]]="","",Tabla1[[#This Row],[Precio Unitario]]*Tabla1[[#This Row],[Cantidad de Insumos]])</f>
        <v/>
      </c>
      <c r="Q559" s="534" t="str">
        <f>IF(Tabla1[[#This Row],[Descripción]]="","",_xlfn.XLOOKUP(Tabla1[[#This Row],[Descripción]],Tabla10[Descripción],Tabla10[CODIGO PRESUPUESTARIO],0))</f>
        <v/>
      </c>
      <c r="R559" s="535"/>
    </row>
    <row r="560" spans="2:18" x14ac:dyDescent="0.25">
      <c r="B560" s="191" t="str">
        <f>IF('Formulario PPGR3'!$G560="","",CONCATENATE('Formulario PPGR3'!$C560,".",'Formulario PPGR3'!$D560,".",'Formulario PPGR3'!$E560,".",'Formulario PPGR3'!$F560))</f>
        <v/>
      </c>
      <c r="C560" s="191" t="str">
        <f>IF('Formulario PPGR3'!$G560="","",'Formulario PPGR1'!#REF!)</f>
        <v/>
      </c>
      <c r="D560" s="191" t="str">
        <f>IF('Formulario PPGR3'!$G560="","",'Formulario PPGR1'!#REF!)</f>
        <v/>
      </c>
      <c r="E560" s="191" t="str">
        <f>IF('Formulario PPGR3'!$G560="","",'Formulario PPGR1'!#REF!)</f>
        <v/>
      </c>
      <c r="F560" s="191" t="str">
        <f>IF('Formulario PPGR3'!$G560="","",'Formulario PPGR1'!#REF!)</f>
        <v/>
      </c>
      <c r="G560" s="243"/>
      <c r="H560" s="531" t="str" cm="1">
        <f t="array" ref="H560">IF(Tabla1[[#This Row],[Código_Actividad]]="","",_xlfn.XLOOKUP(Tabla1[[#This Row],[Código_Actividad]],CodigoActividad,Tabla2[Actividades Programables Presupuestables],"",0))</f>
        <v/>
      </c>
      <c r="I560" s="532" t="str">
        <f>IFERROR(VLOOKUP('Formulario PPGR3'!$G560,'Formulario PPGR2'!$H$110:$V$265,15,FALSE),"")</f>
        <v/>
      </c>
      <c r="J560" s="537"/>
      <c r="K560" s="535" t="str">
        <f>IF(Tabla1[[#This Row],[Insumos]]="","",_xlfn.XLOOKUP(Tabla1[[#This Row],[Insumos]],Tabla10[Insumo],Tabla10[InsumoAbrev],"",0))</f>
        <v/>
      </c>
      <c r="L560" s="536"/>
      <c r="M560" s="533" t="str">
        <f>IF(Tabla1[[#This Row],[Descripción]]="","",_xlfn.XLOOKUP(Tabla1[[#This Row],[Descripción]],Tabla10[Descripción],Tabla10[Unidad de Medida],"",0))</f>
        <v/>
      </c>
      <c r="N560" s="323"/>
      <c r="O560" s="534" t="str">
        <f>IF(Tabla1[[#This Row],[Descripción]]="","",_xlfn.XLOOKUP(Tabla1[[#This Row],[Descripción]],Tabla10[Descripción],Tabla10[Precio Unitario],0))</f>
        <v/>
      </c>
      <c r="P560" s="534" t="str">
        <f>IF(Tabla1[[#This Row],[Cantidad de Insumos]]="","",Tabla1[[#This Row],[Precio Unitario]]*Tabla1[[#This Row],[Cantidad de Insumos]])</f>
        <v/>
      </c>
      <c r="Q560" s="534" t="str">
        <f>IF(Tabla1[[#This Row],[Descripción]]="","",_xlfn.XLOOKUP(Tabla1[[#This Row],[Descripción]],Tabla10[Descripción],Tabla10[CODIGO PRESUPUESTARIO],0))</f>
        <v/>
      </c>
      <c r="R560" s="535"/>
    </row>
    <row r="561" spans="2:18" x14ac:dyDescent="0.25">
      <c r="B561" s="191" t="str">
        <f>IF('Formulario PPGR3'!$G561="","",CONCATENATE('Formulario PPGR3'!$C561,".",'Formulario PPGR3'!$D561,".",'Formulario PPGR3'!$E561,".",'Formulario PPGR3'!$F561))</f>
        <v/>
      </c>
      <c r="C561" s="191" t="str">
        <f>IF('Formulario PPGR3'!$G561="","",'Formulario PPGR1'!#REF!)</f>
        <v/>
      </c>
      <c r="D561" s="191" t="str">
        <f>IF('Formulario PPGR3'!$G561="","",'Formulario PPGR1'!#REF!)</f>
        <v/>
      </c>
      <c r="E561" s="191" t="str">
        <f>IF('Formulario PPGR3'!$G561="","",'Formulario PPGR1'!#REF!)</f>
        <v/>
      </c>
      <c r="F561" s="191" t="str">
        <f>IF('Formulario PPGR3'!$G561="","",'Formulario PPGR1'!#REF!)</f>
        <v/>
      </c>
      <c r="G561" s="243"/>
      <c r="H561" s="531" t="str" cm="1">
        <f t="array" ref="H561">IF(Tabla1[[#This Row],[Código_Actividad]]="","",_xlfn.XLOOKUP(Tabla1[[#This Row],[Código_Actividad]],CodigoActividad,Tabla2[Actividades Programables Presupuestables],"",0))</f>
        <v/>
      </c>
      <c r="I561" s="532" t="str">
        <f>IFERROR(VLOOKUP('Formulario PPGR3'!$G561,'Formulario PPGR2'!$H$110:$V$265,15,FALSE),"")</f>
        <v/>
      </c>
      <c r="J561" s="537"/>
      <c r="K561" s="535" t="str">
        <f>IF(Tabla1[[#This Row],[Insumos]]="","",_xlfn.XLOOKUP(Tabla1[[#This Row],[Insumos]],Tabla10[Insumo],Tabla10[InsumoAbrev],"",0))</f>
        <v/>
      </c>
      <c r="L561" s="536"/>
      <c r="M561" s="533" t="str">
        <f>IF(Tabla1[[#This Row],[Descripción]]="","",_xlfn.XLOOKUP(Tabla1[[#This Row],[Descripción]],Tabla10[Descripción],Tabla10[Unidad de Medida],"",0))</f>
        <v/>
      </c>
      <c r="N561" s="323"/>
      <c r="O561" s="534" t="str">
        <f>IF(Tabla1[[#This Row],[Descripción]]="","",_xlfn.XLOOKUP(Tabla1[[#This Row],[Descripción]],Tabla10[Descripción],Tabla10[Precio Unitario],0))</f>
        <v/>
      </c>
      <c r="P561" s="534" t="str">
        <f>IF(Tabla1[[#This Row],[Cantidad de Insumos]]="","",Tabla1[[#This Row],[Precio Unitario]]*Tabla1[[#This Row],[Cantidad de Insumos]])</f>
        <v/>
      </c>
      <c r="Q561" s="534" t="str">
        <f>IF(Tabla1[[#This Row],[Descripción]]="","",_xlfn.XLOOKUP(Tabla1[[#This Row],[Descripción]],Tabla10[Descripción],Tabla10[CODIGO PRESUPUESTARIO],0))</f>
        <v/>
      </c>
      <c r="R561" s="535"/>
    </row>
    <row r="562" spans="2:18" x14ac:dyDescent="0.25">
      <c r="B562" s="191" t="str">
        <f>IF('Formulario PPGR3'!$G562="","",CONCATENATE('Formulario PPGR3'!$C562,".",'Formulario PPGR3'!$D562,".",'Formulario PPGR3'!$E562,".",'Formulario PPGR3'!$F562))</f>
        <v/>
      </c>
      <c r="C562" s="191" t="str">
        <f>IF('Formulario PPGR3'!$G562="","",'Formulario PPGR1'!#REF!)</f>
        <v/>
      </c>
      <c r="D562" s="191" t="str">
        <f>IF('Formulario PPGR3'!$G562="","",'Formulario PPGR1'!#REF!)</f>
        <v/>
      </c>
      <c r="E562" s="191" t="str">
        <f>IF('Formulario PPGR3'!$G562="","",'Formulario PPGR1'!#REF!)</f>
        <v/>
      </c>
      <c r="F562" s="191" t="str">
        <f>IF('Formulario PPGR3'!$G562="","",'Formulario PPGR1'!#REF!)</f>
        <v/>
      </c>
      <c r="G562" s="243"/>
      <c r="H562" s="531" t="str" cm="1">
        <f t="array" ref="H562">IF(Tabla1[[#This Row],[Código_Actividad]]="","",_xlfn.XLOOKUP(Tabla1[[#This Row],[Código_Actividad]],CodigoActividad,Tabla2[Actividades Programables Presupuestables],"",0))</f>
        <v/>
      </c>
      <c r="I562" s="532" t="str">
        <f>IFERROR(VLOOKUP('Formulario PPGR3'!$G562,'Formulario PPGR2'!$H$110:$V$265,15,FALSE),"")</f>
        <v/>
      </c>
      <c r="J562" s="537"/>
      <c r="K562" s="535" t="str">
        <f>IF(Tabla1[[#This Row],[Insumos]]="","",_xlfn.XLOOKUP(Tabla1[[#This Row],[Insumos]],Tabla10[Insumo],Tabla10[InsumoAbrev],"",0))</f>
        <v/>
      </c>
      <c r="L562" s="536"/>
      <c r="M562" s="533" t="str">
        <f>IF(Tabla1[[#This Row],[Descripción]]="","",_xlfn.XLOOKUP(Tabla1[[#This Row],[Descripción]],Tabla10[Descripción],Tabla10[Unidad de Medida],"",0))</f>
        <v/>
      </c>
      <c r="N562" s="323"/>
      <c r="O562" s="534" t="str">
        <f>IF(Tabla1[[#This Row],[Descripción]]="","",_xlfn.XLOOKUP(Tabla1[[#This Row],[Descripción]],Tabla10[Descripción],Tabla10[Precio Unitario],0))</f>
        <v/>
      </c>
      <c r="P562" s="534" t="str">
        <f>IF(Tabla1[[#This Row],[Cantidad de Insumos]]="","",Tabla1[[#This Row],[Precio Unitario]]*Tabla1[[#This Row],[Cantidad de Insumos]])</f>
        <v/>
      </c>
      <c r="Q562" s="534" t="str">
        <f>IF(Tabla1[[#This Row],[Descripción]]="","",_xlfn.XLOOKUP(Tabla1[[#This Row],[Descripción]],Tabla10[Descripción],Tabla10[CODIGO PRESUPUESTARIO],0))</f>
        <v/>
      </c>
      <c r="R562" s="535"/>
    </row>
    <row r="563" spans="2:18" x14ac:dyDescent="0.25">
      <c r="B563" s="191" t="str">
        <f>IF('Formulario PPGR3'!$G563="","",CONCATENATE('Formulario PPGR3'!$C563,".",'Formulario PPGR3'!$D563,".",'Formulario PPGR3'!$E563,".",'Formulario PPGR3'!$F563))</f>
        <v/>
      </c>
      <c r="C563" s="191" t="str">
        <f>IF('Formulario PPGR3'!$G563="","",'Formulario PPGR1'!#REF!)</f>
        <v/>
      </c>
      <c r="D563" s="191" t="str">
        <f>IF('Formulario PPGR3'!$G563="","",'Formulario PPGR1'!#REF!)</f>
        <v/>
      </c>
      <c r="E563" s="191" t="str">
        <f>IF('Formulario PPGR3'!$G563="","",'Formulario PPGR1'!#REF!)</f>
        <v/>
      </c>
      <c r="F563" s="191" t="str">
        <f>IF('Formulario PPGR3'!$G563="","",'Formulario PPGR1'!#REF!)</f>
        <v/>
      </c>
      <c r="G563" s="243"/>
      <c r="H563" s="531" t="str" cm="1">
        <f t="array" ref="H563">IF(Tabla1[[#This Row],[Código_Actividad]]="","",_xlfn.XLOOKUP(Tabla1[[#This Row],[Código_Actividad]],CodigoActividad,Tabla2[Actividades Programables Presupuestables],"",0))</f>
        <v/>
      </c>
      <c r="I563" s="532" t="str">
        <f>IFERROR(VLOOKUP('Formulario PPGR3'!$G563,'Formulario PPGR2'!$H$110:$V$265,15,FALSE),"")</f>
        <v/>
      </c>
      <c r="J563" s="537"/>
      <c r="K563" s="535" t="str">
        <f>IF(Tabla1[[#This Row],[Insumos]]="","",_xlfn.XLOOKUP(Tabla1[[#This Row],[Insumos]],Tabla10[Insumo],Tabla10[InsumoAbrev],"",0))</f>
        <v/>
      </c>
      <c r="L563" s="536"/>
      <c r="M563" s="533" t="str">
        <f>IF(Tabla1[[#This Row],[Descripción]]="","",_xlfn.XLOOKUP(Tabla1[[#This Row],[Descripción]],Tabla10[Descripción],Tabla10[Unidad de Medida],"",0))</f>
        <v/>
      </c>
      <c r="N563" s="323"/>
      <c r="O563" s="534" t="str">
        <f>IF(Tabla1[[#This Row],[Descripción]]="","",_xlfn.XLOOKUP(Tabla1[[#This Row],[Descripción]],Tabla10[Descripción],Tabla10[Precio Unitario],0))</f>
        <v/>
      </c>
      <c r="P563" s="534" t="str">
        <f>IF(Tabla1[[#This Row],[Cantidad de Insumos]]="","",Tabla1[[#This Row],[Precio Unitario]]*Tabla1[[#This Row],[Cantidad de Insumos]])</f>
        <v/>
      </c>
      <c r="Q563" s="534" t="str">
        <f>IF(Tabla1[[#This Row],[Descripción]]="","",_xlfn.XLOOKUP(Tabla1[[#This Row],[Descripción]],Tabla10[Descripción],Tabla10[CODIGO PRESUPUESTARIO],0))</f>
        <v/>
      </c>
      <c r="R563" s="535"/>
    </row>
    <row r="564" spans="2:18" x14ac:dyDescent="0.25">
      <c r="B564" s="191" t="str">
        <f>IF('Formulario PPGR3'!$G564="","",CONCATENATE('Formulario PPGR3'!$C564,".",'Formulario PPGR3'!$D564,".",'Formulario PPGR3'!$E564,".",'Formulario PPGR3'!$F564))</f>
        <v/>
      </c>
      <c r="C564" s="191" t="str">
        <f>IF('Formulario PPGR3'!$G564="","",'Formulario PPGR1'!#REF!)</f>
        <v/>
      </c>
      <c r="D564" s="191" t="str">
        <f>IF('Formulario PPGR3'!$G564="","",'Formulario PPGR1'!#REF!)</f>
        <v/>
      </c>
      <c r="E564" s="191" t="str">
        <f>IF('Formulario PPGR3'!$G564="","",'Formulario PPGR1'!#REF!)</f>
        <v/>
      </c>
      <c r="F564" s="191" t="str">
        <f>IF('Formulario PPGR3'!$G564="","",'Formulario PPGR1'!#REF!)</f>
        <v/>
      </c>
      <c r="G564" s="243"/>
      <c r="H564" s="531" t="str" cm="1">
        <f t="array" ref="H564">IF(Tabla1[[#This Row],[Código_Actividad]]="","",_xlfn.XLOOKUP(Tabla1[[#This Row],[Código_Actividad]],CodigoActividad,Tabla2[Actividades Programables Presupuestables],"",0))</f>
        <v/>
      </c>
      <c r="I564" s="532" t="str">
        <f>IFERROR(VLOOKUP('Formulario PPGR3'!$G564,'Formulario PPGR2'!$H$110:$V$265,15,FALSE),"")</f>
        <v/>
      </c>
      <c r="J564" s="537"/>
      <c r="K564" s="535" t="str">
        <f>IF(Tabla1[[#This Row],[Insumos]]="","",_xlfn.XLOOKUP(Tabla1[[#This Row],[Insumos]],Tabla10[Insumo],Tabla10[InsumoAbrev],"",0))</f>
        <v/>
      </c>
      <c r="L564" s="536"/>
      <c r="M564" s="533" t="str">
        <f>IF(Tabla1[[#This Row],[Descripción]]="","",_xlfn.XLOOKUP(Tabla1[[#This Row],[Descripción]],Tabla10[Descripción],Tabla10[Unidad de Medida],"",0))</f>
        <v/>
      </c>
      <c r="N564" s="323"/>
      <c r="O564" s="534" t="str">
        <f>IF(Tabla1[[#This Row],[Descripción]]="","",_xlfn.XLOOKUP(Tabla1[[#This Row],[Descripción]],Tabla10[Descripción],Tabla10[Precio Unitario],0))</f>
        <v/>
      </c>
      <c r="P564" s="534" t="str">
        <f>IF(Tabla1[[#This Row],[Cantidad de Insumos]]="","",Tabla1[[#This Row],[Precio Unitario]]*Tabla1[[#This Row],[Cantidad de Insumos]])</f>
        <v/>
      </c>
      <c r="Q564" s="534" t="str">
        <f>IF(Tabla1[[#This Row],[Descripción]]="","",_xlfn.XLOOKUP(Tabla1[[#This Row],[Descripción]],Tabla10[Descripción],Tabla10[CODIGO PRESUPUESTARIO],0))</f>
        <v/>
      </c>
      <c r="R564" s="535"/>
    </row>
    <row r="565" spans="2:18" x14ac:dyDescent="0.25">
      <c r="B565" s="191" t="str">
        <f>IF('Formulario PPGR3'!$G565="","",CONCATENATE('Formulario PPGR3'!$C565,".",'Formulario PPGR3'!$D565,".",'Formulario PPGR3'!$E565,".",'Formulario PPGR3'!$F565))</f>
        <v/>
      </c>
      <c r="C565" s="191" t="str">
        <f>IF('Formulario PPGR3'!$G565="","",'Formulario PPGR1'!#REF!)</f>
        <v/>
      </c>
      <c r="D565" s="191" t="str">
        <f>IF('Formulario PPGR3'!$G565="","",'Formulario PPGR1'!#REF!)</f>
        <v/>
      </c>
      <c r="E565" s="191" t="str">
        <f>IF('Formulario PPGR3'!$G565="","",'Formulario PPGR1'!#REF!)</f>
        <v/>
      </c>
      <c r="F565" s="191" t="str">
        <f>IF('Formulario PPGR3'!$G565="","",'Formulario PPGR1'!#REF!)</f>
        <v/>
      </c>
      <c r="G565" s="243"/>
      <c r="H565" s="531" t="str" cm="1">
        <f t="array" ref="H565">IF(Tabla1[[#This Row],[Código_Actividad]]="","",_xlfn.XLOOKUP(Tabla1[[#This Row],[Código_Actividad]],CodigoActividad,Tabla2[Actividades Programables Presupuestables],"",0))</f>
        <v/>
      </c>
      <c r="I565" s="532" t="str">
        <f>IFERROR(VLOOKUP('Formulario PPGR3'!$G565,'Formulario PPGR2'!$H$110:$V$265,15,FALSE),"")</f>
        <v/>
      </c>
      <c r="J565" s="537"/>
      <c r="K565" s="535" t="str">
        <f>IF(Tabla1[[#This Row],[Insumos]]="","",_xlfn.XLOOKUP(Tabla1[[#This Row],[Insumos]],Tabla10[Insumo],Tabla10[InsumoAbrev],"",0))</f>
        <v/>
      </c>
      <c r="L565" s="536"/>
      <c r="M565" s="533" t="str">
        <f>IF(Tabla1[[#This Row],[Descripción]]="","",_xlfn.XLOOKUP(Tabla1[[#This Row],[Descripción]],Tabla10[Descripción],Tabla10[Unidad de Medida],"",0))</f>
        <v/>
      </c>
      <c r="N565" s="323"/>
      <c r="O565" s="534" t="str">
        <f>IF(Tabla1[[#This Row],[Descripción]]="","",_xlfn.XLOOKUP(Tabla1[[#This Row],[Descripción]],Tabla10[Descripción],Tabla10[Precio Unitario],0))</f>
        <v/>
      </c>
      <c r="P565" s="534" t="str">
        <f>IF(Tabla1[[#This Row],[Cantidad de Insumos]]="","",Tabla1[[#This Row],[Precio Unitario]]*Tabla1[[#This Row],[Cantidad de Insumos]])</f>
        <v/>
      </c>
      <c r="Q565" s="534" t="str">
        <f>IF(Tabla1[[#This Row],[Descripción]]="","",_xlfn.XLOOKUP(Tabla1[[#This Row],[Descripción]],Tabla10[Descripción],Tabla10[CODIGO PRESUPUESTARIO],0))</f>
        <v/>
      </c>
      <c r="R565" s="535"/>
    </row>
    <row r="566" spans="2:18" x14ac:dyDescent="0.25">
      <c r="B566" s="191" t="str">
        <f>IF('Formulario PPGR3'!$G566="","",CONCATENATE('Formulario PPGR3'!$C566,".",'Formulario PPGR3'!$D566,".",'Formulario PPGR3'!$E566,".",'Formulario PPGR3'!$F566))</f>
        <v/>
      </c>
      <c r="C566" s="191" t="str">
        <f>IF('Formulario PPGR3'!$G566="","",'Formulario PPGR1'!#REF!)</f>
        <v/>
      </c>
      <c r="D566" s="191" t="str">
        <f>IF('Formulario PPGR3'!$G566="","",'Formulario PPGR1'!#REF!)</f>
        <v/>
      </c>
      <c r="E566" s="191" t="str">
        <f>IF('Formulario PPGR3'!$G566="","",'Formulario PPGR1'!#REF!)</f>
        <v/>
      </c>
      <c r="F566" s="191" t="str">
        <f>IF('Formulario PPGR3'!$G566="","",'Formulario PPGR1'!#REF!)</f>
        <v/>
      </c>
      <c r="G566" s="243"/>
      <c r="H566" s="531" t="str" cm="1">
        <f t="array" ref="H566">IF(Tabla1[[#This Row],[Código_Actividad]]="","",_xlfn.XLOOKUP(Tabla1[[#This Row],[Código_Actividad]],CodigoActividad,Tabla2[Actividades Programables Presupuestables],"",0))</f>
        <v/>
      </c>
      <c r="I566" s="532" t="str">
        <f>IFERROR(VLOOKUP('Formulario PPGR3'!$G566,'Formulario PPGR2'!$H$110:$V$265,15,FALSE),"")</f>
        <v/>
      </c>
      <c r="J566" s="537"/>
      <c r="K566" s="535" t="str">
        <f>IF(Tabla1[[#This Row],[Insumos]]="","",_xlfn.XLOOKUP(Tabla1[[#This Row],[Insumos]],Tabla10[Insumo],Tabla10[InsumoAbrev],"",0))</f>
        <v/>
      </c>
      <c r="L566" s="536"/>
      <c r="M566" s="533" t="str">
        <f>IF(Tabla1[[#This Row],[Descripción]]="","",_xlfn.XLOOKUP(Tabla1[[#This Row],[Descripción]],Tabla10[Descripción],Tabla10[Unidad de Medida],"",0))</f>
        <v/>
      </c>
      <c r="N566" s="323"/>
      <c r="O566" s="534" t="str">
        <f>IF(Tabla1[[#This Row],[Descripción]]="","",_xlfn.XLOOKUP(Tabla1[[#This Row],[Descripción]],Tabla10[Descripción],Tabla10[Precio Unitario],0))</f>
        <v/>
      </c>
      <c r="P566" s="534" t="str">
        <f>IF(Tabla1[[#This Row],[Cantidad de Insumos]]="","",Tabla1[[#This Row],[Precio Unitario]]*Tabla1[[#This Row],[Cantidad de Insumos]])</f>
        <v/>
      </c>
      <c r="Q566" s="534" t="str">
        <f>IF(Tabla1[[#This Row],[Descripción]]="","",_xlfn.XLOOKUP(Tabla1[[#This Row],[Descripción]],Tabla10[Descripción],Tabla10[CODIGO PRESUPUESTARIO],0))</f>
        <v/>
      </c>
      <c r="R566" s="535"/>
    </row>
    <row r="567" spans="2:18" x14ac:dyDescent="0.25">
      <c r="B567" s="191" t="str">
        <f>IF('Formulario PPGR3'!$G567="","",CONCATENATE('Formulario PPGR3'!$C567,".",'Formulario PPGR3'!$D567,".",'Formulario PPGR3'!$E567,".",'Formulario PPGR3'!$F567))</f>
        <v/>
      </c>
      <c r="C567" s="191" t="str">
        <f>IF('Formulario PPGR3'!$G567="","",'Formulario PPGR1'!#REF!)</f>
        <v/>
      </c>
      <c r="D567" s="191" t="str">
        <f>IF('Formulario PPGR3'!$G567="","",'Formulario PPGR1'!#REF!)</f>
        <v/>
      </c>
      <c r="E567" s="191" t="str">
        <f>IF('Formulario PPGR3'!$G567="","",'Formulario PPGR1'!#REF!)</f>
        <v/>
      </c>
      <c r="F567" s="191" t="str">
        <f>IF('Formulario PPGR3'!$G567="","",'Formulario PPGR1'!#REF!)</f>
        <v/>
      </c>
      <c r="G567" s="243"/>
      <c r="H567" s="531" t="str" cm="1">
        <f t="array" ref="H567">IF(Tabla1[[#This Row],[Código_Actividad]]="","",_xlfn.XLOOKUP(Tabla1[[#This Row],[Código_Actividad]],CodigoActividad,Tabla2[Actividades Programables Presupuestables],"",0))</f>
        <v/>
      </c>
      <c r="I567" s="532" t="str">
        <f>IFERROR(VLOOKUP('Formulario PPGR3'!$G567,'Formulario PPGR2'!$H$110:$V$265,15,FALSE),"")</f>
        <v/>
      </c>
      <c r="J567" s="537"/>
      <c r="K567" s="535" t="str">
        <f>IF(Tabla1[[#This Row],[Insumos]]="","",_xlfn.XLOOKUP(Tabla1[[#This Row],[Insumos]],Tabla10[Insumo],Tabla10[InsumoAbrev],"",0))</f>
        <v/>
      </c>
      <c r="L567" s="536"/>
      <c r="M567" s="533" t="str">
        <f>IF(Tabla1[[#This Row],[Descripción]]="","",_xlfn.XLOOKUP(Tabla1[[#This Row],[Descripción]],Tabla10[Descripción],Tabla10[Unidad de Medida],"",0))</f>
        <v/>
      </c>
      <c r="N567" s="323"/>
      <c r="O567" s="534" t="str">
        <f>IF(Tabla1[[#This Row],[Descripción]]="","",_xlfn.XLOOKUP(Tabla1[[#This Row],[Descripción]],Tabla10[Descripción],Tabla10[Precio Unitario],0))</f>
        <v/>
      </c>
      <c r="P567" s="534" t="str">
        <f>IF(Tabla1[[#This Row],[Cantidad de Insumos]]="","",Tabla1[[#This Row],[Precio Unitario]]*Tabla1[[#This Row],[Cantidad de Insumos]])</f>
        <v/>
      </c>
      <c r="Q567" s="534" t="str">
        <f>IF(Tabla1[[#This Row],[Descripción]]="","",_xlfn.XLOOKUP(Tabla1[[#This Row],[Descripción]],Tabla10[Descripción],Tabla10[CODIGO PRESUPUESTARIO],0))</f>
        <v/>
      </c>
      <c r="R567" s="535"/>
    </row>
    <row r="568" spans="2:18" x14ac:dyDescent="0.25">
      <c r="B568" s="191" t="str">
        <f>IF('Formulario PPGR3'!$G568="","",CONCATENATE('Formulario PPGR3'!$C568,".",'Formulario PPGR3'!$D568,".",'Formulario PPGR3'!$E568,".",'Formulario PPGR3'!$F568))</f>
        <v/>
      </c>
      <c r="C568" s="191" t="str">
        <f>IF('Formulario PPGR3'!$G568="","",'Formulario PPGR1'!#REF!)</f>
        <v/>
      </c>
      <c r="D568" s="191" t="str">
        <f>IF('Formulario PPGR3'!$G568="","",'Formulario PPGR1'!#REF!)</f>
        <v/>
      </c>
      <c r="E568" s="191" t="str">
        <f>IF('Formulario PPGR3'!$G568="","",'Formulario PPGR1'!#REF!)</f>
        <v/>
      </c>
      <c r="F568" s="191" t="str">
        <f>IF('Formulario PPGR3'!$G568="","",'Formulario PPGR1'!#REF!)</f>
        <v/>
      </c>
      <c r="G568" s="243"/>
      <c r="H568" s="531" t="str" cm="1">
        <f t="array" ref="H568">IF(Tabla1[[#This Row],[Código_Actividad]]="","",_xlfn.XLOOKUP(Tabla1[[#This Row],[Código_Actividad]],CodigoActividad,Tabla2[Actividades Programables Presupuestables],"",0))</f>
        <v/>
      </c>
      <c r="I568" s="532" t="str">
        <f>IFERROR(VLOOKUP('Formulario PPGR3'!$G568,'Formulario PPGR2'!$H$110:$V$265,15,FALSE),"")</f>
        <v/>
      </c>
      <c r="J568" s="537"/>
      <c r="K568" s="535" t="str">
        <f>IF(Tabla1[[#This Row],[Insumos]]="","",_xlfn.XLOOKUP(Tabla1[[#This Row],[Insumos]],Tabla10[Insumo],Tabla10[InsumoAbrev],"",0))</f>
        <v/>
      </c>
      <c r="L568" s="536"/>
      <c r="M568" s="533" t="str">
        <f>IF(Tabla1[[#This Row],[Descripción]]="","",_xlfn.XLOOKUP(Tabla1[[#This Row],[Descripción]],Tabla10[Descripción],Tabla10[Unidad de Medida],"",0))</f>
        <v/>
      </c>
      <c r="N568" s="323"/>
      <c r="O568" s="534" t="str">
        <f>IF(Tabla1[[#This Row],[Descripción]]="","",_xlfn.XLOOKUP(Tabla1[[#This Row],[Descripción]],Tabla10[Descripción],Tabla10[Precio Unitario],0))</f>
        <v/>
      </c>
      <c r="P568" s="534" t="str">
        <f>IF(Tabla1[[#This Row],[Cantidad de Insumos]]="","",Tabla1[[#This Row],[Precio Unitario]]*Tabla1[[#This Row],[Cantidad de Insumos]])</f>
        <v/>
      </c>
      <c r="Q568" s="534" t="str">
        <f>IF(Tabla1[[#This Row],[Descripción]]="","",_xlfn.XLOOKUP(Tabla1[[#This Row],[Descripción]],Tabla10[Descripción],Tabla10[CODIGO PRESUPUESTARIO],0))</f>
        <v/>
      </c>
      <c r="R568" s="535"/>
    </row>
    <row r="569" spans="2:18" x14ac:dyDescent="0.25">
      <c r="B569" s="191" t="str">
        <f>IF('Formulario PPGR3'!$G569="","",CONCATENATE('Formulario PPGR3'!$C569,".",'Formulario PPGR3'!$D569,".",'Formulario PPGR3'!$E569,".",'Formulario PPGR3'!$F569))</f>
        <v/>
      </c>
      <c r="C569" s="191" t="str">
        <f>IF('Formulario PPGR3'!$G569="","",'Formulario PPGR1'!#REF!)</f>
        <v/>
      </c>
      <c r="D569" s="191" t="str">
        <f>IF('Formulario PPGR3'!$G569="","",'Formulario PPGR1'!#REF!)</f>
        <v/>
      </c>
      <c r="E569" s="191" t="str">
        <f>IF('Formulario PPGR3'!$G569="","",'Formulario PPGR1'!#REF!)</f>
        <v/>
      </c>
      <c r="F569" s="191" t="str">
        <f>IF('Formulario PPGR3'!$G569="","",'Formulario PPGR1'!#REF!)</f>
        <v/>
      </c>
      <c r="G569" s="243"/>
      <c r="H569" s="531" t="str" cm="1">
        <f t="array" ref="H569">IF(Tabla1[[#This Row],[Código_Actividad]]="","",_xlfn.XLOOKUP(Tabla1[[#This Row],[Código_Actividad]],CodigoActividad,Tabla2[Actividades Programables Presupuestables],"",0))</f>
        <v/>
      </c>
      <c r="I569" s="532" t="str">
        <f>IFERROR(VLOOKUP('Formulario PPGR3'!$G569,'Formulario PPGR2'!$H$110:$V$265,15,FALSE),"")</f>
        <v/>
      </c>
      <c r="J569" s="537"/>
      <c r="K569" s="535" t="str">
        <f>IF(Tabla1[[#This Row],[Insumos]]="","",_xlfn.XLOOKUP(Tabla1[[#This Row],[Insumos]],Tabla10[Insumo],Tabla10[InsumoAbrev],"",0))</f>
        <v/>
      </c>
      <c r="L569" s="536"/>
      <c r="M569" s="533" t="str">
        <f>IF(Tabla1[[#This Row],[Descripción]]="","",_xlfn.XLOOKUP(Tabla1[[#This Row],[Descripción]],Tabla10[Descripción],Tabla10[Unidad de Medida],"",0))</f>
        <v/>
      </c>
      <c r="N569" s="323"/>
      <c r="O569" s="534" t="str">
        <f>IF(Tabla1[[#This Row],[Descripción]]="","",_xlfn.XLOOKUP(Tabla1[[#This Row],[Descripción]],Tabla10[Descripción],Tabla10[Precio Unitario],0))</f>
        <v/>
      </c>
      <c r="P569" s="534" t="str">
        <f>IF(Tabla1[[#This Row],[Cantidad de Insumos]]="","",Tabla1[[#This Row],[Precio Unitario]]*Tabla1[[#This Row],[Cantidad de Insumos]])</f>
        <v/>
      </c>
      <c r="Q569" s="534" t="str">
        <f>IF(Tabla1[[#This Row],[Descripción]]="","",_xlfn.XLOOKUP(Tabla1[[#This Row],[Descripción]],Tabla10[Descripción],Tabla10[CODIGO PRESUPUESTARIO],0))</f>
        <v/>
      </c>
      <c r="R569" s="535"/>
    </row>
    <row r="570" spans="2:18" x14ac:dyDescent="0.25">
      <c r="B570" s="191" t="str">
        <f>IF('Formulario PPGR3'!$G570="","",CONCATENATE('Formulario PPGR3'!$C570,".",'Formulario PPGR3'!$D570,".",'Formulario PPGR3'!$E570,".",'Formulario PPGR3'!$F570))</f>
        <v/>
      </c>
      <c r="C570" s="191" t="str">
        <f>IF('Formulario PPGR3'!$G570="","",'Formulario PPGR1'!#REF!)</f>
        <v/>
      </c>
      <c r="D570" s="191" t="str">
        <f>IF('Formulario PPGR3'!$G570="","",'Formulario PPGR1'!#REF!)</f>
        <v/>
      </c>
      <c r="E570" s="191" t="str">
        <f>IF('Formulario PPGR3'!$G570="","",'Formulario PPGR1'!#REF!)</f>
        <v/>
      </c>
      <c r="F570" s="191" t="str">
        <f>IF('Formulario PPGR3'!$G570="","",'Formulario PPGR1'!#REF!)</f>
        <v/>
      </c>
      <c r="G570" s="243"/>
      <c r="H570" s="531" t="str" cm="1">
        <f t="array" ref="H570">IF(Tabla1[[#This Row],[Código_Actividad]]="","",_xlfn.XLOOKUP(Tabla1[[#This Row],[Código_Actividad]],CodigoActividad,Tabla2[Actividades Programables Presupuestables],"",0))</f>
        <v/>
      </c>
      <c r="I570" s="532" t="str">
        <f>IFERROR(VLOOKUP('Formulario PPGR3'!$G570,'Formulario PPGR2'!$H$110:$V$265,15,FALSE),"")</f>
        <v/>
      </c>
      <c r="J570" s="537"/>
      <c r="K570" s="535" t="str">
        <f>IF(Tabla1[[#This Row],[Insumos]]="","",_xlfn.XLOOKUP(Tabla1[[#This Row],[Insumos]],Tabla10[Insumo],Tabla10[InsumoAbrev],"",0))</f>
        <v/>
      </c>
      <c r="L570" s="536"/>
      <c r="M570" s="533" t="str">
        <f>IF(Tabla1[[#This Row],[Descripción]]="","",_xlfn.XLOOKUP(Tabla1[[#This Row],[Descripción]],Tabla10[Descripción],Tabla10[Unidad de Medida],"",0))</f>
        <v/>
      </c>
      <c r="N570" s="323"/>
      <c r="O570" s="534" t="str">
        <f>IF(Tabla1[[#This Row],[Descripción]]="","",_xlfn.XLOOKUP(Tabla1[[#This Row],[Descripción]],Tabla10[Descripción],Tabla10[Precio Unitario],0))</f>
        <v/>
      </c>
      <c r="P570" s="534" t="str">
        <f>IF(Tabla1[[#This Row],[Cantidad de Insumos]]="","",Tabla1[[#This Row],[Precio Unitario]]*Tabla1[[#This Row],[Cantidad de Insumos]])</f>
        <v/>
      </c>
      <c r="Q570" s="534" t="str">
        <f>IF(Tabla1[[#This Row],[Descripción]]="","",_xlfn.XLOOKUP(Tabla1[[#This Row],[Descripción]],Tabla10[Descripción],Tabla10[CODIGO PRESUPUESTARIO],0))</f>
        <v/>
      </c>
      <c r="R570" s="535"/>
    </row>
    <row r="571" spans="2:18" x14ac:dyDescent="0.25">
      <c r="B571" s="191" t="str">
        <f>IF('Formulario PPGR3'!$G571="","",CONCATENATE('Formulario PPGR3'!$C571,".",'Formulario PPGR3'!$D571,".",'Formulario PPGR3'!$E571,".",'Formulario PPGR3'!$F571))</f>
        <v/>
      </c>
      <c r="C571" s="191" t="str">
        <f>IF('Formulario PPGR3'!$G571="","",'Formulario PPGR1'!#REF!)</f>
        <v/>
      </c>
      <c r="D571" s="191" t="str">
        <f>IF('Formulario PPGR3'!$G571="","",'Formulario PPGR1'!#REF!)</f>
        <v/>
      </c>
      <c r="E571" s="191" t="str">
        <f>IF('Formulario PPGR3'!$G571="","",'Formulario PPGR1'!#REF!)</f>
        <v/>
      </c>
      <c r="F571" s="191" t="str">
        <f>IF('Formulario PPGR3'!$G571="","",'Formulario PPGR1'!#REF!)</f>
        <v/>
      </c>
      <c r="G571" s="243"/>
      <c r="H571" s="531" t="str" cm="1">
        <f t="array" ref="H571">IF(Tabla1[[#This Row],[Código_Actividad]]="","",_xlfn.XLOOKUP(Tabla1[[#This Row],[Código_Actividad]],CodigoActividad,Tabla2[Actividades Programables Presupuestables],"",0))</f>
        <v/>
      </c>
      <c r="I571" s="532" t="str">
        <f>IFERROR(VLOOKUP('Formulario PPGR3'!$G571,'Formulario PPGR2'!$H$110:$V$265,15,FALSE),"")</f>
        <v/>
      </c>
      <c r="J571" s="537"/>
      <c r="K571" s="535" t="str">
        <f>IF(Tabla1[[#This Row],[Insumos]]="","",_xlfn.XLOOKUP(Tabla1[[#This Row],[Insumos]],Tabla10[Insumo],Tabla10[InsumoAbrev],"",0))</f>
        <v/>
      </c>
      <c r="L571" s="536"/>
      <c r="M571" s="533" t="str">
        <f>IF(Tabla1[[#This Row],[Descripción]]="","",_xlfn.XLOOKUP(Tabla1[[#This Row],[Descripción]],Tabla10[Descripción],Tabla10[Unidad de Medida],"",0))</f>
        <v/>
      </c>
      <c r="N571" s="323"/>
      <c r="O571" s="534" t="str">
        <f>IF(Tabla1[[#This Row],[Descripción]]="","",_xlfn.XLOOKUP(Tabla1[[#This Row],[Descripción]],Tabla10[Descripción],Tabla10[Precio Unitario],0))</f>
        <v/>
      </c>
      <c r="P571" s="534" t="str">
        <f>IF(Tabla1[[#This Row],[Cantidad de Insumos]]="","",Tabla1[[#This Row],[Precio Unitario]]*Tabla1[[#This Row],[Cantidad de Insumos]])</f>
        <v/>
      </c>
      <c r="Q571" s="534" t="str">
        <f>IF(Tabla1[[#This Row],[Descripción]]="","",_xlfn.XLOOKUP(Tabla1[[#This Row],[Descripción]],Tabla10[Descripción],Tabla10[CODIGO PRESUPUESTARIO],0))</f>
        <v/>
      </c>
      <c r="R571" s="535"/>
    </row>
    <row r="572" spans="2:18" x14ac:dyDescent="0.25">
      <c r="B572" s="191" t="str">
        <f>IF('Formulario PPGR3'!$G572="","",CONCATENATE('Formulario PPGR3'!$C572,".",'Formulario PPGR3'!$D572,".",'Formulario PPGR3'!$E572,".",'Formulario PPGR3'!$F572))</f>
        <v/>
      </c>
      <c r="C572" s="191" t="str">
        <f>IF('Formulario PPGR3'!$G572="","",'Formulario PPGR1'!#REF!)</f>
        <v/>
      </c>
      <c r="D572" s="191" t="str">
        <f>IF('Formulario PPGR3'!$G572="","",'Formulario PPGR1'!#REF!)</f>
        <v/>
      </c>
      <c r="E572" s="191" t="str">
        <f>IF('Formulario PPGR3'!$G572="","",'Formulario PPGR1'!#REF!)</f>
        <v/>
      </c>
      <c r="F572" s="191" t="str">
        <f>IF('Formulario PPGR3'!$G572="","",'Formulario PPGR1'!#REF!)</f>
        <v/>
      </c>
      <c r="G572" s="243"/>
      <c r="H572" s="531" t="str" cm="1">
        <f t="array" ref="H572">IF(Tabla1[[#This Row],[Código_Actividad]]="","",_xlfn.XLOOKUP(Tabla1[[#This Row],[Código_Actividad]],CodigoActividad,Tabla2[Actividades Programables Presupuestables],"",0))</f>
        <v/>
      </c>
      <c r="I572" s="532" t="str">
        <f>IFERROR(VLOOKUP('Formulario PPGR3'!$G572,'Formulario PPGR2'!$H$110:$V$265,15,FALSE),"")</f>
        <v/>
      </c>
      <c r="J572" s="537"/>
      <c r="K572" s="535" t="str">
        <f>IF(Tabla1[[#This Row],[Insumos]]="","",_xlfn.XLOOKUP(Tabla1[[#This Row],[Insumos]],Tabla10[Insumo],Tabla10[InsumoAbrev],"",0))</f>
        <v/>
      </c>
      <c r="L572" s="536"/>
      <c r="M572" s="533" t="str">
        <f>IF(Tabla1[[#This Row],[Descripción]]="","",_xlfn.XLOOKUP(Tabla1[[#This Row],[Descripción]],Tabla10[Descripción],Tabla10[Unidad de Medida],"",0))</f>
        <v/>
      </c>
      <c r="N572" s="323"/>
      <c r="O572" s="534" t="str">
        <f>IF(Tabla1[[#This Row],[Descripción]]="","",_xlfn.XLOOKUP(Tabla1[[#This Row],[Descripción]],Tabla10[Descripción],Tabla10[Precio Unitario],0))</f>
        <v/>
      </c>
      <c r="P572" s="534" t="str">
        <f>IF(Tabla1[[#This Row],[Cantidad de Insumos]]="","",Tabla1[[#This Row],[Precio Unitario]]*Tabla1[[#This Row],[Cantidad de Insumos]])</f>
        <v/>
      </c>
      <c r="Q572" s="534" t="str">
        <f>IF(Tabla1[[#This Row],[Descripción]]="","",_xlfn.XLOOKUP(Tabla1[[#This Row],[Descripción]],Tabla10[Descripción],Tabla10[CODIGO PRESUPUESTARIO],0))</f>
        <v/>
      </c>
      <c r="R572" s="535"/>
    </row>
    <row r="573" spans="2:18" x14ac:dyDescent="0.25">
      <c r="B573" s="191" t="str">
        <f>IF('Formulario PPGR3'!$G573="","",CONCATENATE('Formulario PPGR3'!$C573,".",'Formulario PPGR3'!$D573,".",'Formulario PPGR3'!$E573,".",'Formulario PPGR3'!$F573))</f>
        <v/>
      </c>
      <c r="C573" s="191" t="str">
        <f>IF('Formulario PPGR3'!$G573="","",'Formulario PPGR1'!#REF!)</f>
        <v/>
      </c>
      <c r="D573" s="191" t="str">
        <f>IF('Formulario PPGR3'!$G573="","",'Formulario PPGR1'!#REF!)</f>
        <v/>
      </c>
      <c r="E573" s="191" t="str">
        <f>IF('Formulario PPGR3'!$G573="","",'Formulario PPGR1'!#REF!)</f>
        <v/>
      </c>
      <c r="F573" s="191" t="str">
        <f>IF('Formulario PPGR3'!$G573="","",'Formulario PPGR1'!#REF!)</f>
        <v/>
      </c>
      <c r="G573" s="243"/>
      <c r="H573" s="531" t="str" cm="1">
        <f t="array" ref="H573">IF(Tabla1[[#This Row],[Código_Actividad]]="","",_xlfn.XLOOKUP(Tabla1[[#This Row],[Código_Actividad]],CodigoActividad,Tabla2[Actividades Programables Presupuestables],"",0))</f>
        <v/>
      </c>
      <c r="I573" s="532" t="str">
        <f>IFERROR(VLOOKUP('Formulario PPGR3'!$G573,'Formulario PPGR2'!$H$110:$V$265,15,FALSE),"")</f>
        <v/>
      </c>
      <c r="J573" s="537"/>
      <c r="K573" s="535" t="str">
        <f>IF(Tabla1[[#This Row],[Insumos]]="","",_xlfn.XLOOKUP(Tabla1[[#This Row],[Insumos]],Tabla10[Insumo],Tabla10[InsumoAbrev],"",0))</f>
        <v/>
      </c>
      <c r="L573" s="536"/>
      <c r="M573" s="533" t="str">
        <f>IF(Tabla1[[#This Row],[Descripción]]="","",_xlfn.XLOOKUP(Tabla1[[#This Row],[Descripción]],Tabla10[Descripción],Tabla10[Unidad de Medida],"",0))</f>
        <v/>
      </c>
      <c r="N573" s="323"/>
      <c r="O573" s="534" t="str">
        <f>IF(Tabla1[[#This Row],[Descripción]]="","",_xlfn.XLOOKUP(Tabla1[[#This Row],[Descripción]],Tabla10[Descripción],Tabla10[Precio Unitario],0))</f>
        <v/>
      </c>
      <c r="P573" s="534" t="str">
        <f>IF(Tabla1[[#This Row],[Cantidad de Insumos]]="","",Tabla1[[#This Row],[Precio Unitario]]*Tabla1[[#This Row],[Cantidad de Insumos]])</f>
        <v/>
      </c>
      <c r="Q573" s="534" t="str">
        <f>IF(Tabla1[[#This Row],[Descripción]]="","",_xlfn.XLOOKUP(Tabla1[[#This Row],[Descripción]],Tabla10[Descripción],Tabla10[CODIGO PRESUPUESTARIO],0))</f>
        <v/>
      </c>
      <c r="R573" s="535"/>
    </row>
    <row r="574" spans="2:18" x14ac:dyDescent="0.25">
      <c r="B574" s="191" t="str">
        <f>IF('Formulario PPGR3'!$G574="","",CONCATENATE('Formulario PPGR3'!$C574,".",'Formulario PPGR3'!$D574,".",'Formulario PPGR3'!$E574,".",'Formulario PPGR3'!$F574))</f>
        <v/>
      </c>
      <c r="C574" s="191" t="str">
        <f>IF('Formulario PPGR3'!$G574="","",'Formulario PPGR1'!#REF!)</f>
        <v/>
      </c>
      <c r="D574" s="191" t="str">
        <f>IF('Formulario PPGR3'!$G574="","",'Formulario PPGR1'!#REF!)</f>
        <v/>
      </c>
      <c r="E574" s="191" t="str">
        <f>IF('Formulario PPGR3'!$G574="","",'Formulario PPGR1'!#REF!)</f>
        <v/>
      </c>
      <c r="F574" s="191" t="str">
        <f>IF('Formulario PPGR3'!$G574="","",'Formulario PPGR1'!#REF!)</f>
        <v/>
      </c>
      <c r="G574" s="243"/>
      <c r="H574" s="531" t="str" cm="1">
        <f t="array" ref="H574">IF(Tabla1[[#This Row],[Código_Actividad]]="","",_xlfn.XLOOKUP(Tabla1[[#This Row],[Código_Actividad]],CodigoActividad,Tabla2[Actividades Programables Presupuestables],"",0))</f>
        <v/>
      </c>
      <c r="I574" s="532" t="str">
        <f>IFERROR(VLOOKUP('Formulario PPGR3'!$G574,'Formulario PPGR2'!$H$110:$V$265,15,FALSE),"")</f>
        <v/>
      </c>
      <c r="J574" s="537"/>
      <c r="K574" s="535" t="str">
        <f>IF(Tabla1[[#This Row],[Insumos]]="","",_xlfn.XLOOKUP(Tabla1[[#This Row],[Insumos]],Tabla10[Insumo],Tabla10[InsumoAbrev],"",0))</f>
        <v/>
      </c>
      <c r="L574" s="536"/>
      <c r="M574" s="533" t="str">
        <f>IF(Tabla1[[#This Row],[Descripción]]="","",_xlfn.XLOOKUP(Tabla1[[#This Row],[Descripción]],Tabla10[Descripción],Tabla10[Unidad de Medida],"",0))</f>
        <v/>
      </c>
      <c r="N574" s="323"/>
      <c r="O574" s="534" t="str">
        <f>IF(Tabla1[[#This Row],[Descripción]]="","",_xlfn.XLOOKUP(Tabla1[[#This Row],[Descripción]],Tabla10[Descripción],Tabla10[Precio Unitario],0))</f>
        <v/>
      </c>
      <c r="P574" s="534" t="str">
        <f>IF(Tabla1[[#This Row],[Cantidad de Insumos]]="","",Tabla1[[#This Row],[Precio Unitario]]*Tabla1[[#This Row],[Cantidad de Insumos]])</f>
        <v/>
      </c>
      <c r="Q574" s="534" t="str">
        <f>IF(Tabla1[[#This Row],[Descripción]]="","",_xlfn.XLOOKUP(Tabla1[[#This Row],[Descripción]],Tabla10[Descripción],Tabla10[CODIGO PRESUPUESTARIO],0))</f>
        <v/>
      </c>
      <c r="R574" s="535"/>
    </row>
    <row r="575" spans="2:18" x14ac:dyDescent="0.25">
      <c r="B575" s="191" t="str">
        <f>IF('Formulario PPGR3'!$G575="","",CONCATENATE('Formulario PPGR3'!$C575,".",'Formulario PPGR3'!$D575,".",'Formulario PPGR3'!$E575,".",'Formulario PPGR3'!$F575))</f>
        <v/>
      </c>
      <c r="C575" s="191" t="str">
        <f>IF('Formulario PPGR3'!$G575="","",'Formulario PPGR1'!#REF!)</f>
        <v/>
      </c>
      <c r="D575" s="191" t="str">
        <f>IF('Formulario PPGR3'!$G575="","",'Formulario PPGR1'!#REF!)</f>
        <v/>
      </c>
      <c r="E575" s="191" t="str">
        <f>IF('Formulario PPGR3'!$G575="","",'Formulario PPGR1'!#REF!)</f>
        <v/>
      </c>
      <c r="F575" s="191" t="str">
        <f>IF('Formulario PPGR3'!$G575="","",'Formulario PPGR1'!#REF!)</f>
        <v/>
      </c>
      <c r="G575" s="243"/>
      <c r="H575" s="531" t="str" cm="1">
        <f t="array" ref="H575">IF(Tabla1[[#This Row],[Código_Actividad]]="","",_xlfn.XLOOKUP(Tabla1[[#This Row],[Código_Actividad]],CodigoActividad,Tabla2[Actividades Programables Presupuestables],"",0))</f>
        <v/>
      </c>
      <c r="I575" s="532" t="str">
        <f>IFERROR(VLOOKUP('Formulario PPGR3'!$G575,'Formulario PPGR2'!$H$110:$V$265,15,FALSE),"")</f>
        <v/>
      </c>
      <c r="J575" s="537"/>
      <c r="K575" s="535" t="str">
        <f>IF(Tabla1[[#This Row],[Insumos]]="","",_xlfn.XLOOKUP(Tabla1[[#This Row],[Insumos]],Tabla10[Insumo],Tabla10[InsumoAbrev],"",0))</f>
        <v/>
      </c>
      <c r="L575" s="536"/>
      <c r="M575" s="533" t="str">
        <f>IF(Tabla1[[#This Row],[Descripción]]="","",_xlfn.XLOOKUP(Tabla1[[#This Row],[Descripción]],Tabla10[Descripción],Tabla10[Unidad de Medida],"",0))</f>
        <v/>
      </c>
      <c r="N575" s="323"/>
      <c r="O575" s="534" t="str">
        <f>IF(Tabla1[[#This Row],[Descripción]]="","",_xlfn.XLOOKUP(Tabla1[[#This Row],[Descripción]],Tabla10[Descripción],Tabla10[Precio Unitario],0))</f>
        <v/>
      </c>
      <c r="P575" s="534" t="str">
        <f>IF(Tabla1[[#This Row],[Cantidad de Insumos]]="","",Tabla1[[#This Row],[Precio Unitario]]*Tabla1[[#This Row],[Cantidad de Insumos]])</f>
        <v/>
      </c>
      <c r="Q575" s="534" t="str">
        <f>IF(Tabla1[[#This Row],[Descripción]]="","",_xlfn.XLOOKUP(Tabla1[[#This Row],[Descripción]],Tabla10[Descripción],Tabla10[CODIGO PRESUPUESTARIO],0))</f>
        <v/>
      </c>
      <c r="R575" s="535"/>
    </row>
    <row r="576" spans="2:18" x14ac:dyDescent="0.25">
      <c r="B576" s="191" t="str">
        <f>IF('Formulario PPGR3'!$G576="","",CONCATENATE('Formulario PPGR3'!$C576,".",'Formulario PPGR3'!$D576,".",'Formulario PPGR3'!$E576,".",'Formulario PPGR3'!$F576))</f>
        <v/>
      </c>
      <c r="C576" s="191" t="str">
        <f>IF('Formulario PPGR3'!$G576="","",'Formulario PPGR1'!#REF!)</f>
        <v/>
      </c>
      <c r="D576" s="191" t="str">
        <f>IF('Formulario PPGR3'!$G576="","",'Formulario PPGR1'!#REF!)</f>
        <v/>
      </c>
      <c r="E576" s="191" t="str">
        <f>IF('Formulario PPGR3'!$G576="","",'Formulario PPGR1'!#REF!)</f>
        <v/>
      </c>
      <c r="F576" s="191" t="str">
        <f>IF('Formulario PPGR3'!$G576="","",'Formulario PPGR1'!#REF!)</f>
        <v/>
      </c>
      <c r="G576" s="243"/>
      <c r="H576" s="531" t="str" cm="1">
        <f t="array" ref="H576">IF(Tabla1[[#This Row],[Código_Actividad]]="","",_xlfn.XLOOKUP(Tabla1[[#This Row],[Código_Actividad]],CodigoActividad,Tabla2[Actividades Programables Presupuestables],"",0))</f>
        <v/>
      </c>
      <c r="I576" s="532" t="str">
        <f>IFERROR(VLOOKUP('Formulario PPGR3'!$G576,'Formulario PPGR2'!$H$110:$V$265,15,FALSE),"")</f>
        <v/>
      </c>
      <c r="J576" s="537"/>
      <c r="K576" s="535" t="str">
        <f>IF(Tabla1[[#This Row],[Insumos]]="","",_xlfn.XLOOKUP(Tabla1[[#This Row],[Insumos]],Tabla10[Insumo],Tabla10[InsumoAbrev],"",0))</f>
        <v/>
      </c>
      <c r="L576" s="536"/>
      <c r="M576" s="533" t="str">
        <f>IF(Tabla1[[#This Row],[Descripción]]="","",_xlfn.XLOOKUP(Tabla1[[#This Row],[Descripción]],Tabla10[Descripción],Tabla10[Unidad de Medida],"",0))</f>
        <v/>
      </c>
      <c r="N576" s="323"/>
      <c r="O576" s="534" t="str">
        <f>IF(Tabla1[[#This Row],[Descripción]]="","",_xlfn.XLOOKUP(Tabla1[[#This Row],[Descripción]],Tabla10[Descripción],Tabla10[Precio Unitario],0))</f>
        <v/>
      </c>
      <c r="P576" s="534" t="str">
        <f>IF(Tabla1[[#This Row],[Cantidad de Insumos]]="","",Tabla1[[#This Row],[Precio Unitario]]*Tabla1[[#This Row],[Cantidad de Insumos]])</f>
        <v/>
      </c>
      <c r="Q576" s="534" t="str">
        <f>IF(Tabla1[[#This Row],[Descripción]]="","",_xlfn.XLOOKUP(Tabla1[[#This Row],[Descripción]],Tabla10[Descripción],Tabla10[CODIGO PRESUPUESTARIO],0))</f>
        <v/>
      </c>
      <c r="R576" s="535"/>
    </row>
    <row r="577" spans="2:18" x14ac:dyDescent="0.25">
      <c r="B577" s="191" t="str">
        <f>IF('Formulario PPGR3'!$G577="","",CONCATENATE('Formulario PPGR3'!$C577,".",'Formulario PPGR3'!$D577,".",'Formulario PPGR3'!$E577,".",'Formulario PPGR3'!$F577))</f>
        <v/>
      </c>
      <c r="C577" s="191" t="str">
        <f>IF('Formulario PPGR3'!$G577="","",'Formulario PPGR1'!#REF!)</f>
        <v/>
      </c>
      <c r="D577" s="191" t="str">
        <f>IF('Formulario PPGR3'!$G577="","",'Formulario PPGR1'!#REF!)</f>
        <v/>
      </c>
      <c r="E577" s="191" t="str">
        <f>IF('Formulario PPGR3'!$G577="","",'Formulario PPGR1'!#REF!)</f>
        <v/>
      </c>
      <c r="F577" s="191" t="str">
        <f>IF('Formulario PPGR3'!$G577="","",'Formulario PPGR1'!#REF!)</f>
        <v/>
      </c>
      <c r="G577" s="243"/>
      <c r="H577" s="531" t="str" cm="1">
        <f t="array" ref="H577">IF(Tabla1[[#This Row],[Código_Actividad]]="","",_xlfn.XLOOKUP(Tabla1[[#This Row],[Código_Actividad]],CodigoActividad,Tabla2[Actividades Programables Presupuestables],"",0))</f>
        <v/>
      </c>
      <c r="I577" s="532" t="str">
        <f>IFERROR(VLOOKUP('Formulario PPGR3'!$G577,'Formulario PPGR2'!$H$110:$V$265,15,FALSE),"")</f>
        <v/>
      </c>
      <c r="J577" s="537"/>
      <c r="K577" s="535" t="str">
        <f>IF(Tabla1[[#This Row],[Insumos]]="","",_xlfn.XLOOKUP(Tabla1[[#This Row],[Insumos]],Tabla10[Insumo],Tabla10[InsumoAbrev],"",0))</f>
        <v/>
      </c>
      <c r="L577" s="536"/>
      <c r="M577" s="533" t="str">
        <f>IF(Tabla1[[#This Row],[Descripción]]="","",_xlfn.XLOOKUP(Tabla1[[#This Row],[Descripción]],Tabla10[Descripción],Tabla10[Unidad de Medida],"",0))</f>
        <v/>
      </c>
      <c r="N577" s="323"/>
      <c r="O577" s="534" t="str">
        <f>IF(Tabla1[[#This Row],[Descripción]]="","",_xlfn.XLOOKUP(Tabla1[[#This Row],[Descripción]],Tabla10[Descripción],Tabla10[Precio Unitario],0))</f>
        <v/>
      </c>
      <c r="P577" s="534" t="str">
        <f>IF(Tabla1[[#This Row],[Cantidad de Insumos]]="","",Tabla1[[#This Row],[Precio Unitario]]*Tabla1[[#This Row],[Cantidad de Insumos]])</f>
        <v/>
      </c>
      <c r="Q577" s="534" t="str">
        <f>IF(Tabla1[[#This Row],[Descripción]]="","",_xlfn.XLOOKUP(Tabla1[[#This Row],[Descripción]],Tabla10[Descripción],Tabla10[CODIGO PRESUPUESTARIO],0))</f>
        <v/>
      </c>
      <c r="R577" s="535"/>
    </row>
    <row r="578" spans="2:18" x14ac:dyDescent="0.25">
      <c r="B578" s="191" t="str">
        <f>IF('Formulario PPGR3'!$G578="","",CONCATENATE('Formulario PPGR3'!$C578,".",'Formulario PPGR3'!$D578,".",'Formulario PPGR3'!$E578,".",'Formulario PPGR3'!$F578))</f>
        <v/>
      </c>
      <c r="C578" s="191" t="str">
        <f>IF('Formulario PPGR3'!$G578="","",'Formulario PPGR1'!#REF!)</f>
        <v/>
      </c>
      <c r="D578" s="191" t="str">
        <f>IF('Formulario PPGR3'!$G578="","",'Formulario PPGR1'!#REF!)</f>
        <v/>
      </c>
      <c r="E578" s="191" t="str">
        <f>IF('Formulario PPGR3'!$G578="","",'Formulario PPGR1'!#REF!)</f>
        <v/>
      </c>
      <c r="F578" s="191" t="str">
        <f>IF('Formulario PPGR3'!$G578="","",'Formulario PPGR1'!#REF!)</f>
        <v/>
      </c>
      <c r="G578" s="243"/>
      <c r="H578" s="531" t="str" cm="1">
        <f t="array" ref="H578">IF(Tabla1[[#This Row],[Código_Actividad]]="","",_xlfn.XLOOKUP(Tabla1[[#This Row],[Código_Actividad]],CodigoActividad,Tabla2[Actividades Programables Presupuestables],"",0))</f>
        <v/>
      </c>
      <c r="I578" s="532" t="str">
        <f>IFERROR(VLOOKUP('Formulario PPGR3'!$G578,'Formulario PPGR2'!$H$110:$V$265,15,FALSE),"")</f>
        <v/>
      </c>
      <c r="J578" s="537"/>
      <c r="K578" s="535" t="str">
        <f>IF(Tabla1[[#This Row],[Insumos]]="","",_xlfn.XLOOKUP(Tabla1[[#This Row],[Insumos]],Tabla10[Insumo],Tabla10[InsumoAbrev],"",0))</f>
        <v/>
      </c>
      <c r="L578" s="536"/>
      <c r="M578" s="533" t="str">
        <f>IF(Tabla1[[#This Row],[Descripción]]="","",_xlfn.XLOOKUP(Tabla1[[#This Row],[Descripción]],Tabla10[Descripción],Tabla10[Unidad de Medida],"",0))</f>
        <v/>
      </c>
      <c r="N578" s="323"/>
      <c r="O578" s="534" t="str">
        <f>IF(Tabla1[[#This Row],[Descripción]]="","",_xlfn.XLOOKUP(Tabla1[[#This Row],[Descripción]],Tabla10[Descripción],Tabla10[Precio Unitario],0))</f>
        <v/>
      </c>
      <c r="P578" s="534" t="str">
        <f>IF(Tabla1[[#This Row],[Cantidad de Insumos]]="","",Tabla1[[#This Row],[Precio Unitario]]*Tabla1[[#This Row],[Cantidad de Insumos]])</f>
        <v/>
      </c>
      <c r="Q578" s="534" t="str">
        <f>IF(Tabla1[[#This Row],[Descripción]]="","",_xlfn.XLOOKUP(Tabla1[[#This Row],[Descripción]],Tabla10[Descripción],Tabla10[CODIGO PRESUPUESTARIO],0))</f>
        <v/>
      </c>
      <c r="R578" s="535"/>
    </row>
    <row r="579" spans="2:18" x14ac:dyDescent="0.25">
      <c r="B579" s="191" t="str">
        <f>IF('Formulario PPGR3'!$G579="","",CONCATENATE('Formulario PPGR3'!$C579,".",'Formulario PPGR3'!$D579,".",'Formulario PPGR3'!$E579,".",'Formulario PPGR3'!$F579))</f>
        <v/>
      </c>
      <c r="C579" s="191" t="str">
        <f>IF('Formulario PPGR3'!$G579="","",'Formulario PPGR1'!#REF!)</f>
        <v/>
      </c>
      <c r="D579" s="191" t="str">
        <f>IF('Formulario PPGR3'!$G579="","",'Formulario PPGR1'!#REF!)</f>
        <v/>
      </c>
      <c r="E579" s="191" t="str">
        <f>IF('Formulario PPGR3'!$G579="","",'Formulario PPGR1'!#REF!)</f>
        <v/>
      </c>
      <c r="F579" s="191" t="str">
        <f>IF('Formulario PPGR3'!$G579="","",'Formulario PPGR1'!#REF!)</f>
        <v/>
      </c>
      <c r="G579" s="243"/>
      <c r="H579" s="531" t="str" cm="1">
        <f t="array" ref="H579">IF(Tabla1[[#This Row],[Código_Actividad]]="","",_xlfn.XLOOKUP(Tabla1[[#This Row],[Código_Actividad]],CodigoActividad,Tabla2[Actividades Programables Presupuestables],"",0))</f>
        <v/>
      </c>
      <c r="I579" s="532" t="str">
        <f>IFERROR(VLOOKUP('Formulario PPGR3'!$G579,'Formulario PPGR2'!$H$110:$V$265,15,FALSE),"")</f>
        <v/>
      </c>
      <c r="J579" s="537"/>
      <c r="K579" s="535" t="str">
        <f>IF(Tabla1[[#This Row],[Insumos]]="","",_xlfn.XLOOKUP(Tabla1[[#This Row],[Insumos]],Tabla10[Insumo],Tabla10[InsumoAbrev],"",0))</f>
        <v/>
      </c>
      <c r="L579" s="536"/>
      <c r="M579" s="533" t="str">
        <f>IF(Tabla1[[#This Row],[Descripción]]="","",_xlfn.XLOOKUP(Tabla1[[#This Row],[Descripción]],Tabla10[Descripción],Tabla10[Unidad de Medida],"",0))</f>
        <v/>
      </c>
      <c r="N579" s="323"/>
      <c r="O579" s="534" t="str">
        <f>IF(Tabla1[[#This Row],[Descripción]]="","",_xlfn.XLOOKUP(Tabla1[[#This Row],[Descripción]],Tabla10[Descripción],Tabla10[Precio Unitario],0))</f>
        <v/>
      </c>
      <c r="P579" s="534" t="str">
        <f>IF(Tabla1[[#This Row],[Cantidad de Insumos]]="","",Tabla1[[#This Row],[Precio Unitario]]*Tabla1[[#This Row],[Cantidad de Insumos]])</f>
        <v/>
      </c>
      <c r="Q579" s="534" t="str">
        <f>IF(Tabla1[[#This Row],[Descripción]]="","",_xlfn.XLOOKUP(Tabla1[[#This Row],[Descripción]],Tabla10[Descripción],Tabla10[CODIGO PRESUPUESTARIO],0))</f>
        <v/>
      </c>
      <c r="R579" s="535"/>
    </row>
    <row r="580" spans="2:18" x14ac:dyDescent="0.25">
      <c r="B580" s="191" t="str">
        <f>IF('Formulario PPGR3'!$G580="","",CONCATENATE('Formulario PPGR3'!$C580,".",'Formulario PPGR3'!$D580,".",'Formulario PPGR3'!$E580,".",'Formulario PPGR3'!$F580))</f>
        <v/>
      </c>
      <c r="C580" s="191" t="str">
        <f>IF('Formulario PPGR3'!$G580="","",'Formulario PPGR1'!#REF!)</f>
        <v/>
      </c>
      <c r="D580" s="191" t="str">
        <f>IF('Formulario PPGR3'!$G580="","",'Formulario PPGR1'!#REF!)</f>
        <v/>
      </c>
      <c r="E580" s="191" t="str">
        <f>IF('Formulario PPGR3'!$G580="","",'Formulario PPGR1'!#REF!)</f>
        <v/>
      </c>
      <c r="F580" s="191" t="str">
        <f>IF('Formulario PPGR3'!$G580="","",'Formulario PPGR1'!#REF!)</f>
        <v/>
      </c>
      <c r="G580" s="243"/>
      <c r="H580" s="531" t="str" cm="1">
        <f t="array" ref="H580">IF(Tabla1[[#This Row],[Código_Actividad]]="","",_xlfn.XLOOKUP(Tabla1[[#This Row],[Código_Actividad]],CodigoActividad,Tabla2[Actividades Programables Presupuestables],"",0))</f>
        <v/>
      </c>
      <c r="I580" s="532" t="str">
        <f>IFERROR(VLOOKUP('Formulario PPGR3'!$G580,'Formulario PPGR2'!$H$110:$V$265,15,FALSE),"")</f>
        <v/>
      </c>
      <c r="J580" s="537"/>
      <c r="K580" s="535" t="str">
        <f>IF(Tabla1[[#This Row],[Insumos]]="","",_xlfn.XLOOKUP(Tabla1[[#This Row],[Insumos]],Tabla10[Insumo],Tabla10[InsumoAbrev],"",0))</f>
        <v/>
      </c>
      <c r="L580" s="536"/>
      <c r="M580" s="533" t="str">
        <f>IF(Tabla1[[#This Row],[Descripción]]="","",_xlfn.XLOOKUP(Tabla1[[#This Row],[Descripción]],Tabla10[Descripción],Tabla10[Unidad de Medida],"",0))</f>
        <v/>
      </c>
      <c r="N580" s="323"/>
      <c r="O580" s="534" t="str">
        <f>IF(Tabla1[[#This Row],[Descripción]]="","",_xlfn.XLOOKUP(Tabla1[[#This Row],[Descripción]],Tabla10[Descripción],Tabla10[Precio Unitario],0))</f>
        <v/>
      </c>
      <c r="P580" s="534" t="str">
        <f>IF(Tabla1[[#This Row],[Cantidad de Insumos]]="","",Tabla1[[#This Row],[Precio Unitario]]*Tabla1[[#This Row],[Cantidad de Insumos]])</f>
        <v/>
      </c>
      <c r="Q580" s="534" t="str">
        <f>IF(Tabla1[[#This Row],[Descripción]]="","",_xlfn.XLOOKUP(Tabla1[[#This Row],[Descripción]],Tabla10[Descripción],Tabla10[CODIGO PRESUPUESTARIO],0))</f>
        <v/>
      </c>
      <c r="R580" s="535"/>
    </row>
    <row r="581" spans="2:18" x14ac:dyDescent="0.25">
      <c r="B581" s="191" t="str">
        <f>IF('Formulario PPGR3'!$G581="","",CONCATENATE('Formulario PPGR3'!$C581,".",'Formulario PPGR3'!$D581,".",'Formulario PPGR3'!$E581,".",'Formulario PPGR3'!$F581))</f>
        <v/>
      </c>
      <c r="C581" s="191" t="str">
        <f>IF('Formulario PPGR3'!$G581="","",'Formulario PPGR1'!#REF!)</f>
        <v/>
      </c>
      <c r="D581" s="191" t="str">
        <f>IF('Formulario PPGR3'!$G581="","",'Formulario PPGR1'!#REF!)</f>
        <v/>
      </c>
      <c r="E581" s="191" t="str">
        <f>IF('Formulario PPGR3'!$G581="","",'Formulario PPGR1'!#REF!)</f>
        <v/>
      </c>
      <c r="F581" s="191" t="str">
        <f>IF('Formulario PPGR3'!$G581="","",'Formulario PPGR1'!#REF!)</f>
        <v/>
      </c>
      <c r="G581" s="243"/>
      <c r="H581" s="531" t="str" cm="1">
        <f t="array" ref="H581">IF(Tabla1[[#This Row],[Código_Actividad]]="","",_xlfn.XLOOKUP(Tabla1[[#This Row],[Código_Actividad]],CodigoActividad,Tabla2[Actividades Programables Presupuestables],"",0))</f>
        <v/>
      </c>
      <c r="I581" s="532" t="str">
        <f>IFERROR(VLOOKUP('Formulario PPGR3'!$G581,'Formulario PPGR2'!$H$110:$V$265,15,FALSE),"")</f>
        <v/>
      </c>
      <c r="J581" s="537"/>
      <c r="K581" s="535" t="str">
        <f>IF(Tabla1[[#This Row],[Insumos]]="","",_xlfn.XLOOKUP(Tabla1[[#This Row],[Insumos]],Tabla10[Insumo],Tabla10[InsumoAbrev],"",0))</f>
        <v/>
      </c>
      <c r="L581" s="536"/>
      <c r="M581" s="533" t="str">
        <f>IF(Tabla1[[#This Row],[Descripción]]="","",_xlfn.XLOOKUP(Tabla1[[#This Row],[Descripción]],Tabla10[Descripción],Tabla10[Unidad de Medida],"",0))</f>
        <v/>
      </c>
      <c r="N581" s="323"/>
      <c r="O581" s="534" t="str">
        <f>IF(Tabla1[[#This Row],[Descripción]]="","",_xlfn.XLOOKUP(Tabla1[[#This Row],[Descripción]],Tabla10[Descripción],Tabla10[Precio Unitario],0))</f>
        <v/>
      </c>
      <c r="P581" s="534" t="str">
        <f>IF(Tabla1[[#This Row],[Cantidad de Insumos]]="","",Tabla1[[#This Row],[Precio Unitario]]*Tabla1[[#This Row],[Cantidad de Insumos]])</f>
        <v/>
      </c>
      <c r="Q581" s="534" t="str">
        <f>IF(Tabla1[[#This Row],[Descripción]]="","",_xlfn.XLOOKUP(Tabla1[[#This Row],[Descripción]],Tabla10[Descripción],Tabla10[CODIGO PRESUPUESTARIO],0))</f>
        <v/>
      </c>
      <c r="R581" s="535"/>
    </row>
    <row r="582" spans="2:18" x14ac:dyDescent="0.25">
      <c r="B582" s="191" t="str">
        <f>IF('Formulario PPGR3'!$G582="","",CONCATENATE('Formulario PPGR3'!$C582,".",'Formulario PPGR3'!$D582,".",'Formulario PPGR3'!$E582,".",'Formulario PPGR3'!$F582))</f>
        <v/>
      </c>
      <c r="C582" s="191" t="str">
        <f>IF('Formulario PPGR3'!$G582="","",'Formulario PPGR1'!#REF!)</f>
        <v/>
      </c>
      <c r="D582" s="191" t="str">
        <f>IF('Formulario PPGR3'!$G582="","",'Formulario PPGR1'!#REF!)</f>
        <v/>
      </c>
      <c r="E582" s="191" t="str">
        <f>IF('Formulario PPGR3'!$G582="","",'Formulario PPGR1'!#REF!)</f>
        <v/>
      </c>
      <c r="F582" s="191" t="str">
        <f>IF('Formulario PPGR3'!$G582="","",'Formulario PPGR1'!#REF!)</f>
        <v/>
      </c>
      <c r="G582" s="243"/>
      <c r="H582" s="531" t="str" cm="1">
        <f t="array" ref="H582">IF(Tabla1[[#This Row],[Código_Actividad]]="","",_xlfn.XLOOKUP(Tabla1[[#This Row],[Código_Actividad]],CodigoActividad,Tabla2[Actividades Programables Presupuestables],"",0))</f>
        <v/>
      </c>
      <c r="I582" s="532" t="str">
        <f>IFERROR(VLOOKUP('Formulario PPGR3'!$G582,'Formulario PPGR2'!$H$110:$V$265,15,FALSE),"")</f>
        <v/>
      </c>
      <c r="J582" s="537"/>
      <c r="K582" s="535" t="str">
        <f>IF(Tabla1[[#This Row],[Insumos]]="","",_xlfn.XLOOKUP(Tabla1[[#This Row],[Insumos]],Tabla10[Insumo],Tabla10[InsumoAbrev],"",0))</f>
        <v/>
      </c>
      <c r="L582" s="536"/>
      <c r="M582" s="533" t="str">
        <f>IF(Tabla1[[#This Row],[Descripción]]="","",_xlfn.XLOOKUP(Tabla1[[#This Row],[Descripción]],Tabla10[Descripción],Tabla10[Unidad de Medida],"",0))</f>
        <v/>
      </c>
      <c r="N582" s="323"/>
      <c r="O582" s="534" t="str">
        <f>IF(Tabla1[[#This Row],[Descripción]]="","",_xlfn.XLOOKUP(Tabla1[[#This Row],[Descripción]],Tabla10[Descripción],Tabla10[Precio Unitario],0))</f>
        <v/>
      </c>
      <c r="P582" s="534" t="str">
        <f>IF(Tabla1[[#This Row],[Cantidad de Insumos]]="","",Tabla1[[#This Row],[Precio Unitario]]*Tabla1[[#This Row],[Cantidad de Insumos]])</f>
        <v/>
      </c>
      <c r="Q582" s="534" t="str">
        <f>IF(Tabla1[[#This Row],[Descripción]]="","",_xlfn.XLOOKUP(Tabla1[[#This Row],[Descripción]],Tabla10[Descripción],Tabla10[CODIGO PRESUPUESTARIO],0))</f>
        <v/>
      </c>
      <c r="R582" s="535"/>
    </row>
    <row r="583" spans="2:18" x14ac:dyDescent="0.25">
      <c r="B583" s="191" t="str">
        <f>IF('Formulario PPGR3'!$G583="","",CONCATENATE('Formulario PPGR3'!$C583,".",'Formulario PPGR3'!$D583,".",'Formulario PPGR3'!$E583,".",'Formulario PPGR3'!$F583))</f>
        <v/>
      </c>
      <c r="C583" s="191" t="str">
        <f>IF('Formulario PPGR3'!$G583="","",'Formulario PPGR1'!#REF!)</f>
        <v/>
      </c>
      <c r="D583" s="191" t="str">
        <f>IF('Formulario PPGR3'!$G583="","",'Formulario PPGR1'!#REF!)</f>
        <v/>
      </c>
      <c r="E583" s="191" t="str">
        <f>IF('Formulario PPGR3'!$G583="","",'Formulario PPGR1'!#REF!)</f>
        <v/>
      </c>
      <c r="F583" s="191" t="str">
        <f>IF('Formulario PPGR3'!$G583="","",'Formulario PPGR1'!#REF!)</f>
        <v/>
      </c>
      <c r="G583" s="243"/>
      <c r="H583" s="531" t="str" cm="1">
        <f t="array" ref="H583">IF(Tabla1[[#This Row],[Código_Actividad]]="","",_xlfn.XLOOKUP(Tabla1[[#This Row],[Código_Actividad]],CodigoActividad,Tabla2[Actividades Programables Presupuestables],"",0))</f>
        <v/>
      </c>
      <c r="I583" s="532" t="str">
        <f>IFERROR(VLOOKUP('Formulario PPGR3'!$G583,'Formulario PPGR2'!$H$110:$V$265,15,FALSE),"")</f>
        <v/>
      </c>
      <c r="J583" s="537"/>
      <c r="K583" s="535" t="str">
        <f>IF(Tabla1[[#This Row],[Insumos]]="","",_xlfn.XLOOKUP(Tabla1[[#This Row],[Insumos]],Tabla10[Insumo],Tabla10[InsumoAbrev],"",0))</f>
        <v/>
      </c>
      <c r="L583" s="536"/>
      <c r="M583" s="533" t="str">
        <f>IF(Tabla1[[#This Row],[Descripción]]="","",_xlfn.XLOOKUP(Tabla1[[#This Row],[Descripción]],Tabla10[Descripción],Tabla10[Unidad de Medida],"",0))</f>
        <v/>
      </c>
      <c r="N583" s="323"/>
      <c r="O583" s="534" t="str">
        <f>IF(Tabla1[[#This Row],[Descripción]]="","",_xlfn.XLOOKUP(Tabla1[[#This Row],[Descripción]],Tabla10[Descripción],Tabla10[Precio Unitario],0))</f>
        <v/>
      </c>
      <c r="P583" s="534" t="str">
        <f>IF(Tabla1[[#This Row],[Cantidad de Insumos]]="","",Tabla1[[#This Row],[Precio Unitario]]*Tabla1[[#This Row],[Cantidad de Insumos]])</f>
        <v/>
      </c>
      <c r="Q583" s="534" t="str">
        <f>IF(Tabla1[[#This Row],[Descripción]]="","",_xlfn.XLOOKUP(Tabla1[[#This Row],[Descripción]],Tabla10[Descripción],Tabla10[CODIGO PRESUPUESTARIO],0))</f>
        <v/>
      </c>
      <c r="R583" s="535"/>
    </row>
    <row r="584" spans="2:18" x14ac:dyDescent="0.25">
      <c r="B584" s="191" t="str">
        <f>IF('Formulario PPGR3'!$G584="","",CONCATENATE('Formulario PPGR3'!$C584,".",'Formulario PPGR3'!$D584,".",'Formulario PPGR3'!$E584,".",'Formulario PPGR3'!$F584))</f>
        <v/>
      </c>
      <c r="C584" s="191" t="str">
        <f>IF('Formulario PPGR3'!$G584="","",'Formulario PPGR1'!#REF!)</f>
        <v/>
      </c>
      <c r="D584" s="191" t="str">
        <f>IF('Formulario PPGR3'!$G584="","",'Formulario PPGR1'!#REF!)</f>
        <v/>
      </c>
      <c r="E584" s="191" t="str">
        <f>IF('Formulario PPGR3'!$G584="","",'Formulario PPGR1'!#REF!)</f>
        <v/>
      </c>
      <c r="F584" s="191" t="str">
        <f>IF('Formulario PPGR3'!$G584="","",'Formulario PPGR1'!#REF!)</f>
        <v/>
      </c>
      <c r="G584" s="243"/>
      <c r="H584" s="531" t="str" cm="1">
        <f t="array" ref="H584">IF(Tabla1[[#This Row],[Código_Actividad]]="","",_xlfn.XLOOKUP(Tabla1[[#This Row],[Código_Actividad]],CodigoActividad,Tabla2[Actividades Programables Presupuestables],"",0))</f>
        <v/>
      </c>
      <c r="I584" s="532" t="str">
        <f>IFERROR(VLOOKUP('Formulario PPGR3'!$G584,'Formulario PPGR2'!$H$110:$V$265,15,FALSE),"")</f>
        <v/>
      </c>
      <c r="J584" s="537"/>
      <c r="K584" s="535" t="str">
        <f>IF(Tabla1[[#This Row],[Insumos]]="","",_xlfn.XLOOKUP(Tabla1[[#This Row],[Insumos]],Tabla10[Insumo],Tabla10[InsumoAbrev],"",0))</f>
        <v/>
      </c>
      <c r="L584" s="536"/>
      <c r="M584" s="533" t="str">
        <f>IF(Tabla1[[#This Row],[Descripción]]="","",_xlfn.XLOOKUP(Tabla1[[#This Row],[Descripción]],Tabla10[Descripción],Tabla10[Unidad de Medida],"",0))</f>
        <v/>
      </c>
      <c r="N584" s="323"/>
      <c r="O584" s="534" t="str">
        <f>IF(Tabla1[[#This Row],[Descripción]]="","",_xlfn.XLOOKUP(Tabla1[[#This Row],[Descripción]],Tabla10[Descripción],Tabla10[Precio Unitario],0))</f>
        <v/>
      </c>
      <c r="P584" s="534" t="str">
        <f>IF(Tabla1[[#This Row],[Cantidad de Insumos]]="","",Tabla1[[#This Row],[Precio Unitario]]*Tabla1[[#This Row],[Cantidad de Insumos]])</f>
        <v/>
      </c>
      <c r="Q584" s="534" t="str">
        <f>IF(Tabla1[[#This Row],[Descripción]]="","",_xlfn.XLOOKUP(Tabla1[[#This Row],[Descripción]],Tabla10[Descripción],Tabla10[CODIGO PRESUPUESTARIO],0))</f>
        <v/>
      </c>
      <c r="R584" s="535"/>
    </row>
    <row r="585" spans="2:18" x14ac:dyDescent="0.25">
      <c r="B585" s="191" t="str">
        <f>IF('Formulario PPGR3'!$G585="","",CONCATENATE('Formulario PPGR3'!$C585,".",'Formulario PPGR3'!$D585,".",'Formulario PPGR3'!$E585,".",'Formulario PPGR3'!$F585))</f>
        <v/>
      </c>
      <c r="C585" s="191" t="str">
        <f>IF('Formulario PPGR3'!$G585="","",'Formulario PPGR1'!#REF!)</f>
        <v/>
      </c>
      <c r="D585" s="191" t="str">
        <f>IF('Formulario PPGR3'!$G585="","",'Formulario PPGR1'!#REF!)</f>
        <v/>
      </c>
      <c r="E585" s="191" t="str">
        <f>IF('Formulario PPGR3'!$G585="","",'Formulario PPGR1'!#REF!)</f>
        <v/>
      </c>
      <c r="F585" s="191" t="str">
        <f>IF('Formulario PPGR3'!$G585="","",'Formulario PPGR1'!#REF!)</f>
        <v/>
      </c>
      <c r="G585" s="243"/>
      <c r="H585" s="531" t="str" cm="1">
        <f t="array" ref="H585">IF(Tabla1[[#This Row],[Código_Actividad]]="","",_xlfn.XLOOKUP(Tabla1[[#This Row],[Código_Actividad]],CodigoActividad,Tabla2[Actividades Programables Presupuestables],"",0))</f>
        <v/>
      </c>
      <c r="I585" s="532" t="str">
        <f>IFERROR(VLOOKUP('Formulario PPGR3'!$G585,'Formulario PPGR2'!$H$110:$V$265,15,FALSE),"")</f>
        <v/>
      </c>
      <c r="J585" s="537"/>
      <c r="K585" s="535" t="str">
        <f>IF(Tabla1[[#This Row],[Insumos]]="","",_xlfn.XLOOKUP(Tabla1[[#This Row],[Insumos]],Tabla10[Insumo],Tabla10[InsumoAbrev],"",0))</f>
        <v/>
      </c>
      <c r="L585" s="536"/>
      <c r="M585" s="533" t="str">
        <f>IF(Tabla1[[#This Row],[Descripción]]="","",_xlfn.XLOOKUP(Tabla1[[#This Row],[Descripción]],Tabla10[Descripción],Tabla10[Unidad de Medida],"",0))</f>
        <v/>
      </c>
      <c r="N585" s="323"/>
      <c r="O585" s="534" t="str">
        <f>IF(Tabla1[[#This Row],[Descripción]]="","",_xlfn.XLOOKUP(Tabla1[[#This Row],[Descripción]],Tabla10[Descripción],Tabla10[Precio Unitario],0))</f>
        <v/>
      </c>
      <c r="P585" s="534" t="str">
        <f>IF(Tabla1[[#This Row],[Cantidad de Insumos]]="","",Tabla1[[#This Row],[Precio Unitario]]*Tabla1[[#This Row],[Cantidad de Insumos]])</f>
        <v/>
      </c>
      <c r="Q585" s="534" t="str">
        <f>IF(Tabla1[[#This Row],[Descripción]]="","",_xlfn.XLOOKUP(Tabla1[[#This Row],[Descripción]],Tabla10[Descripción],Tabla10[CODIGO PRESUPUESTARIO],0))</f>
        <v/>
      </c>
      <c r="R585" s="535"/>
    </row>
    <row r="586" spans="2:18" x14ac:dyDescent="0.25">
      <c r="B586" s="191" t="str">
        <f>IF('Formulario PPGR3'!$G586="","",CONCATENATE('Formulario PPGR3'!$C586,".",'Formulario PPGR3'!$D586,".",'Formulario PPGR3'!$E586,".",'Formulario PPGR3'!$F586))</f>
        <v/>
      </c>
      <c r="C586" s="191" t="str">
        <f>IF('Formulario PPGR3'!$G586="","",'Formulario PPGR1'!#REF!)</f>
        <v/>
      </c>
      <c r="D586" s="191" t="str">
        <f>IF('Formulario PPGR3'!$G586="","",'Formulario PPGR1'!#REF!)</f>
        <v/>
      </c>
      <c r="E586" s="191" t="str">
        <f>IF('Formulario PPGR3'!$G586="","",'Formulario PPGR1'!#REF!)</f>
        <v/>
      </c>
      <c r="F586" s="191" t="str">
        <f>IF('Formulario PPGR3'!$G586="","",'Formulario PPGR1'!#REF!)</f>
        <v/>
      </c>
      <c r="G586" s="243"/>
      <c r="H586" s="531" t="str" cm="1">
        <f t="array" ref="H586">IF(Tabla1[[#This Row],[Código_Actividad]]="","",_xlfn.XLOOKUP(Tabla1[[#This Row],[Código_Actividad]],CodigoActividad,Tabla2[Actividades Programables Presupuestables],"",0))</f>
        <v/>
      </c>
      <c r="I586" s="532" t="str">
        <f>IFERROR(VLOOKUP('Formulario PPGR3'!$G586,'Formulario PPGR2'!$H$110:$V$265,15,FALSE),"")</f>
        <v/>
      </c>
      <c r="J586" s="537"/>
      <c r="K586" s="535" t="str">
        <f>IF(Tabla1[[#This Row],[Insumos]]="","",_xlfn.XLOOKUP(Tabla1[[#This Row],[Insumos]],Tabla10[Insumo],Tabla10[InsumoAbrev],"",0))</f>
        <v/>
      </c>
      <c r="L586" s="536"/>
      <c r="M586" s="533" t="str">
        <f>IF(Tabla1[[#This Row],[Descripción]]="","",_xlfn.XLOOKUP(Tabla1[[#This Row],[Descripción]],Tabla10[Descripción],Tabla10[Unidad de Medida],"",0))</f>
        <v/>
      </c>
      <c r="N586" s="323"/>
      <c r="O586" s="534" t="str">
        <f>IF(Tabla1[[#This Row],[Descripción]]="","",_xlfn.XLOOKUP(Tabla1[[#This Row],[Descripción]],Tabla10[Descripción],Tabla10[Precio Unitario],0))</f>
        <v/>
      </c>
      <c r="P586" s="534" t="str">
        <f>IF(Tabla1[[#This Row],[Cantidad de Insumos]]="","",Tabla1[[#This Row],[Precio Unitario]]*Tabla1[[#This Row],[Cantidad de Insumos]])</f>
        <v/>
      </c>
      <c r="Q586" s="534" t="str">
        <f>IF(Tabla1[[#This Row],[Descripción]]="","",_xlfn.XLOOKUP(Tabla1[[#This Row],[Descripción]],Tabla10[Descripción],Tabla10[CODIGO PRESUPUESTARIO],0))</f>
        <v/>
      </c>
      <c r="R586" s="535"/>
    </row>
    <row r="587" spans="2:18" x14ac:dyDescent="0.25">
      <c r="B587" s="191" t="str">
        <f>IF('Formulario PPGR3'!$G587="","",CONCATENATE('Formulario PPGR3'!$C587,".",'Formulario PPGR3'!$D587,".",'Formulario PPGR3'!$E587,".",'Formulario PPGR3'!$F587))</f>
        <v/>
      </c>
      <c r="C587" s="191" t="str">
        <f>IF('Formulario PPGR3'!$G587="","",'Formulario PPGR1'!#REF!)</f>
        <v/>
      </c>
      <c r="D587" s="191" t="str">
        <f>IF('Formulario PPGR3'!$G587="","",'Formulario PPGR1'!#REF!)</f>
        <v/>
      </c>
      <c r="E587" s="191" t="str">
        <f>IF('Formulario PPGR3'!$G587="","",'Formulario PPGR1'!#REF!)</f>
        <v/>
      </c>
      <c r="F587" s="191" t="str">
        <f>IF('Formulario PPGR3'!$G587="","",'Formulario PPGR1'!#REF!)</f>
        <v/>
      </c>
      <c r="G587" s="243"/>
      <c r="H587" s="531" t="str" cm="1">
        <f t="array" ref="H587">IF(Tabla1[[#This Row],[Código_Actividad]]="","",_xlfn.XLOOKUP(Tabla1[[#This Row],[Código_Actividad]],CodigoActividad,Tabla2[Actividades Programables Presupuestables],"",0))</f>
        <v/>
      </c>
      <c r="I587" s="532" t="str">
        <f>IFERROR(VLOOKUP('Formulario PPGR3'!$G587,'Formulario PPGR2'!$H$110:$V$265,15,FALSE),"")</f>
        <v/>
      </c>
      <c r="J587" s="537"/>
      <c r="K587" s="535" t="str">
        <f>IF(Tabla1[[#This Row],[Insumos]]="","",_xlfn.XLOOKUP(Tabla1[[#This Row],[Insumos]],Tabla10[Insumo],Tabla10[InsumoAbrev],"",0))</f>
        <v/>
      </c>
      <c r="L587" s="536"/>
      <c r="M587" s="533" t="str">
        <f>IF(Tabla1[[#This Row],[Descripción]]="","",_xlfn.XLOOKUP(Tabla1[[#This Row],[Descripción]],Tabla10[Descripción],Tabla10[Unidad de Medida],"",0))</f>
        <v/>
      </c>
      <c r="N587" s="323"/>
      <c r="O587" s="534" t="str">
        <f>IF(Tabla1[[#This Row],[Descripción]]="","",_xlfn.XLOOKUP(Tabla1[[#This Row],[Descripción]],Tabla10[Descripción],Tabla10[Precio Unitario],0))</f>
        <v/>
      </c>
      <c r="P587" s="534" t="str">
        <f>IF(Tabla1[[#This Row],[Cantidad de Insumos]]="","",Tabla1[[#This Row],[Precio Unitario]]*Tabla1[[#This Row],[Cantidad de Insumos]])</f>
        <v/>
      </c>
      <c r="Q587" s="534" t="str">
        <f>IF(Tabla1[[#This Row],[Descripción]]="","",_xlfn.XLOOKUP(Tabla1[[#This Row],[Descripción]],Tabla10[Descripción],Tabla10[CODIGO PRESUPUESTARIO],0))</f>
        <v/>
      </c>
      <c r="R587" s="535"/>
    </row>
    <row r="588" spans="2:18" x14ac:dyDescent="0.25">
      <c r="B588" s="191" t="str">
        <f>IF('Formulario PPGR3'!$G588="","",CONCATENATE('Formulario PPGR3'!$C588,".",'Formulario PPGR3'!$D588,".",'Formulario PPGR3'!$E588,".",'Formulario PPGR3'!$F588))</f>
        <v/>
      </c>
      <c r="C588" s="191" t="str">
        <f>IF('Formulario PPGR3'!$G588="","",'Formulario PPGR1'!#REF!)</f>
        <v/>
      </c>
      <c r="D588" s="191" t="str">
        <f>IF('Formulario PPGR3'!$G588="","",'Formulario PPGR1'!#REF!)</f>
        <v/>
      </c>
      <c r="E588" s="191" t="str">
        <f>IF('Formulario PPGR3'!$G588="","",'Formulario PPGR1'!#REF!)</f>
        <v/>
      </c>
      <c r="F588" s="191" t="str">
        <f>IF('Formulario PPGR3'!$G588="","",'Formulario PPGR1'!#REF!)</f>
        <v/>
      </c>
      <c r="G588" s="243"/>
      <c r="H588" s="531" t="str" cm="1">
        <f t="array" ref="H588">IF(Tabla1[[#This Row],[Código_Actividad]]="","",_xlfn.XLOOKUP(Tabla1[[#This Row],[Código_Actividad]],CodigoActividad,Tabla2[Actividades Programables Presupuestables],"",0))</f>
        <v/>
      </c>
      <c r="I588" s="532" t="str">
        <f>IFERROR(VLOOKUP('Formulario PPGR3'!$G588,'Formulario PPGR2'!$H$110:$V$265,15,FALSE),"")</f>
        <v/>
      </c>
      <c r="J588" s="537"/>
      <c r="K588" s="535" t="str">
        <f>IF(Tabla1[[#This Row],[Insumos]]="","",_xlfn.XLOOKUP(Tabla1[[#This Row],[Insumos]],Tabla10[Insumo],Tabla10[InsumoAbrev],"",0))</f>
        <v/>
      </c>
      <c r="L588" s="536"/>
      <c r="M588" s="533" t="str">
        <f>IF(Tabla1[[#This Row],[Descripción]]="","",_xlfn.XLOOKUP(Tabla1[[#This Row],[Descripción]],Tabla10[Descripción],Tabla10[Unidad de Medida],"",0))</f>
        <v/>
      </c>
      <c r="N588" s="323"/>
      <c r="O588" s="534" t="str">
        <f>IF(Tabla1[[#This Row],[Descripción]]="","",_xlfn.XLOOKUP(Tabla1[[#This Row],[Descripción]],Tabla10[Descripción],Tabla10[Precio Unitario],0))</f>
        <v/>
      </c>
      <c r="P588" s="534" t="str">
        <f>IF(Tabla1[[#This Row],[Cantidad de Insumos]]="","",Tabla1[[#This Row],[Precio Unitario]]*Tabla1[[#This Row],[Cantidad de Insumos]])</f>
        <v/>
      </c>
      <c r="Q588" s="534" t="str">
        <f>IF(Tabla1[[#This Row],[Descripción]]="","",_xlfn.XLOOKUP(Tabla1[[#This Row],[Descripción]],Tabla10[Descripción],Tabla10[CODIGO PRESUPUESTARIO],0))</f>
        <v/>
      </c>
      <c r="R588" s="535"/>
    </row>
    <row r="589" spans="2:18" x14ac:dyDescent="0.25">
      <c r="B589" s="191" t="str">
        <f>IF('Formulario PPGR3'!$G589="","",CONCATENATE('Formulario PPGR3'!$C589,".",'Formulario PPGR3'!$D589,".",'Formulario PPGR3'!$E589,".",'Formulario PPGR3'!$F589))</f>
        <v/>
      </c>
      <c r="C589" s="191" t="str">
        <f>IF('Formulario PPGR3'!$G589="","",'Formulario PPGR1'!#REF!)</f>
        <v/>
      </c>
      <c r="D589" s="191" t="str">
        <f>IF('Formulario PPGR3'!$G589="","",'Formulario PPGR1'!#REF!)</f>
        <v/>
      </c>
      <c r="E589" s="191" t="str">
        <f>IF('Formulario PPGR3'!$G589="","",'Formulario PPGR1'!#REF!)</f>
        <v/>
      </c>
      <c r="F589" s="191" t="str">
        <f>IF('Formulario PPGR3'!$G589="","",'Formulario PPGR1'!#REF!)</f>
        <v/>
      </c>
      <c r="G589" s="243"/>
      <c r="H589" s="531" t="str" cm="1">
        <f t="array" ref="H589">IF(Tabla1[[#This Row],[Código_Actividad]]="","",_xlfn.XLOOKUP(Tabla1[[#This Row],[Código_Actividad]],CodigoActividad,Tabla2[Actividades Programables Presupuestables],"",0))</f>
        <v/>
      </c>
      <c r="I589" s="532" t="str">
        <f>IFERROR(VLOOKUP('Formulario PPGR3'!$G589,'Formulario PPGR2'!$H$110:$V$265,15,FALSE),"")</f>
        <v/>
      </c>
      <c r="J589" s="537"/>
      <c r="K589" s="535" t="str">
        <f>IF(Tabla1[[#This Row],[Insumos]]="","",_xlfn.XLOOKUP(Tabla1[[#This Row],[Insumos]],Tabla10[Insumo],Tabla10[InsumoAbrev],"",0))</f>
        <v/>
      </c>
      <c r="L589" s="536"/>
      <c r="M589" s="533" t="str">
        <f>IF(Tabla1[[#This Row],[Descripción]]="","",_xlfn.XLOOKUP(Tabla1[[#This Row],[Descripción]],Tabla10[Descripción],Tabla10[Unidad de Medida],"",0))</f>
        <v/>
      </c>
      <c r="N589" s="323"/>
      <c r="O589" s="534" t="str">
        <f>IF(Tabla1[[#This Row],[Descripción]]="","",_xlfn.XLOOKUP(Tabla1[[#This Row],[Descripción]],Tabla10[Descripción],Tabla10[Precio Unitario],0))</f>
        <v/>
      </c>
      <c r="P589" s="534" t="str">
        <f>IF(Tabla1[[#This Row],[Cantidad de Insumos]]="","",Tabla1[[#This Row],[Precio Unitario]]*Tabla1[[#This Row],[Cantidad de Insumos]])</f>
        <v/>
      </c>
      <c r="Q589" s="534" t="str">
        <f>IF(Tabla1[[#This Row],[Descripción]]="","",_xlfn.XLOOKUP(Tabla1[[#This Row],[Descripción]],Tabla10[Descripción],Tabla10[CODIGO PRESUPUESTARIO],0))</f>
        <v/>
      </c>
      <c r="R589" s="535"/>
    </row>
    <row r="590" spans="2:18" x14ac:dyDescent="0.25">
      <c r="B590" s="191" t="str">
        <f>IF('Formulario PPGR3'!$G590="","",CONCATENATE('Formulario PPGR3'!$C590,".",'Formulario PPGR3'!$D590,".",'Formulario PPGR3'!$E590,".",'Formulario PPGR3'!$F590))</f>
        <v/>
      </c>
      <c r="C590" s="191" t="str">
        <f>IF('Formulario PPGR3'!$G590="","",'Formulario PPGR1'!#REF!)</f>
        <v/>
      </c>
      <c r="D590" s="191" t="str">
        <f>IF('Formulario PPGR3'!$G590="","",'Formulario PPGR1'!#REF!)</f>
        <v/>
      </c>
      <c r="E590" s="191" t="str">
        <f>IF('Formulario PPGR3'!$G590="","",'Formulario PPGR1'!#REF!)</f>
        <v/>
      </c>
      <c r="F590" s="191" t="str">
        <f>IF('Formulario PPGR3'!$G590="","",'Formulario PPGR1'!#REF!)</f>
        <v/>
      </c>
      <c r="G590" s="243"/>
      <c r="H590" s="531" t="str" cm="1">
        <f t="array" ref="H590">IF(Tabla1[[#This Row],[Código_Actividad]]="","",_xlfn.XLOOKUP(Tabla1[[#This Row],[Código_Actividad]],CodigoActividad,Tabla2[Actividades Programables Presupuestables],"",0))</f>
        <v/>
      </c>
      <c r="I590" s="532" t="str">
        <f>IFERROR(VLOOKUP('Formulario PPGR3'!$G590,'Formulario PPGR2'!$H$110:$V$265,15,FALSE),"")</f>
        <v/>
      </c>
      <c r="J590" s="537"/>
      <c r="K590" s="535" t="str">
        <f>IF(Tabla1[[#This Row],[Insumos]]="","",_xlfn.XLOOKUP(Tabla1[[#This Row],[Insumos]],Tabla10[Insumo],Tabla10[InsumoAbrev],"",0))</f>
        <v/>
      </c>
      <c r="L590" s="536"/>
      <c r="M590" s="533" t="str">
        <f>IF(Tabla1[[#This Row],[Descripción]]="","",_xlfn.XLOOKUP(Tabla1[[#This Row],[Descripción]],Tabla10[Descripción],Tabla10[Unidad de Medida],"",0))</f>
        <v/>
      </c>
      <c r="N590" s="323"/>
      <c r="O590" s="534" t="str">
        <f>IF(Tabla1[[#This Row],[Descripción]]="","",_xlfn.XLOOKUP(Tabla1[[#This Row],[Descripción]],Tabla10[Descripción],Tabla10[Precio Unitario],0))</f>
        <v/>
      </c>
      <c r="P590" s="534" t="str">
        <f>IF(Tabla1[[#This Row],[Cantidad de Insumos]]="","",Tabla1[[#This Row],[Precio Unitario]]*Tabla1[[#This Row],[Cantidad de Insumos]])</f>
        <v/>
      </c>
      <c r="Q590" s="534" t="str">
        <f>IF(Tabla1[[#This Row],[Descripción]]="","",_xlfn.XLOOKUP(Tabla1[[#This Row],[Descripción]],Tabla10[Descripción],Tabla10[CODIGO PRESUPUESTARIO],0))</f>
        <v/>
      </c>
      <c r="R590" s="535"/>
    </row>
    <row r="591" spans="2:18" x14ac:dyDescent="0.25">
      <c r="B591" s="191" t="str">
        <f>IF('Formulario PPGR3'!$G591="","",CONCATENATE('Formulario PPGR3'!$C591,".",'Formulario PPGR3'!$D591,".",'Formulario PPGR3'!$E591,".",'Formulario PPGR3'!$F591))</f>
        <v/>
      </c>
      <c r="C591" s="191" t="str">
        <f>IF('Formulario PPGR3'!$G591="","",'Formulario PPGR1'!#REF!)</f>
        <v/>
      </c>
      <c r="D591" s="191" t="str">
        <f>IF('Formulario PPGR3'!$G591="","",'Formulario PPGR1'!#REF!)</f>
        <v/>
      </c>
      <c r="E591" s="191" t="str">
        <f>IF('Formulario PPGR3'!$G591="","",'Formulario PPGR1'!#REF!)</f>
        <v/>
      </c>
      <c r="F591" s="191" t="str">
        <f>IF('Formulario PPGR3'!$G591="","",'Formulario PPGR1'!#REF!)</f>
        <v/>
      </c>
      <c r="G591" s="243"/>
      <c r="H591" s="531" t="str" cm="1">
        <f t="array" ref="H591">IF(Tabla1[[#This Row],[Código_Actividad]]="","",_xlfn.XLOOKUP(Tabla1[[#This Row],[Código_Actividad]],CodigoActividad,Tabla2[Actividades Programables Presupuestables],"",0))</f>
        <v/>
      </c>
      <c r="I591" s="532" t="str">
        <f>IFERROR(VLOOKUP('Formulario PPGR3'!$G591,'Formulario PPGR2'!$H$110:$V$265,15,FALSE),"")</f>
        <v/>
      </c>
      <c r="J591" s="537"/>
      <c r="K591" s="535" t="str">
        <f>IF(Tabla1[[#This Row],[Insumos]]="","",_xlfn.XLOOKUP(Tabla1[[#This Row],[Insumos]],Tabla10[Insumo],Tabla10[InsumoAbrev],"",0))</f>
        <v/>
      </c>
      <c r="L591" s="536"/>
      <c r="M591" s="533" t="str">
        <f>IF(Tabla1[[#This Row],[Descripción]]="","",_xlfn.XLOOKUP(Tabla1[[#This Row],[Descripción]],Tabla10[Descripción],Tabla10[Unidad de Medida],"",0))</f>
        <v/>
      </c>
      <c r="N591" s="323"/>
      <c r="O591" s="534" t="str">
        <f>IF(Tabla1[[#This Row],[Descripción]]="","",_xlfn.XLOOKUP(Tabla1[[#This Row],[Descripción]],Tabla10[Descripción],Tabla10[Precio Unitario],0))</f>
        <v/>
      </c>
      <c r="P591" s="534" t="str">
        <f>IF(Tabla1[[#This Row],[Cantidad de Insumos]]="","",Tabla1[[#This Row],[Precio Unitario]]*Tabla1[[#This Row],[Cantidad de Insumos]])</f>
        <v/>
      </c>
      <c r="Q591" s="534" t="str">
        <f>IF(Tabla1[[#This Row],[Descripción]]="","",_xlfn.XLOOKUP(Tabla1[[#This Row],[Descripción]],Tabla10[Descripción],Tabla10[CODIGO PRESUPUESTARIO],0))</f>
        <v/>
      </c>
      <c r="R591" s="535"/>
    </row>
    <row r="592" spans="2:18" x14ac:dyDescent="0.25">
      <c r="B592" s="191" t="str">
        <f>IF('Formulario PPGR3'!$G592="","",CONCATENATE('Formulario PPGR3'!$C592,".",'Formulario PPGR3'!$D592,".",'Formulario PPGR3'!$E592,".",'Formulario PPGR3'!$F592))</f>
        <v/>
      </c>
      <c r="C592" s="191" t="str">
        <f>IF('Formulario PPGR3'!$G592="","",'Formulario PPGR1'!#REF!)</f>
        <v/>
      </c>
      <c r="D592" s="191" t="str">
        <f>IF('Formulario PPGR3'!$G592="","",'Formulario PPGR1'!#REF!)</f>
        <v/>
      </c>
      <c r="E592" s="191" t="str">
        <f>IF('Formulario PPGR3'!$G592="","",'Formulario PPGR1'!#REF!)</f>
        <v/>
      </c>
      <c r="F592" s="191" t="str">
        <f>IF('Formulario PPGR3'!$G592="","",'Formulario PPGR1'!#REF!)</f>
        <v/>
      </c>
      <c r="G592" s="243"/>
      <c r="H592" s="531" t="str" cm="1">
        <f t="array" ref="H592">IF(Tabla1[[#This Row],[Código_Actividad]]="","",_xlfn.XLOOKUP(Tabla1[[#This Row],[Código_Actividad]],CodigoActividad,Tabla2[Actividades Programables Presupuestables],"",0))</f>
        <v/>
      </c>
      <c r="I592" s="532" t="str">
        <f>IFERROR(VLOOKUP('Formulario PPGR3'!$G592,'Formulario PPGR2'!$H$110:$V$265,15,FALSE),"")</f>
        <v/>
      </c>
      <c r="J592" s="537"/>
      <c r="K592" s="535" t="str">
        <f>IF(Tabla1[[#This Row],[Insumos]]="","",_xlfn.XLOOKUP(Tabla1[[#This Row],[Insumos]],Tabla10[Insumo],Tabla10[InsumoAbrev],"",0))</f>
        <v/>
      </c>
      <c r="L592" s="536"/>
      <c r="M592" s="533" t="str">
        <f>IF(Tabla1[[#This Row],[Descripción]]="","",_xlfn.XLOOKUP(Tabla1[[#This Row],[Descripción]],Tabla10[Descripción],Tabla10[Unidad de Medida],"",0))</f>
        <v/>
      </c>
      <c r="N592" s="323"/>
      <c r="O592" s="534" t="str">
        <f>IF(Tabla1[[#This Row],[Descripción]]="","",_xlfn.XLOOKUP(Tabla1[[#This Row],[Descripción]],Tabla10[Descripción],Tabla10[Precio Unitario],0))</f>
        <v/>
      </c>
      <c r="P592" s="534" t="str">
        <f>IF(Tabla1[[#This Row],[Cantidad de Insumos]]="","",Tabla1[[#This Row],[Precio Unitario]]*Tabla1[[#This Row],[Cantidad de Insumos]])</f>
        <v/>
      </c>
      <c r="Q592" s="534" t="str">
        <f>IF(Tabla1[[#This Row],[Descripción]]="","",_xlfn.XLOOKUP(Tabla1[[#This Row],[Descripción]],Tabla10[Descripción],Tabla10[CODIGO PRESUPUESTARIO],0))</f>
        <v/>
      </c>
      <c r="R592" s="535"/>
    </row>
    <row r="593" spans="2:18" x14ac:dyDescent="0.25">
      <c r="B593" s="191" t="str">
        <f>IF('Formulario PPGR3'!$G593="","",CONCATENATE('Formulario PPGR3'!$C593,".",'Formulario PPGR3'!$D593,".",'Formulario PPGR3'!$E593,".",'Formulario PPGR3'!$F593))</f>
        <v/>
      </c>
      <c r="C593" s="191" t="str">
        <f>IF('Formulario PPGR3'!$G593="","",'Formulario PPGR1'!#REF!)</f>
        <v/>
      </c>
      <c r="D593" s="191" t="str">
        <f>IF('Formulario PPGR3'!$G593="","",'Formulario PPGR1'!#REF!)</f>
        <v/>
      </c>
      <c r="E593" s="191" t="str">
        <f>IF('Formulario PPGR3'!$G593="","",'Formulario PPGR1'!#REF!)</f>
        <v/>
      </c>
      <c r="F593" s="191" t="str">
        <f>IF('Formulario PPGR3'!$G593="","",'Formulario PPGR1'!#REF!)</f>
        <v/>
      </c>
      <c r="G593" s="243"/>
      <c r="H593" s="531" t="str" cm="1">
        <f t="array" ref="H593">IF(Tabla1[[#This Row],[Código_Actividad]]="","",_xlfn.XLOOKUP(Tabla1[[#This Row],[Código_Actividad]],CodigoActividad,Tabla2[Actividades Programables Presupuestables],"",0))</f>
        <v/>
      </c>
      <c r="I593" s="532" t="str">
        <f>IFERROR(VLOOKUP('Formulario PPGR3'!$G593,'Formulario PPGR2'!$H$110:$V$265,15,FALSE),"")</f>
        <v/>
      </c>
      <c r="J593" s="537"/>
      <c r="K593" s="535" t="str">
        <f>IF(Tabla1[[#This Row],[Insumos]]="","",_xlfn.XLOOKUP(Tabla1[[#This Row],[Insumos]],Tabla10[Insumo],Tabla10[InsumoAbrev],"",0))</f>
        <v/>
      </c>
      <c r="L593" s="536"/>
      <c r="M593" s="533" t="str">
        <f>IF(Tabla1[[#This Row],[Descripción]]="","",_xlfn.XLOOKUP(Tabla1[[#This Row],[Descripción]],Tabla10[Descripción],Tabla10[Unidad de Medida],"",0))</f>
        <v/>
      </c>
      <c r="N593" s="323"/>
      <c r="O593" s="534" t="str">
        <f>IF(Tabla1[[#This Row],[Descripción]]="","",_xlfn.XLOOKUP(Tabla1[[#This Row],[Descripción]],Tabla10[Descripción],Tabla10[Precio Unitario],0))</f>
        <v/>
      </c>
      <c r="P593" s="534" t="str">
        <f>IF(Tabla1[[#This Row],[Cantidad de Insumos]]="","",Tabla1[[#This Row],[Precio Unitario]]*Tabla1[[#This Row],[Cantidad de Insumos]])</f>
        <v/>
      </c>
      <c r="Q593" s="534" t="str">
        <f>IF(Tabla1[[#This Row],[Descripción]]="","",_xlfn.XLOOKUP(Tabla1[[#This Row],[Descripción]],Tabla10[Descripción],Tabla10[CODIGO PRESUPUESTARIO],0))</f>
        <v/>
      </c>
      <c r="R593" s="535"/>
    </row>
    <row r="594" spans="2:18" x14ac:dyDescent="0.25">
      <c r="B594" s="191" t="str">
        <f>IF('Formulario PPGR3'!$G594="","",CONCATENATE('Formulario PPGR3'!$C594,".",'Formulario PPGR3'!$D594,".",'Formulario PPGR3'!$E594,".",'Formulario PPGR3'!$F594))</f>
        <v/>
      </c>
      <c r="C594" s="191" t="str">
        <f>IF('Formulario PPGR3'!$G594="","",'Formulario PPGR1'!#REF!)</f>
        <v/>
      </c>
      <c r="D594" s="191" t="str">
        <f>IF('Formulario PPGR3'!$G594="","",'Formulario PPGR1'!#REF!)</f>
        <v/>
      </c>
      <c r="E594" s="191" t="str">
        <f>IF('Formulario PPGR3'!$G594="","",'Formulario PPGR1'!#REF!)</f>
        <v/>
      </c>
      <c r="F594" s="191" t="str">
        <f>IF('Formulario PPGR3'!$G594="","",'Formulario PPGR1'!#REF!)</f>
        <v/>
      </c>
      <c r="G594" s="243"/>
      <c r="H594" s="531" t="str" cm="1">
        <f t="array" ref="H594">IF(Tabla1[[#This Row],[Código_Actividad]]="","",_xlfn.XLOOKUP(Tabla1[[#This Row],[Código_Actividad]],CodigoActividad,Tabla2[Actividades Programables Presupuestables],"",0))</f>
        <v/>
      </c>
      <c r="I594" s="532" t="str">
        <f>IFERROR(VLOOKUP('Formulario PPGR3'!$G594,'Formulario PPGR2'!$H$110:$V$265,15,FALSE),"")</f>
        <v/>
      </c>
      <c r="J594" s="537"/>
      <c r="K594" s="535" t="str">
        <f>IF(Tabla1[[#This Row],[Insumos]]="","",_xlfn.XLOOKUP(Tabla1[[#This Row],[Insumos]],Tabla10[Insumo],Tabla10[InsumoAbrev],"",0))</f>
        <v/>
      </c>
      <c r="L594" s="536"/>
      <c r="M594" s="533" t="str">
        <f>IF(Tabla1[[#This Row],[Descripción]]="","",_xlfn.XLOOKUP(Tabla1[[#This Row],[Descripción]],Tabla10[Descripción],Tabla10[Unidad de Medida],"",0))</f>
        <v/>
      </c>
      <c r="N594" s="323"/>
      <c r="O594" s="534" t="str">
        <f>IF(Tabla1[[#This Row],[Descripción]]="","",_xlfn.XLOOKUP(Tabla1[[#This Row],[Descripción]],Tabla10[Descripción],Tabla10[Precio Unitario],0))</f>
        <v/>
      </c>
      <c r="P594" s="534" t="str">
        <f>IF(Tabla1[[#This Row],[Cantidad de Insumos]]="","",Tabla1[[#This Row],[Precio Unitario]]*Tabla1[[#This Row],[Cantidad de Insumos]])</f>
        <v/>
      </c>
      <c r="Q594" s="534" t="str">
        <f>IF(Tabla1[[#This Row],[Descripción]]="","",_xlfn.XLOOKUP(Tabla1[[#This Row],[Descripción]],Tabla10[Descripción],Tabla10[CODIGO PRESUPUESTARIO],0))</f>
        <v/>
      </c>
      <c r="R594" s="535"/>
    </row>
    <row r="595" spans="2:18" x14ac:dyDescent="0.25">
      <c r="B595" s="191" t="str">
        <f>IF('Formulario PPGR3'!$G595="","",CONCATENATE('Formulario PPGR3'!$C595,".",'Formulario PPGR3'!$D595,".",'Formulario PPGR3'!$E595,".",'Formulario PPGR3'!$F595))</f>
        <v/>
      </c>
      <c r="C595" s="191" t="str">
        <f>IF('Formulario PPGR3'!$G595="","",'Formulario PPGR1'!#REF!)</f>
        <v/>
      </c>
      <c r="D595" s="191" t="str">
        <f>IF('Formulario PPGR3'!$G595="","",'Formulario PPGR1'!#REF!)</f>
        <v/>
      </c>
      <c r="E595" s="191" t="str">
        <f>IF('Formulario PPGR3'!$G595="","",'Formulario PPGR1'!#REF!)</f>
        <v/>
      </c>
      <c r="F595" s="191" t="str">
        <f>IF('Formulario PPGR3'!$G595="","",'Formulario PPGR1'!#REF!)</f>
        <v/>
      </c>
      <c r="G595" s="243"/>
      <c r="H595" s="531" t="str" cm="1">
        <f t="array" ref="H595">IF(Tabla1[[#This Row],[Código_Actividad]]="","",_xlfn.XLOOKUP(Tabla1[[#This Row],[Código_Actividad]],CodigoActividad,Tabla2[Actividades Programables Presupuestables],"",0))</f>
        <v/>
      </c>
      <c r="I595" s="532" t="str">
        <f>IFERROR(VLOOKUP('Formulario PPGR3'!$G595,'Formulario PPGR2'!$H$110:$V$265,15,FALSE),"")</f>
        <v/>
      </c>
      <c r="J595" s="537"/>
      <c r="K595" s="535" t="str">
        <f>IF(Tabla1[[#This Row],[Insumos]]="","",_xlfn.XLOOKUP(Tabla1[[#This Row],[Insumos]],Tabla10[Insumo],Tabla10[InsumoAbrev],"",0))</f>
        <v/>
      </c>
      <c r="L595" s="536"/>
      <c r="M595" s="533" t="str">
        <f>IF(Tabla1[[#This Row],[Descripción]]="","",_xlfn.XLOOKUP(Tabla1[[#This Row],[Descripción]],Tabla10[Descripción],Tabla10[Unidad de Medida],"",0))</f>
        <v/>
      </c>
      <c r="N595" s="323"/>
      <c r="O595" s="534" t="str">
        <f>IF(Tabla1[[#This Row],[Descripción]]="","",_xlfn.XLOOKUP(Tabla1[[#This Row],[Descripción]],Tabla10[Descripción],Tabla10[Precio Unitario],0))</f>
        <v/>
      </c>
      <c r="P595" s="534" t="str">
        <f>IF(Tabla1[[#This Row],[Cantidad de Insumos]]="","",Tabla1[[#This Row],[Precio Unitario]]*Tabla1[[#This Row],[Cantidad de Insumos]])</f>
        <v/>
      </c>
      <c r="Q595" s="534" t="str">
        <f>IF(Tabla1[[#This Row],[Descripción]]="","",_xlfn.XLOOKUP(Tabla1[[#This Row],[Descripción]],Tabla10[Descripción],Tabla10[CODIGO PRESUPUESTARIO],0))</f>
        <v/>
      </c>
      <c r="R595" s="535"/>
    </row>
    <row r="596" spans="2:18" x14ac:dyDescent="0.25">
      <c r="B596" s="191" t="str">
        <f>IF('Formulario PPGR3'!$G596="","",CONCATENATE('Formulario PPGR3'!$C596,".",'Formulario PPGR3'!$D596,".",'Formulario PPGR3'!$E596,".",'Formulario PPGR3'!$F596))</f>
        <v/>
      </c>
      <c r="C596" s="191" t="str">
        <f>IF('Formulario PPGR3'!$G596="","",'Formulario PPGR1'!#REF!)</f>
        <v/>
      </c>
      <c r="D596" s="191" t="str">
        <f>IF('Formulario PPGR3'!$G596="","",'Formulario PPGR1'!#REF!)</f>
        <v/>
      </c>
      <c r="E596" s="191" t="str">
        <f>IF('Formulario PPGR3'!$G596="","",'Formulario PPGR1'!#REF!)</f>
        <v/>
      </c>
      <c r="F596" s="191" t="str">
        <f>IF('Formulario PPGR3'!$G596="","",'Formulario PPGR1'!#REF!)</f>
        <v/>
      </c>
      <c r="G596" s="243"/>
      <c r="H596" s="531" t="str" cm="1">
        <f t="array" ref="H596">IF(Tabla1[[#This Row],[Código_Actividad]]="","",_xlfn.XLOOKUP(Tabla1[[#This Row],[Código_Actividad]],CodigoActividad,Tabla2[Actividades Programables Presupuestables],"",0))</f>
        <v/>
      </c>
      <c r="I596" s="532" t="str">
        <f>IFERROR(VLOOKUP('Formulario PPGR3'!$G596,'Formulario PPGR2'!$H$110:$V$265,15,FALSE),"")</f>
        <v/>
      </c>
      <c r="J596" s="537"/>
      <c r="K596" s="535" t="str">
        <f>IF(Tabla1[[#This Row],[Insumos]]="","",_xlfn.XLOOKUP(Tabla1[[#This Row],[Insumos]],Tabla10[Insumo],Tabla10[InsumoAbrev],"",0))</f>
        <v/>
      </c>
      <c r="L596" s="536"/>
      <c r="M596" s="533" t="str">
        <f>IF(Tabla1[[#This Row],[Descripción]]="","",_xlfn.XLOOKUP(Tabla1[[#This Row],[Descripción]],Tabla10[Descripción],Tabla10[Unidad de Medida],"",0))</f>
        <v/>
      </c>
      <c r="N596" s="323"/>
      <c r="O596" s="534" t="str">
        <f>IF(Tabla1[[#This Row],[Descripción]]="","",_xlfn.XLOOKUP(Tabla1[[#This Row],[Descripción]],Tabla10[Descripción],Tabla10[Precio Unitario],0))</f>
        <v/>
      </c>
      <c r="P596" s="534" t="str">
        <f>IF(Tabla1[[#This Row],[Cantidad de Insumos]]="","",Tabla1[[#This Row],[Precio Unitario]]*Tabla1[[#This Row],[Cantidad de Insumos]])</f>
        <v/>
      </c>
      <c r="Q596" s="534" t="str">
        <f>IF(Tabla1[[#This Row],[Descripción]]="","",_xlfn.XLOOKUP(Tabla1[[#This Row],[Descripción]],Tabla10[Descripción],Tabla10[CODIGO PRESUPUESTARIO],0))</f>
        <v/>
      </c>
      <c r="R596" s="535"/>
    </row>
    <row r="597" spans="2:18" x14ac:dyDescent="0.25">
      <c r="B597" s="191" t="str">
        <f>IF('Formulario PPGR3'!$G597="","",CONCATENATE('Formulario PPGR3'!$C597,".",'Formulario PPGR3'!$D597,".",'Formulario PPGR3'!$E597,".",'Formulario PPGR3'!$F597))</f>
        <v/>
      </c>
      <c r="C597" s="191" t="str">
        <f>IF('Formulario PPGR3'!$G597="","",'Formulario PPGR1'!#REF!)</f>
        <v/>
      </c>
      <c r="D597" s="191" t="str">
        <f>IF('Formulario PPGR3'!$G597="","",'Formulario PPGR1'!#REF!)</f>
        <v/>
      </c>
      <c r="E597" s="191" t="str">
        <f>IF('Formulario PPGR3'!$G597="","",'Formulario PPGR1'!#REF!)</f>
        <v/>
      </c>
      <c r="F597" s="191" t="str">
        <f>IF('Formulario PPGR3'!$G597="","",'Formulario PPGR1'!#REF!)</f>
        <v/>
      </c>
      <c r="G597" s="243"/>
      <c r="H597" s="531" t="str" cm="1">
        <f t="array" ref="H597">IF(Tabla1[[#This Row],[Código_Actividad]]="","",_xlfn.XLOOKUP(Tabla1[[#This Row],[Código_Actividad]],CodigoActividad,Tabla2[Actividades Programables Presupuestables],"",0))</f>
        <v/>
      </c>
      <c r="I597" s="532" t="str">
        <f>IFERROR(VLOOKUP('Formulario PPGR3'!$G597,'Formulario PPGR2'!$H$110:$V$265,15,FALSE),"")</f>
        <v/>
      </c>
      <c r="J597" s="537"/>
      <c r="K597" s="535" t="str">
        <f>IF(Tabla1[[#This Row],[Insumos]]="","",_xlfn.XLOOKUP(Tabla1[[#This Row],[Insumos]],Tabla10[Insumo],Tabla10[InsumoAbrev],"",0))</f>
        <v/>
      </c>
      <c r="L597" s="536"/>
      <c r="M597" s="533" t="str">
        <f>IF(Tabla1[[#This Row],[Descripción]]="","",_xlfn.XLOOKUP(Tabla1[[#This Row],[Descripción]],Tabla10[Descripción],Tabla10[Unidad de Medida],"",0))</f>
        <v/>
      </c>
      <c r="N597" s="323"/>
      <c r="O597" s="534" t="str">
        <f>IF(Tabla1[[#This Row],[Descripción]]="","",_xlfn.XLOOKUP(Tabla1[[#This Row],[Descripción]],Tabla10[Descripción],Tabla10[Precio Unitario],0))</f>
        <v/>
      </c>
      <c r="P597" s="534" t="str">
        <f>IF(Tabla1[[#This Row],[Cantidad de Insumos]]="","",Tabla1[[#This Row],[Precio Unitario]]*Tabla1[[#This Row],[Cantidad de Insumos]])</f>
        <v/>
      </c>
      <c r="Q597" s="534" t="str">
        <f>IF(Tabla1[[#This Row],[Descripción]]="","",_xlfn.XLOOKUP(Tabla1[[#This Row],[Descripción]],Tabla10[Descripción],Tabla10[CODIGO PRESUPUESTARIO],0))</f>
        <v/>
      </c>
      <c r="R597" s="535"/>
    </row>
    <row r="598" spans="2:18" x14ac:dyDescent="0.25">
      <c r="B598" s="191" t="str">
        <f>IF('Formulario PPGR3'!$G598="","",CONCATENATE('Formulario PPGR3'!$C598,".",'Formulario PPGR3'!$D598,".",'Formulario PPGR3'!$E598,".",'Formulario PPGR3'!$F598))</f>
        <v/>
      </c>
      <c r="C598" s="191" t="str">
        <f>IF('Formulario PPGR3'!$G598="","",'Formulario PPGR1'!#REF!)</f>
        <v/>
      </c>
      <c r="D598" s="191" t="str">
        <f>IF('Formulario PPGR3'!$G598="","",'Formulario PPGR1'!#REF!)</f>
        <v/>
      </c>
      <c r="E598" s="191" t="str">
        <f>IF('Formulario PPGR3'!$G598="","",'Formulario PPGR1'!#REF!)</f>
        <v/>
      </c>
      <c r="F598" s="191" t="str">
        <f>IF('Formulario PPGR3'!$G598="","",'Formulario PPGR1'!#REF!)</f>
        <v/>
      </c>
      <c r="G598" s="243"/>
      <c r="H598" s="531" t="str" cm="1">
        <f t="array" ref="H598">IF(Tabla1[[#This Row],[Código_Actividad]]="","",_xlfn.XLOOKUP(Tabla1[[#This Row],[Código_Actividad]],CodigoActividad,Tabla2[Actividades Programables Presupuestables],"",0))</f>
        <v/>
      </c>
      <c r="I598" s="532" t="str">
        <f>IFERROR(VLOOKUP('Formulario PPGR3'!$G598,'Formulario PPGR2'!$H$110:$V$265,15,FALSE),"")</f>
        <v/>
      </c>
      <c r="J598" s="537"/>
      <c r="K598" s="535" t="str">
        <f>IF(Tabla1[[#This Row],[Insumos]]="","",_xlfn.XLOOKUP(Tabla1[[#This Row],[Insumos]],Tabla10[Insumo],Tabla10[InsumoAbrev],"",0))</f>
        <v/>
      </c>
      <c r="L598" s="536"/>
      <c r="M598" s="533" t="str">
        <f>IF(Tabla1[[#This Row],[Descripción]]="","",_xlfn.XLOOKUP(Tabla1[[#This Row],[Descripción]],Tabla10[Descripción],Tabla10[Unidad de Medida],"",0))</f>
        <v/>
      </c>
      <c r="N598" s="323"/>
      <c r="O598" s="534" t="str">
        <f>IF(Tabla1[[#This Row],[Descripción]]="","",_xlfn.XLOOKUP(Tabla1[[#This Row],[Descripción]],Tabla10[Descripción],Tabla10[Precio Unitario],0))</f>
        <v/>
      </c>
      <c r="P598" s="534" t="str">
        <f>IF(Tabla1[[#This Row],[Cantidad de Insumos]]="","",Tabla1[[#This Row],[Precio Unitario]]*Tabla1[[#This Row],[Cantidad de Insumos]])</f>
        <v/>
      </c>
      <c r="Q598" s="534" t="str">
        <f>IF(Tabla1[[#This Row],[Descripción]]="","",_xlfn.XLOOKUP(Tabla1[[#This Row],[Descripción]],Tabla10[Descripción],Tabla10[CODIGO PRESUPUESTARIO],0))</f>
        <v/>
      </c>
      <c r="R598" s="535"/>
    </row>
    <row r="599" spans="2:18" x14ac:dyDescent="0.25">
      <c r="B599" s="191" t="str">
        <f>IF('Formulario PPGR3'!$G599="","",CONCATENATE('Formulario PPGR3'!$C599,".",'Formulario PPGR3'!$D599,".",'Formulario PPGR3'!$E599,".",'Formulario PPGR3'!$F599))</f>
        <v/>
      </c>
      <c r="C599" s="191" t="str">
        <f>IF('Formulario PPGR3'!$G599="","",'Formulario PPGR1'!#REF!)</f>
        <v/>
      </c>
      <c r="D599" s="191" t="str">
        <f>IF('Formulario PPGR3'!$G599="","",'Formulario PPGR1'!#REF!)</f>
        <v/>
      </c>
      <c r="E599" s="191" t="str">
        <f>IF('Formulario PPGR3'!$G599="","",'Formulario PPGR1'!#REF!)</f>
        <v/>
      </c>
      <c r="F599" s="191" t="str">
        <f>IF('Formulario PPGR3'!$G599="","",'Formulario PPGR1'!#REF!)</f>
        <v/>
      </c>
      <c r="G599" s="243"/>
      <c r="H599" s="531" t="str" cm="1">
        <f t="array" ref="H599">IF(Tabla1[[#This Row],[Código_Actividad]]="","",_xlfn.XLOOKUP(Tabla1[[#This Row],[Código_Actividad]],CodigoActividad,Tabla2[Actividades Programables Presupuestables],"",0))</f>
        <v/>
      </c>
      <c r="I599" s="532" t="str">
        <f>IFERROR(VLOOKUP('Formulario PPGR3'!$G599,'Formulario PPGR2'!$H$110:$V$265,15,FALSE),"")</f>
        <v/>
      </c>
      <c r="J599" s="537"/>
      <c r="K599" s="535" t="str">
        <f>IF(Tabla1[[#This Row],[Insumos]]="","",_xlfn.XLOOKUP(Tabla1[[#This Row],[Insumos]],Tabla10[Insumo],Tabla10[InsumoAbrev],"",0))</f>
        <v/>
      </c>
      <c r="L599" s="536"/>
      <c r="M599" s="533" t="str">
        <f>IF(Tabla1[[#This Row],[Descripción]]="","",_xlfn.XLOOKUP(Tabla1[[#This Row],[Descripción]],Tabla10[Descripción],Tabla10[Unidad de Medida],"",0))</f>
        <v/>
      </c>
      <c r="N599" s="323"/>
      <c r="O599" s="534" t="str">
        <f>IF(Tabla1[[#This Row],[Descripción]]="","",_xlfn.XLOOKUP(Tabla1[[#This Row],[Descripción]],Tabla10[Descripción],Tabla10[Precio Unitario],0))</f>
        <v/>
      </c>
      <c r="P599" s="534" t="str">
        <f>IF(Tabla1[[#This Row],[Cantidad de Insumos]]="","",Tabla1[[#This Row],[Precio Unitario]]*Tabla1[[#This Row],[Cantidad de Insumos]])</f>
        <v/>
      </c>
      <c r="Q599" s="534" t="str">
        <f>IF(Tabla1[[#This Row],[Descripción]]="","",_xlfn.XLOOKUP(Tabla1[[#This Row],[Descripción]],Tabla10[Descripción],Tabla10[CODIGO PRESUPUESTARIO],0))</f>
        <v/>
      </c>
      <c r="R599" s="535"/>
    </row>
    <row r="600" spans="2:18" x14ac:dyDescent="0.25">
      <c r="B600" s="191" t="str">
        <f>IF('Formulario PPGR3'!$G600="","",CONCATENATE('Formulario PPGR3'!$C600,".",'Formulario PPGR3'!$D600,".",'Formulario PPGR3'!$E600,".",'Formulario PPGR3'!$F600))</f>
        <v/>
      </c>
      <c r="C600" s="191" t="str">
        <f>IF('Formulario PPGR3'!$G600="","",'Formulario PPGR1'!#REF!)</f>
        <v/>
      </c>
      <c r="D600" s="191" t="str">
        <f>IF('Formulario PPGR3'!$G600="","",'Formulario PPGR1'!#REF!)</f>
        <v/>
      </c>
      <c r="E600" s="191" t="str">
        <f>IF('Formulario PPGR3'!$G600="","",'Formulario PPGR1'!#REF!)</f>
        <v/>
      </c>
      <c r="F600" s="191" t="str">
        <f>IF('Formulario PPGR3'!$G600="","",'Formulario PPGR1'!#REF!)</f>
        <v/>
      </c>
      <c r="G600" s="243"/>
      <c r="H600" s="531" t="str" cm="1">
        <f t="array" ref="H600">IF(Tabla1[[#This Row],[Código_Actividad]]="","",_xlfn.XLOOKUP(Tabla1[[#This Row],[Código_Actividad]],CodigoActividad,Tabla2[Actividades Programables Presupuestables],"",0))</f>
        <v/>
      </c>
      <c r="I600" s="532" t="str">
        <f>IFERROR(VLOOKUP('Formulario PPGR3'!$G600,'Formulario PPGR2'!$H$110:$V$265,15,FALSE),"")</f>
        <v/>
      </c>
      <c r="J600" s="537"/>
      <c r="K600" s="535" t="str">
        <f>IF(Tabla1[[#This Row],[Insumos]]="","",_xlfn.XLOOKUP(Tabla1[[#This Row],[Insumos]],Tabla10[Insumo],Tabla10[InsumoAbrev],"",0))</f>
        <v/>
      </c>
      <c r="L600" s="536"/>
      <c r="M600" s="533" t="str">
        <f>IF(Tabla1[[#This Row],[Descripción]]="","",_xlfn.XLOOKUP(Tabla1[[#This Row],[Descripción]],Tabla10[Descripción],Tabla10[Unidad de Medida],"",0))</f>
        <v/>
      </c>
      <c r="N600" s="323"/>
      <c r="O600" s="534" t="str">
        <f>IF(Tabla1[[#This Row],[Descripción]]="","",_xlfn.XLOOKUP(Tabla1[[#This Row],[Descripción]],Tabla10[Descripción],Tabla10[Precio Unitario],0))</f>
        <v/>
      </c>
      <c r="P600" s="534" t="str">
        <f>IF(Tabla1[[#This Row],[Cantidad de Insumos]]="","",Tabla1[[#This Row],[Precio Unitario]]*Tabla1[[#This Row],[Cantidad de Insumos]])</f>
        <v/>
      </c>
      <c r="Q600" s="534" t="str">
        <f>IF(Tabla1[[#This Row],[Descripción]]="","",_xlfn.XLOOKUP(Tabla1[[#This Row],[Descripción]],Tabla10[Descripción],Tabla10[CODIGO PRESUPUESTARIO],0))</f>
        <v/>
      </c>
      <c r="R600" s="535"/>
    </row>
    <row r="601" spans="2:18" x14ac:dyDescent="0.25">
      <c r="B601" s="191" t="str">
        <f>IF('Formulario PPGR3'!$G601="","",CONCATENATE('Formulario PPGR3'!$C601,".",'Formulario PPGR3'!$D601,".",'Formulario PPGR3'!$E601,".",'Formulario PPGR3'!$F601))</f>
        <v/>
      </c>
      <c r="C601" s="191" t="str">
        <f>IF('Formulario PPGR3'!$G601="","",'Formulario PPGR1'!#REF!)</f>
        <v/>
      </c>
      <c r="D601" s="191" t="str">
        <f>IF('Formulario PPGR3'!$G601="","",'Formulario PPGR1'!#REF!)</f>
        <v/>
      </c>
      <c r="E601" s="191" t="str">
        <f>IF('Formulario PPGR3'!$G601="","",'Formulario PPGR1'!#REF!)</f>
        <v/>
      </c>
      <c r="F601" s="191" t="str">
        <f>IF('Formulario PPGR3'!$G601="","",'Formulario PPGR1'!#REF!)</f>
        <v/>
      </c>
      <c r="G601" s="243"/>
      <c r="H601" s="531" t="str" cm="1">
        <f t="array" ref="H601">IF(Tabla1[[#This Row],[Código_Actividad]]="","",_xlfn.XLOOKUP(Tabla1[[#This Row],[Código_Actividad]],CodigoActividad,Tabla2[Actividades Programables Presupuestables],"",0))</f>
        <v/>
      </c>
      <c r="I601" s="532" t="str">
        <f>IFERROR(VLOOKUP('Formulario PPGR3'!$G601,'Formulario PPGR2'!$H$110:$V$265,15,FALSE),"")</f>
        <v/>
      </c>
      <c r="J601" s="537"/>
      <c r="K601" s="535" t="str">
        <f>IF(Tabla1[[#This Row],[Insumos]]="","",_xlfn.XLOOKUP(Tabla1[[#This Row],[Insumos]],Tabla10[Insumo],Tabla10[InsumoAbrev],"",0))</f>
        <v/>
      </c>
      <c r="L601" s="536"/>
      <c r="M601" s="533" t="str">
        <f>IF(Tabla1[[#This Row],[Descripción]]="","",_xlfn.XLOOKUP(Tabla1[[#This Row],[Descripción]],Tabla10[Descripción],Tabla10[Unidad de Medida],"",0))</f>
        <v/>
      </c>
      <c r="N601" s="323"/>
      <c r="O601" s="534" t="str">
        <f>IF(Tabla1[[#This Row],[Descripción]]="","",_xlfn.XLOOKUP(Tabla1[[#This Row],[Descripción]],Tabla10[Descripción],Tabla10[Precio Unitario],0))</f>
        <v/>
      </c>
      <c r="P601" s="534" t="str">
        <f>IF(Tabla1[[#This Row],[Cantidad de Insumos]]="","",Tabla1[[#This Row],[Precio Unitario]]*Tabla1[[#This Row],[Cantidad de Insumos]])</f>
        <v/>
      </c>
      <c r="Q601" s="534" t="str">
        <f>IF(Tabla1[[#This Row],[Descripción]]="","",_xlfn.XLOOKUP(Tabla1[[#This Row],[Descripción]],Tabla10[Descripción],Tabla10[CODIGO PRESUPUESTARIO],0))</f>
        <v/>
      </c>
      <c r="R601" s="535"/>
    </row>
    <row r="602" spans="2:18" x14ac:dyDescent="0.25">
      <c r="B602" s="191" t="str">
        <f>IF('Formulario PPGR3'!$G602="","",CONCATENATE('Formulario PPGR3'!$C602,".",'Formulario PPGR3'!$D602,".",'Formulario PPGR3'!$E602,".",'Formulario PPGR3'!$F602))</f>
        <v/>
      </c>
      <c r="C602" s="191" t="str">
        <f>IF('Formulario PPGR3'!$G602="","",'Formulario PPGR1'!#REF!)</f>
        <v/>
      </c>
      <c r="D602" s="191" t="str">
        <f>IF('Formulario PPGR3'!$G602="","",'Formulario PPGR1'!#REF!)</f>
        <v/>
      </c>
      <c r="E602" s="191" t="str">
        <f>IF('Formulario PPGR3'!$G602="","",'Formulario PPGR1'!#REF!)</f>
        <v/>
      </c>
      <c r="F602" s="191" t="str">
        <f>IF('Formulario PPGR3'!$G602="","",'Formulario PPGR1'!#REF!)</f>
        <v/>
      </c>
      <c r="G602" s="243"/>
      <c r="H602" s="531" t="str" cm="1">
        <f t="array" ref="H602">IF(Tabla1[[#This Row],[Código_Actividad]]="","",_xlfn.XLOOKUP(Tabla1[[#This Row],[Código_Actividad]],CodigoActividad,Tabla2[Actividades Programables Presupuestables],"",0))</f>
        <v/>
      </c>
      <c r="I602" s="532" t="str">
        <f>IFERROR(VLOOKUP('Formulario PPGR3'!$G602,'Formulario PPGR2'!$H$110:$V$265,15,FALSE),"")</f>
        <v/>
      </c>
      <c r="J602" s="537"/>
      <c r="K602" s="535" t="str">
        <f>IF(Tabla1[[#This Row],[Insumos]]="","",_xlfn.XLOOKUP(Tabla1[[#This Row],[Insumos]],Tabla10[Insumo],Tabla10[InsumoAbrev],"",0))</f>
        <v/>
      </c>
      <c r="L602" s="536"/>
      <c r="M602" s="533" t="str">
        <f>IF(Tabla1[[#This Row],[Descripción]]="","",_xlfn.XLOOKUP(Tabla1[[#This Row],[Descripción]],Tabla10[Descripción],Tabla10[Unidad de Medida],"",0))</f>
        <v/>
      </c>
      <c r="N602" s="323"/>
      <c r="O602" s="534" t="str">
        <f>IF(Tabla1[[#This Row],[Descripción]]="","",_xlfn.XLOOKUP(Tabla1[[#This Row],[Descripción]],Tabla10[Descripción],Tabla10[Precio Unitario],0))</f>
        <v/>
      </c>
      <c r="P602" s="534" t="str">
        <f>IF(Tabla1[[#This Row],[Cantidad de Insumos]]="","",Tabla1[[#This Row],[Precio Unitario]]*Tabla1[[#This Row],[Cantidad de Insumos]])</f>
        <v/>
      </c>
      <c r="Q602" s="534" t="str">
        <f>IF(Tabla1[[#This Row],[Descripción]]="","",_xlfn.XLOOKUP(Tabla1[[#This Row],[Descripción]],Tabla10[Descripción],Tabla10[CODIGO PRESUPUESTARIO],0))</f>
        <v/>
      </c>
      <c r="R602" s="535"/>
    </row>
    <row r="603" spans="2:18" x14ac:dyDescent="0.25">
      <c r="B603" s="191" t="str">
        <f>IF('Formulario PPGR3'!$G603="","",CONCATENATE('Formulario PPGR3'!$C603,".",'Formulario PPGR3'!$D603,".",'Formulario PPGR3'!$E603,".",'Formulario PPGR3'!$F603))</f>
        <v/>
      </c>
      <c r="C603" s="191" t="str">
        <f>IF('Formulario PPGR3'!$G603="","",'Formulario PPGR1'!#REF!)</f>
        <v/>
      </c>
      <c r="D603" s="191" t="str">
        <f>IF('Formulario PPGR3'!$G603="","",'Formulario PPGR1'!#REF!)</f>
        <v/>
      </c>
      <c r="E603" s="191" t="str">
        <f>IF('Formulario PPGR3'!$G603="","",'Formulario PPGR1'!#REF!)</f>
        <v/>
      </c>
      <c r="F603" s="191" t="str">
        <f>IF('Formulario PPGR3'!$G603="","",'Formulario PPGR1'!#REF!)</f>
        <v/>
      </c>
      <c r="G603" s="243"/>
      <c r="H603" s="531" t="str" cm="1">
        <f t="array" ref="H603">IF(Tabla1[[#This Row],[Código_Actividad]]="","",_xlfn.XLOOKUP(Tabla1[[#This Row],[Código_Actividad]],CodigoActividad,Tabla2[Actividades Programables Presupuestables],"",0))</f>
        <v/>
      </c>
      <c r="I603" s="532" t="str">
        <f>IFERROR(VLOOKUP('Formulario PPGR3'!$G603,'Formulario PPGR2'!$H$110:$V$265,15,FALSE),"")</f>
        <v/>
      </c>
      <c r="J603" s="540"/>
      <c r="K603" s="535" t="str">
        <f>IF(Tabla1[[#This Row],[Insumos]]="","",_xlfn.XLOOKUP(Tabla1[[#This Row],[Insumos]],Tabla10[Insumo],Tabla10[InsumoAbrev],"",0))</f>
        <v/>
      </c>
      <c r="L603" s="536"/>
      <c r="M603" s="533" t="str">
        <f>IF(Tabla1[[#This Row],[Descripción]]="","",_xlfn.XLOOKUP(Tabla1[[#This Row],[Descripción]],Tabla10[Descripción],Tabla10[Unidad de Medida],"",0))</f>
        <v/>
      </c>
      <c r="N603" s="323"/>
      <c r="O603" s="534" t="str">
        <f>IF(Tabla1[[#This Row],[Descripción]]="","",_xlfn.XLOOKUP(Tabla1[[#This Row],[Descripción]],Tabla10[Descripción],Tabla10[Precio Unitario],0))</f>
        <v/>
      </c>
      <c r="P603" s="534" t="str">
        <f>IF(Tabla1[[#This Row],[Cantidad de Insumos]]="","",Tabla1[[#This Row],[Precio Unitario]]*Tabla1[[#This Row],[Cantidad de Insumos]])</f>
        <v/>
      </c>
      <c r="Q603" s="534" t="str">
        <f>IF(Tabla1[[#This Row],[Descripción]]="","",_xlfn.XLOOKUP(Tabla1[[#This Row],[Descripción]],Tabla10[Descripción],Tabla10[CODIGO PRESUPUESTARIO],0))</f>
        <v/>
      </c>
      <c r="R603" s="535"/>
    </row>
    <row r="604" spans="2:18" x14ac:dyDescent="0.25">
      <c r="B604" s="191" t="str">
        <f>IF('Formulario PPGR3'!$G604="","",CONCATENATE('Formulario PPGR3'!$C604,".",'Formulario PPGR3'!$D604,".",'Formulario PPGR3'!$E604,".",'Formulario PPGR3'!$F604))</f>
        <v/>
      </c>
      <c r="C604" s="191" t="str">
        <f>IF('Formulario PPGR3'!$G604="","",'Formulario PPGR1'!#REF!)</f>
        <v/>
      </c>
      <c r="D604" s="191" t="str">
        <f>IF('Formulario PPGR3'!$G604="","",'Formulario PPGR1'!#REF!)</f>
        <v/>
      </c>
      <c r="E604" s="191" t="str">
        <f>IF('Formulario PPGR3'!$G604="","",'Formulario PPGR1'!#REF!)</f>
        <v/>
      </c>
      <c r="F604" s="191" t="str">
        <f>IF('Formulario PPGR3'!$G604="","",'Formulario PPGR1'!#REF!)</f>
        <v/>
      </c>
      <c r="G604" s="243"/>
      <c r="H604" s="531" t="str" cm="1">
        <f t="array" ref="H604">IF(Tabla1[[#This Row],[Código_Actividad]]="","",_xlfn.XLOOKUP(Tabla1[[#This Row],[Código_Actividad]],CodigoActividad,Tabla2[Actividades Programables Presupuestables],"",0))</f>
        <v/>
      </c>
      <c r="I604" s="532" t="str">
        <f>IFERROR(VLOOKUP('Formulario PPGR3'!$G604,'Formulario PPGR2'!$H$110:$V$265,15,FALSE),"")</f>
        <v/>
      </c>
      <c r="J604" s="540"/>
      <c r="K604" s="535" t="str">
        <f>IF(Tabla1[[#This Row],[Insumos]]="","",_xlfn.XLOOKUP(Tabla1[[#This Row],[Insumos]],Tabla10[Insumo],Tabla10[InsumoAbrev],"",0))</f>
        <v/>
      </c>
      <c r="L604" s="536"/>
      <c r="M604" s="533" t="str">
        <f>IF(Tabla1[[#This Row],[Descripción]]="","",_xlfn.XLOOKUP(Tabla1[[#This Row],[Descripción]],Tabla10[Descripción],Tabla10[Unidad de Medida],"",0))</f>
        <v/>
      </c>
      <c r="N604" s="323"/>
      <c r="O604" s="534" t="str">
        <f>IF(Tabla1[[#This Row],[Descripción]]="","",_xlfn.XLOOKUP(Tabla1[[#This Row],[Descripción]],Tabla10[Descripción],Tabla10[Precio Unitario],0))</f>
        <v/>
      </c>
      <c r="P604" s="534" t="str">
        <f>IF(Tabla1[[#This Row],[Cantidad de Insumos]]="","",Tabla1[[#This Row],[Precio Unitario]]*Tabla1[[#This Row],[Cantidad de Insumos]])</f>
        <v/>
      </c>
      <c r="Q604" s="534" t="str">
        <f>IF(Tabla1[[#This Row],[Descripción]]="","",_xlfn.XLOOKUP(Tabla1[[#This Row],[Descripción]],Tabla10[Descripción],Tabla10[CODIGO PRESUPUESTARIO],0))</f>
        <v/>
      </c>
      <c r="R604" s="535"/>
    </row>
    <row r="605" spans="2:18" x14ac:dyDescent="0.25">
      <c r="B605" s="191" t="str">
        <f>IF('Formulario PPGR3'!$G605="","",CONCATENATE('Formulario PPGR3'!$C605,".",'Formulario PPGR3'!$D605,".",'Formulario PPGR3'!$E605,".",'Formulario PPGR3'!$F605))</f>
        <v/>
      </c>
      <c r="C605" s="191" t="str">
        <f>IF('Formulario PPGR3'!$G605="","",'Formulario PPGR1'!#REF!)</f>
        <v/>
      </c>
      <c r="D605" s="191" t="str">
        <f>IF('Formulario PPGR3'!$G605="","",'Formulario PPGR1'!#REF!)</f>
        <v/>
      </c>
      <c r="E605" s="191" t="str">
        <f>IF('Formulario PPGR3'!$G605="","",'Formulario PPGR1'!#REF!)</f>
        <v/>
      </c>
      <c r="F605" s="191" t="str">
        <f>IF('Formulario PPGR3'!$G605="","",'Formulario PPGR1'!#REF!)</f>
        <v/>
      </c>
      <c r="G605" s="243"/>
      <c r="H605" s="531" t="str" cm="1">
        <f t="array" ref="H605">IF(Tabla1[[#This Row],[Código_Actividad]]="","",_xlfn.XLOOKUP(Tabla1[[#This Row],[Código_Actividad]],CodigoActividad,Tabla2[Actividades Programables Presupuestables],"",0))</f>
        <v/>
      </c>
      <c r="I605" s="532" t="str">
        <f>IFERROR(VLOOKUP('Formulario PPGR3'!$G605,'Formulario PPGR2'!$H$110:$V$265,15,FALSE),"")</f>
        <v/>
      </c>
      <c r="J605" s="540"/>
      <c r="K605" s="535" t="str">
        <f>IF(Tabla1[[#This Row],[Insumos]]="","",_xlfn.XLOOKUP(Tabla1[[#This Row],[Insumos]],Tabla10[Insumo],Tabla10[InsumoAbrev],"",0))</f>
        <v/>
      </c>
      <c r="L605" s="536"/>
      <c r="M605" s="533" t="str">
        <f>IF(Tabla1[[#This Row],[Descripción]]="","",_xlfn.XLOOKUP(Tabla1[[#This Row],[Descripción]],Tabla10[Descripción],Tabla10[Unidad de Medida],"",0))</f>
        <v/>
      </c>
      <c r="N605" s="323"/>
      <c r="O605" s="534" t="str">
        <f>IF(Tabla1[[#This Row],[Descripción]]="","",_xlfn.XLOOKUP(Tabla1[[#This Row],[Descripción]],Tabla10[Descripción],Tabla10[Precio Unitario],0))</f>
        <v/>
      </c>
      <c r="P605" s="534" t="str">
        <f>IF(Tabla1[[#This Row],[Cantidad de Insumos]]="","",Tabla1[[#This Row],[Precio Unitario]]*Tabla1[[#This Row],[Cantidad de Insumos]])</f>
        <v/>
      </c>
      <c r="Q605" s="534" t="str">
        <f>IF(Tabla1[[#This Row],[Descripción]]="","",_xlfn.XLOOKUP(Tabla1[[#This Row],[Descripción]],Tabla10[Descripción],Tabla10[CODIGO PRESUPUESTARIO],0))</f>
        <v/>
      </c>
      <c r="R605" s="535"/>
    </row>
    <row r="606" spans="2:18" x14ac:dyDescent="0.25">
      <c r="B606" s="191" t="str">
        <f>IF('Formulario PPGR3'!$G606="","",CONCATENATE('Formulario PPGR3'!$C606,".",'Formulario PPGR3'!$D606,".",'Formulario PPGR3'!$E606,".",'Formulario PPGR3'!$F606))</f>
        <v/>
      </c>
      <c r="C606" s="191" t="str">
        <f>IF('Formulario PPGR3'!$G606="","",'Formulario PPGR1'!#REF!)</f>
        <v/>
      </c>
      <c r="D606" s="191" t="str">
        <f>IF('Formulario PPGR3'!$G606="","",'Formulario PPGR1'!#REF!)</f>
        <v/>
      </c>
      <c r="E606" s="191" t="str">
        <f>IF('Formulario PPGR3'!$G606="","",'Formulario PPGR1'!#REF!)</f>
        <v/>
      </c>
      <c r="F606" s="191" t="str">
        <f>IF('Formulario PPGR3'!$G606="","",'Formulario PPGR1'!#REF!)</f>
        <v/>
      </c>
      <c r="G606" s="243"/>
      <c r="H606" s="531" t="str" cm="1">
        <f t="array" ref="H606">IF(Tabla1[[#This Row],[Código_Actividad]]="","",_xlfn.XLOOKUP(Tabla1[[#This Row],[Código_Actividad]],CodigoActividad,Tabla2[Actividades Programables Presupuestables],"",0))</f>
        <v/>
      </c>
      <c r="I606" s="532" t="str">
        <f>IFERROR(VLOOKUP('Formulario PPGR3'!$G606,'Formulario PPGR2'!$H$110:$V$265,15,FALSE),"")</f>
        <v/>
      </c>
      <c r="J606" s="540"/>
      <c r="K606" s="535" t="str">
        <f>IF(Tabla1[[#This Row],[Insumos]]="","",_xlfn.XLOOKUP(Tabla1[[#This Row],[Insumos]],Tabla10[Insumo],Tabla10[InsumoAbrev],"",0))</f>
        <v/>
      </c>
      <c r="L606" s="536"/>
      <c r="M606" s="533" t="str">
        <f>IF(Tabla1[[#This Row],[Descripción]]="","",_xlfn.XLOOKUP(Tabla1[[#This Row],[Descripción]],Tabla10[Descripción],Tabla10[Unidad de Medida],"",0))</f>
        <v/>
      </c>
      <c r="N606" s="323"/>
      <c r="O606" s="534" t="str">
        <f>IF(Tabla1[[#This Row],[Descripción]]="","",_xlfn.XLOOKUP(Tabla1[[#This Row],[Descripción]],Tabla10[Descripción],Tabla10[Precio Unitario],0))</f>
        <v/>
      </c>
      <c r="P606" s="534" t="str">
        <f>IF(Tabla1[[#This Row],[Cantidad de Insumos]]="","",Tabla1[[#This Row],[Precio Unitario]]*Tabla1[[#This Row],[Cantidad de Insumos]])</f>
        <v/>
      </c>
      <c r="Q606" s="534" t="str">
        <f>IF(Tabla1[[#This Row],[Descripción]]="","",_xlfn.XLOOKUP(Tabla1[[#This Row],[Descripción]],Tabla10[Descripción],Tabla10[CODIGO PRESUPUESTARIO],0))</f>
        <v/>
      </c>
      <c r="R606" s="535"/>
    </row>
    <row r="607" spans="2:18" x14ac:dyDescent="0.25">
      <c r="B607" s="191" t="str">
        <f>IF('Formulario PPGR3'!$G607="","",CONCATENATE('Formulario PPGR3'!$C607,".",'Formulario PPGR3'!$D607,".",'Formulario PPGR3'!$E607,".",'Formulario PPGR3'!$F607))</f>
        <v/>
      </c>
      <c r="C607" s="191" t="str">
        <f>IF('Formulario PPGR3'!$G607="","",'Formulario PPGR1'!#REF!)</f>
        <v/>
      </c>
      <c r="D607" s="191" t="str">
        <f>IF('Formulario PPGR3'!$G607="","",'Formulario PPGR1'!#REF!)</f>
        <v/>
      </c>
      <c r="E607" s="191" t="str">
        <f>IF('Formulario PPGR3'!$G607="","",'Formulario PPGR1'!#REF!)</f>
        <v/>
      </c>
      <c r="F607" s="191" t="str">
        <f>IF('Formulario PPGR3'!$G607="","",'Formulario PPGR1'!#REF!)</f>
        <v/>
      </c>
      <c r="G607" s="243"/>
      <c r="H607" s="531" t="str" cm="1">
        <f t="array" ref="H607">IF(Tabla1[[#This Row],[Código_Actividad]]="","",_xlfn.XLOOKUP(Tabla1[[#This Row],[Código_Actividad]],CodigoActividad,Tabla2[Actividades Programables Presupuestables],"",0))</f>
        <v/>
      </c>
      <c r="I607" s="532" t="str">
        <f>IFERROR(VLOOKUP('Formulario PPGR3'!$G607,'Formulario PPGR2'!$H$110:$V$265,15,FALSE),"")</f>
        <v/>
      </c>
      <c r="J607" s="540"/>
      <c r="K607" s="535" t="str">
        <f>IF(Tabla1[[#This Row],[Insumos]]="","",_xlfn.XLOOKUP(Tabla1[[#This Row],[Insumos]],Tabla10[Insumo],Tabla10[InsumoAbrev],"",0))</f>
        <v/>
      </c>
      <c r="L607" s="536"/>
      <c r="M607" s="533" t="str">
        <f>IF(Tabla1[[#This Row],[Descripción]]="","",_xlfn.XLOOKUP(Tabla1[[#This Row],[Descripción]],Tabla10[Descripción],Tabla10[Unidad de Medida],"",0))</f>
        <v/>
      </c>
      <c r="N607" s="323"/>
      <c r="O607" s="534" t="str">
        <f>IF(Tabla1[[#This Row],[Descripción]]="","",_xlfn.XLOOKUP(Tabla1[[#This Row],[Descripción]],Tabla10[Descripción],Tabla10[Precio Unitario],0))</f>
        <v/>
      </c>
      <c r="P607" s="534" t="str">
        <f>IF(Tabla1[[#This Row],[Cantidad de Insumos]]="","",Tabla1[[#This Row],[Precio Unitario]]*Tabla1[[#This Row],[Cantidad de Insumos]])</f>
        <v/>
      </c>
      <c r="Q607" s="534" t="str">
        <f>IF(Tabla1[[#This Row],[Descripción]]="","",_xlfn.XLOOKUP(Tabla1[[#This Row],[Descripción]],Tabla10[Descripción],Tabla10[CODIGO PRESUPUESTARIO],0))</f>
        <v/>
      </c>
      <c r="R607" s="535"/>
    </row>
    <row r="608" spans="2:18" x14ac:dyDescent="0.25">
      <c r="B608" s="191" t="str">
        <f>IF('Formulario PPGR3'!$G608="","",CONCATENATE('Formulario PPGR3'!$C608,".",'Formulario PPGR3'!$D608,".",'Formulario PPGR3'!$E608,".",'Formulario PPGR3'!$F608))</f>
        <v/>
      </c>
      <c r="C608" s="191" t="str">
        <f>IF('Formulario PPGR3'!$G608="","",'Formulario PPGR1'!#REF!)</f>
        <v/>
      </c>
      <c r="D608" s="191" t="str">
        <f>IF('Formulario PPGR3'!$G608="","",'Formulario PPGR1'!#REF!)</f>
        <v/>
      </c>
      <c r="E608" s="191" t="str">
        <f>IF('Formulario PPGR3'!$G608="","",'Formulario PPGR1'!#REF!)</f>
        <v/>
      </c>
      <c r="F608" s="191" t="str">
        <f>IF('Formulario PPGR3'!$G608="","",'Formulario PPGR1'!#REF!)</f>
        <v/>
      </c>
      <c r="G608" s="243"/>
      <c r="H608" s="531" t="str" cm="1">
        <f t="array" ref="H608">IF(Tabla1[[#This Row],[Código_Actividad]]="","",_xlfn.XLOOKUP(Tabla1[[#This Row],[Código_Actividad]],CodigoActividad,Tabla2[Actividades Programables Presupuestables],"",0))</f>
        <v/>
      </c>
      <c r="I608" s="532" t="str">
        <f>IFERROR(VLOOKUP('Formulario PPGR3'!$G608,'Formulario PPGR2'!$H$110:$V$265,15,FALSE),"")</f>
        <v/>
      </c>
      <c r="J608" s="540"/>
      <c r="K608" s="535" t="str">
        <f>IF(Tabla1[[#This Row],[Insumos]]="","",_xlfn.XLOOKUP(Tabla1[[#This Row],[Insumos]],Tabla10[Insumo],Tabla10[InsumoAbrev],"",0))</f>
        <v/>
      </c>
      <c r="L608" s="536"/>
      <c r="M608" s="533" t="str">
        <f>IF(Tabla1[[#This Row],[Descripción]]="","",_xlfn.XLOOKUP(Tabla1[[#This Row],[Descripción]],Tabla10[Descripción],Tabla10[Unidad de Medida],"",0))</f>
        <v/>
      </c>
      <c r="N608" s="323"/>
      <c r="O608" s="534" t="str">
        <f>IF(Tabla1[[#This Row],[Descripción]]="","",_xlfn.XLOOKUP(Tabla1[[#This Row],[Descripción]],Tabla10[Descripción],Tabla10[Precio Unitario],0))</f>
        <v/>
      </c>
      <c r="P608" s="534" t="str">
        <f>IF(Tabla1[[#This Row],[Cantidad de Insumos]]="","",Tabla1[[#This Row],[Precio Unitario]]*Tabla1[[#This Row],[Cantidad de Insumos]])</f>
        <v/>
      </c>
      <c r="Q608" s="534" t="str">
        <f>IF(Tabla1[[#This Row],[Descripción]]="","",_xlfn.XLOOKUP(Tabla1[[#This Row],[Descripción]],Tabla10[Descripción],Tabla10[CODIGO PRESUPUESTARIO],0))</f>
        <v/>
      </c>
      <c r="R608" s="535"/>
    </row>
    <row r="609" spans="2:18" x14ac:dyDescent="0.25">
      <c r="B609" s="191" t="str">
        <f>IF('Formulario PPGR3'!$G609="","",CONCATENATE('Formulario PPGR3'!$C609,".",'Formulario PPGR3'!$D609,".",'Formulario PPGR3'!$E609,".",'Formulario PPGR3'!$F609))</f>
        <v/>
      </c>
      <c r="C609" s="191" t="str">
        <f>IF('Formulario PPGR3'!$G609="","",'Formulario PPGR1'!#REF!)</f>
        <v/>
      </c>
      <c r="D609" s="191" t="str">
        <f>IF('Formulario PPGR3'!$G609="","",'Formulario PPGR1'!#REF!)</f>
        <v/>
      </c>
      <c r="E609" s="191" t="str">
        <f>IF('Formulario PPGR3'!$G609="","",'Formulario PPGR1'!#REF!)</f>
        <v/>
      </c>
      <c r="F609" s="191" t="str">
        <f>IF('Formulario PPGR3'!$G609="","",'Formulario PPGR1'!#REF!)</f>
        <v/>
      </c>
      <c r="G609" s="243"/>
      <c r="H609" s="531" t="str" cm="1">
        <f t="array" ref="H609">IF(Tabla1[[#This Row],[Código_Actividad]]="","",_xlfn.XLOOKUP(Tabla1[[#This Row],[Código_Actividad]],CodigoActividad,Tabla2[Actividades Programables Presupuestables],"",0))</f>
        <v/>
      </c>
      <c r="I609" s="532" t="str">
        <f>IFERROR(VLOOKUP('Formulario PPGR3'!$G609,'Formulario PPGR2'!$H$110:$V$265,15,FALSE),"")</f>
        <v/>
      </c>
      <c r="J609" s="540"/>
      <c r="K609" s="535" t="str">
        <f>IF(Tabla1[[#This Row],[Insumos]]="","",_xlfn.XLOOKUP(Tabla1[[#This Row],[Insumos]],Tabla10[Insumo],Tabla10[InsumoAbrev],"",0))</f>
        <v/>
      </c>
      <c r="L609" s="536"/>
      <c r="M609" s="533" t="str">
        <f>IF(Tabla1[[#This Row],[Descripción]]="","",_xlfn.XLOOKUP(Tabla1[[#This Row],[Descripción]],Tabla10[Descripción],Tabla10[Unidad de Medida],"",0))</f>
        <v/>
      </c>
      <c r="N609" s="323"/>
      <c r="O609" s="534" t="str">
        <f>IF(Tabla1[[#This Row],[Descripción]]="","",_xlfn.XLOOKUP(Tabla1[[#This Row],[Descripción]],Tabla10[Descripción],Tabla10[Precio Unitario],0))</f>
        <v/>
      </c>
      <c r="P609" s="534" t="str">
        <f>IF(Tabla1[[#This Row],[Cantidad de Insumos]]="","",Tabla1[[#This Row],[Precio Unitario]]*Tabla1[[#This Row],[Cantidad de Insumos]])</f>
        <v/>
      </c>
      <c r="Q609" s="534" t="str">
        <f>IF(Tabla1[[#This Row],[Descripción]]="","",_xlfn.XLOOKUP(Tabla1[[#This Row],[Descripción]],Tabla10[Descripción],Tabla10[CODIGO PRESUPUESTARIO],0))</f>
        <v/>
      </c>
      <c r="R609" s="535"/>
    </row>
    <row r="610" spans="2:18" x14ac:dyDescent="0.25">
      <c r="B610" s="191" t="str">
        <f>IF('Formulario PPGR3'!$G610="","",CONCATENATE('Formulario PPGR3'!$C610,".",'Formulario PPGR3'!$D610,".",'Formulario PPGR3'!$E610,".",'Formulario PPGR3'!$F610))</f>
        <v/>
      </c>
      <c r="C610" s="191" t="str">
        <f>IF('Formulario PPGR3'!$G610="","",'Formulario PPGR1'!#REF!)</f>
        <v/>
      </c>
      <c r="D610" s="191" t="str">
        <f>IF('Formulario PPGR3'!$G610="","",'Formulario PPGR1'!#REF!)</f>
        <v/>
      </c>
      <c r="E610" s="191" t="str">
        <f>IF('Formulario PPGR3'!$G610="","",'Formulario PPGR1'!#REF!)</f>
        <v/>
      </c>
      <c r="F610" s="191" t="str">
        <f>IF('Formulario PPGR3'!$G610="","",'Formulario PPGR1'!#REF!)</f>
        <v/>
      </c>
      <c r="G610" s="243"/>
      <c r="H610" s="531" t="str" cm="1">
        <f t="array" ref="H610">IF(Tabla1[[#This Row],[Código_Actividad]]="","",_xlfn.XLOOKUP(Tabla1[[#This Row],[Código_Actividad]],CodigoActividad,Tabla2[Actividades Programables Presupuestables],"",0))</f>
        <v/>
      </c>
      <c r="I610" s="532" t="str">
        <f>IFERROR(VLOOKUP('Formulario PPGR3'!$G610,'Formulario PPGR2'!$H$110:$V$265,15,FALSE),"")</f>
        <v/>
      </c>
      <c r="J610" s="540"/>
      <c r="K610" s="535" t="str">
        <f>IF(Tabla1[[#This Row],[Insumos]]="","",_xlfn.XLOOKUP(Tabla1[[#This Row],[Insumos]],Tabla10[Insumo],Tabla10[InsumoAbrev],"",0))</f>
        <v/>
      </c>
      <c r="L610" s="536"/>
      <c r="M610" s="533" t="str">
        <f>IF(Tabla1[[#This Row],[Descripción]]="","",_xlfn.XLOOKUP(Tabla1[[#This Row],[Descripción]],Tabla10[Descripción],Tabla10[Unidad de Medida],"",0))</f>
        <v/>
      </c>
      <c r="N610" s="323"/>
      <c r="O610" s="534" t="str">
        <f>IF(Tabla1[[#This Row],[Descripción]]="","",_xlfn.XLOOKUP(Tabla1[[#This Row],[Descripción]],Tabla10[Descripción],Tabla10[Precio Unitario],0))</f>
        <v/>
      </c>
      <c r="P610" s="534" t="str">
        <f>IF(Tabla1[[#This Row],[Cantidad de Insumos]]="","",Tabla1[[#This Row],[Precio Unitario]]*Tabla1[[#This Row],[Cantidad de Insumos]])</f>
        <v/>
      </c>
      <c r="Q610" s="534" t="str">
        <f>IF(Tabla1[[#This Row],[Descripción]]="","",_xlfn.XLOOKUP(Tabla1[[#This Row],[Descripción]],Tabla10[Descripción],Tabla10[CODIGO PRESUPUESTARIO],0))</f>
        <v/>
      </c>
      <c r="R610" s="535"/>
    </row>
    <row r="611" spans="2:18" x14ac:dyDescent="0.25">
      <c r="B611" s="191" t="str">
        <f>IF('Formulario PPGR3'!$G611="","",CONCATENATE('Formulario PPGR3'!$C611,".",'Formulario PPGR3'!$D611,".",'Formulario PPGR3'!$E611,".",'Formulario PPGR3'!$F611))</f>
        <v/>
      </c>
      <c r="C611" s="191" t="str">
        <f>IF('Formulario PPGR3'!$G611="","",'Formulario PPGR1'!#REF!)</f>
        <v/>
      </c>
      <c r="D611" s="191" t="str">
        <f>IF('Formulario PPGR3'!$G611="","",'Formulario PPGR1'!#REF!)</f>
        <v/>
      </c>
      <c r="E611" s="191" t="str">
        <f>IF('Formulario PPGR3'!$G611="","",'Formulario PPGR1'!#REF!)</f>
        <v/>
      </c>
      <c r="F611" s="191" t="str">
        <f>IF('Formulario PPGR3'!$G611="","",'Formulario PPGR1'!#REF!)</f>
        <v/>
      </c>
      <c r="G611" s="243"/>
      <c r="H611" s="531" t="str" cm="1">
        <f t="array" ref="H611">IF(Tabla1[[#This Row],[Código_Actividad]]="","",_xlfn.XLOOKUP(Tabla1[[#This Row],[Código_Actividad]],CodigoActividad,Tabla2[Actividades Programables Presupuestables],"",0))</f>
        <v/>
      </c>
      <c r="I611" s="532" t="str">
        <f>IFERROR(VLOOKUP('Formulario PPGR3'!$G611,'Formulario PPGR2'!$H$110:$V$265,15,FALSE),"")</f>
        <v/>
      </c>
      <c r="J611" s="540"/>
      <c r="K611" s="535" t="str">
        <f>IF(Tabla1[[#This Row],[Insumos]]="","",_xlfn.XLOOKUP(Tabla1[[#This Row],[Insumos]],Tabla10[Insumo],Tabla10[InsumoAbrev],"",0))</f>
        <v/>
      </c>
      <c r="L611" s="536"/>
      <c r="M611" s="533" t="str">
        <f>IF(Tabla1[[#This Row],[Descripción]]="","",_xlfn.XLOOKUP(Tabla1[[#This Row],[Descripción]],Tabla10[Descripción],Tabla10[Unidad de Medida],"",0))</f>
        <v/>
      </c>
      <c r="N611" s="323"/>
      <c r="O611" s="534" t="str">
        <f>IF(Tabla1[[#This Row],[Descripción]]="","",_xlfn.XLOOKUP(Tabla1[[#This Row],[Descripción]],Tabla10[Descripción],Tabla10[Precio Unitario],0))</f>
        <v/>
      </c>
      <c r="P611" s="534" t="str">
        <f>IF(Tabla1[[#This Row],[Cantidad de Insumos]]="","",Tabla1[[#This Row],[Precio Unitario]]*Tabla1[[#This Row],[Cantidad de Insumos]])</f>
        <v/>
      </c>
      <c r="Q611" s="534" t="str">
        <f>IF(Tabla1[[#This Row],[Descripción]]="","",_xlfn.XLOOKUP(Tabla1[[#This Row],[Descripción]],Tabla10[Descripción],Tabla10[CODIGO PRESUPUESTARIO],0))</f>
        <v/>
      </c>
      <c r="R611" s="535"/>
    </row>
    <row r="612" spans="2:18" x14ac:dyDescent="0.25">
      <c r="B612" s="191" t="str">
        <f>IF('Formulario PPGR3'!$G612="","",CONCATENATE('Formulario PPGR3'!$C612,".",'Formulario PPGR3'!$D612,".",'Formulario PPGR3'!$E612,".",'Formulario PPGR3'!$F612))</f>
        <v/>
      </c>
      <c r="C612" s="191" t="str">
        <f>IF('Formulario PPGR3'!$G612="","",'Formulario PPGR1'!#REF!)</f>
        <v/>
      </c>
      <c r="D612" s="191" t="str">
        <f>IF('Formulario PPGR3'!$G612="","",'Formulario PPGR1'!#REF!)</f>
        <v/>
      </c>
      <c r="E612" s="191" t="str">
        <f>IF('Formulario PPGR3'!$G612="","",'Formulario PPGR1'!#REF!)</f>
        <v/>
      </c>
      <c r="F612" s="191" t="str">
        <f>IF('Formulario PPGR3'!$G612="","",'Formulario PPGR1'!#REF!)</f>
        <v/>
      </c>
      <c r="G612" s="243"/>
      <c r="H612" s="531" t="str" cm="1">
        <f t="array" ref="H612">IF(Tabla1[[#This Row],[Código_Actividad]]="","",_xlfn.XLOOKUP(Tabla1[[#This Row],[Código_Actividad]],CodigoActividad,Tabla2[Actividades Programables Presupuestables],"",0))</f>
        <v/>
      </c>
      <c r="I612" s="532" t="str">
        <f>IFERROR(VLOOKUP('Formulario PPGR3'!$G612,'Formulario PPGR2'!$H$110:$V$265,15,FALSE),"")</f>
        <v/>
      </c>
      <c r="J612" s="540"/>
      <c r="K612" s="535" t="str">
        <f>IF(Tabla1[[#This Row],[Insumos]]="","",_xlfn.XLOOKUP(Tabla1[[#This Row],[Insumos]],Tabla10[Insumo],Tabla10[InsumoAbrev],"",0))</f>
        <v/>
      </c>
      <c r="L612" s="536"/>
      <c r="M612" s="533" t="str">
        <f>IF(Tabla1[[#This Row],[Descripción]]="","",_xlfn.XLOOKUP(Tabla1[[#This Row],[Descripción]],Tabla10[Descripción],Tabla10[Unidad de Medida],"",0))</f>
        <v/>
      </c>
      <c r="N612" s="323"/>
      <c r="O612" s="534" t="str">
        <f>IF(Tabla1[[#This Row],[Descripción]]="","",_xlfn.XLOOKUP(Tabla1[[#This Row],[Descripción]],Tabla10[Descripción],Tabla10[Precio Unitario],0))</f>
        <v/>
      </c>
      <c r="P612" s="534" t="str">
        <f>IF(Tabla1[[#This Row],[Cantidad de Insumos]]="","",Tabla1[[#This Row],[Precio Unitario]]*Tabla1[[#This Row],[Cantidad de Insumos]])</f>
        <v/>
      </c>
      <c r="Q612" s="534" t="str">
        <f>IF(Tabla1[[#This Row],[Descripción]]="","",_xlfn.XLOOKUP(Tabla1[[#This Row],[Descripción]],Tabla10[Descripción],Tabla10[CODIGO PRESUPUESTARIO],0))</f>
        <v/>
      </c>
      <c r="R612" s="535"/>
    </row>
    <row r="613" spans="2:18" x14ac:dyDescent="0.25">
      <c r="B613" s="191" t="str">
        <f>IF('Formulario PPGR3'!$G613="","",CONCATENATE('Formulario PPGR3'!$C613,".",'Formulario PPGR3'!$D613,".",'Formulario PPGR3'!$E613,".",'Formulario PPGR3'!$F613))</f>
        <v/>
      </c>
      <c r="C613" s="191" t="str">
        <f>IF('Formulario PPGR3'!$G613="","",'Formulario PPGR1'!#REF!)</f>
        <v/>
      </c>
      <c r="D613" s="191" t="str">
        <f>IF('Formulario PPGR3'!$G613="","",'Formulario PPGR1'!#REF!)</f>
        <v/>
      </c>
      <c r="E613" s="191" t="str">
        <f>IF('Formulario PPGR3'!$G613="","",'Formulario PPGR1'!#REF!)</f>
        <v/>
      </c>
      <c r="F613" s="191" t="str">
        <f>IF('Formulario PPGR3'!$G613="","",'Formulario PPGR1'!#REF!)</f>
        <v/>
      </c>
      <c r="G613" s="243"/>
      <c r="H613" s="531" t="str" cm="1">
        <f t="array" ref="H613">IF(Tabla1[[#This Row],[Código_Actividad]]="","",_xlfn.XLOOKUP(Tabla1[[#This Row],[Código_Actividad]],CodigoActividad,Tabla2[Actividades Programables Presupuestables],"",0))</f>
        <v/>
      </c>
      <c r="I613" s="532" t="str">
        <f>IFERROR(VLOOKUP('Formulario PPGR3'!$G613,'Formulario PPGR2'!$H$110:$V$265,15,FALSE),"")</f>
        <v/>
      </c>
      <c r="J613" s="540"/>
      <c r="K613" s="535" t="str">
        <f>IF(Tabla1[[#This Row],[Insumos]]="","",_xlfn.XLOOKUP(Tabla1[[#This Row],[Insumos]],Tabla10[Insumo],Tabla10[InsumoAbrev],"",0))</f>
        <v/>
      </c>
      <c r="L613" s="536"/>
      <c r="M613" s="533" t="str">
        <f>IF(Tabla1[[#This Row],[Descripción]]="","",_xlfn.XLOOKUP(Tabla1[[#This Row],[Descripción]],Tabla10[Descripción],Tabla10[Unidad de Medida],"",0))</f>
        <v/>
      </c>
      <c r="N613" s="323"/>
      <c r="O613" s="534" t="str">
        <f>IF(Tabla1[[#This Row],[Descripción]]="","",_xlfn.XLOOKUP(Tabla1[[#This Row],[Descripción]],Tabla10[Descripción],Tabla10[Precio Unitario],0))</f>
        <v/>
      </c>
      <c r="P613" s="534" t="str">
        <f>IF(Tabla1[[#This Row],[Cantidad de Insumos]]="","",Tabla1[[#This Row],[Precio Unitario]]*Tabla1[[#This Row],[Cantidad de Insumos]])</f>
        <v/>
      </c>
      <c r="Q613" s="534" t="str">
        <f>IF(Tabla1[[#This Row],[Descripción]]="","",_xlfn.XLOOKUP(Tabla1[[#This Row],[Descripción]],Tabla10[Descripción],Tabla10[CODIGO PRESUPUESTARIO],0))</f>
        <v/>
      </c>
      <c r="R613" s="535"/>
    </row>
    <row r="614" spans="2:18" x14ac:dyDescent="0.25">
      <c r="B614" s="191" t="str">
        <f>IF('Formulario PPGR3'!$G614="","",CONCATENATE('Formulario PPGR3'!$C614,".",'Formulario PPGR3'!$D614,".",'Formulario PPGR3'!$E614,".",'Formulario PPGR3'!$F614))</f>
        <v/>
      </c>
      <c r="C614" s="191" t="str">
        <f>IF('Formulario PPGR3'!$G614="","",'Formulario PPGR1'!#REF!)</f>
        <v/>
      </c>
      <c r="D614" s="191" t="str">
        <f>IF('Formulario PPGR3'!$G614="","",'Formulario PPGR1'!#REF!)</f>
        <v/>
      </c>
      <c r="E614" s="191" t="str">
        <f>IF('Formulario PPGR3'!$G614="","",'Formulario PPGR1'!#REF!)</f>
        <v/>
      </c>
      <c r="F614" s="191" t="str">
        <f>IF('Formulario PPGR3'!$G614="","",'Formulario PPGR1'!#REF!)</f>
        <v/>
      </c>
      <c r="G614" s="243"/>
      <c r="H614" s="531" t="str" cm="1">
        <f t="array" ref="H614">IF(Tabla1[[#This Row],[Código_Actividad]]="","",_xlfn.XLOOKUP(Tabla1[[#This Row],[Código_Actividad]],CodigoActividad,Tabla2[Actividades Programables Presupuestables],"",0))</f>
        <v/>
      </c>
      <c r="I614" s="532" t="str">
        <f>IFERROR(VLOOKUP('Formulario PPGR3'!$G614,'Formulario PPGR2'!$H$110:$V$265,15,FALSE),"")</f>
        <v/>
      </c>
      <c r="J614" s="540"/>
      <c r="K614" s="535" t="str">
        <f>IF(Tabla1[[#This Row],[Insumos]]="","",_xlfn.XLOOKUP(Tabla1[[#This Row],[Insumos]],Tabla10[Insumo],Tabla10[InsumoAbrev],"",0))</f>
        <v/>
      </c>
      <c r="L614" s="536"/>
      <c r="M614" s="533" t="str">
        <f>IF(Tabla1[[#This Row],[Descripción]]="","",_xlfn.XLOOKUP(Tabla1[[#This Row],[Descripción]],Tabla10[Descripción],Tabla10[Unidad de Medida],"",0))</f>
        <v/>
      </c>
      <c r="N614" s="323"/>
      <c r="O614" s="534" t="str">
        <f>IF(Tabla1[[#This Row],[Descripción]]="","",_xlfn.XLOOKUP(Tabla1[[#This Row],[Descripción]],Tabla10[Descripción],Tabla10[Precio Unitario],0))</f>
        <v/>
      </c>
      <c r="P614" s="534" t="str">
        <f>IF(Tabla1[[#This Row],[Cantidad de Insumos]]="","",Tabla1[[#This Row],[Precio Unitario]]*Tabla1[[#This Row],[Cantidad de Insumos]])</f>
        <v/>
      </c>
      <c r="Q614" s="534" t="str">
        <f>IF(Tabla1[[#This Row],[Descripción]]="","",_xlfn.XLOOKUP(Tabla1[[#This Row],[Descripción]],Tabla10[Descripción],Tabla10[CODIGO PRESUPUESTARIO],0))</f>
        <v/>
      </c>
      <c r="R614" s="535"/>
    </row>
    <row r="615" spans="2:18" x14ac:dyDescent="0.25">
      <c r="B615" s="191" t="str">
        <f>IF('Formulario PPGR3'!$G615="","",CONCATENATE('Formulario PPGR3'!$C615,".",'Formulario PPGR3'!$D615,".",'Formulario PPGR3'!$E615,".",'Formulario PPGR3'!$F615))</f>
        <v/>
      </c>
      <c r="C615" s="191" t="str">
        <f>IF('Formulario PPGR3'!$G615="","",'Formulario PPGR1'!#REF!)</f>
        <v/>
      </c>
      <c r="D615" s="191" t="str">
        <f>IF('Formulario PPGR3'!$G615="","",'Formulario PPGR1'!#REF!)</f>
        <v/>
      </c>
      <c r="E615" s="191" t="str">
        <f>IF('Formulario PPGR3'!$G615="","",'Formulario PPGR1'!#REF!)</f>
        <v/>
      </c>
      <c r="F615" s="191" t="str">
        <f>IF('Formulario PPGR3'!$G615="","",'Formulario PPGR1'!#REF!)</f>
        <v/>
      </c>
      <c r="G615" s="243"/>
      <c r="H615" s="531" t="str" cm="1">
        <f t="array" ref="H615">IF(Tabla1[[#This Row],[Código_Actividad]]="","",_xlfn.XLOOKUP(Tabla1[[#This Row],[Código_Actividad]],CodigoActividad,Tabla2[Actividades Programables Presupuestables],"",0))</f>
        <v/>
      </c>
      <c r="I615" s="532" t="str">
        <f>IFERROR(VLOOKUP('Formulario PPGR3'!$G615,'Formulario PPGR2'!$H$110:$V$265,15,FALSE),"")</f>
        <v/>
      </c>
      <c r="J615" s="540"/>
      <c r="K615" s="535" t="str">
        <f>IF(Tabla1[[#This Row],[Insumos]]="","",_xlfn.XLOOKUP(Tabla1[[#This Row],[Insumos]],Tabla10[Insumo],Tabla10[InsumoAbrev],"",0))</f>
        <v/>
      </c>
      <c r="L615" s="536"/>
      <c r="M615" s="533" t="str">
        <f>IF(Tabla1[[#This Row],[Descripción]]="","",_xlfn.XLOOKUP(Tabla1[[#This Row],[Descripción]],Tabla10[Descripción],Tabla10[Unidad de Medida],"",0))</f>
        <v/>
      </c>
      <c r="N615" s="323"/>
      <c r="O615" s="534" t="str">
        <f>IF(Tabla1[[#This Row],[Descripción]]="","",_xlfn.XLOOKUP(Tabla1[[#This Row],[Descripción]],Tabla10[Descripción],Tabla10[Precio Unitario],0))</f>
        <v/>
      </c>
      <c r="P615" s="534" t="str">
        <f>IF(Tabla1[[#This Row],[Cantidad de Insumos]]="","",Tabla1[[#This Row],[Precio Unitario]]*Tabla1[[#This Row],[Cantidad de Insumos]])</f>
        <v/>
      </c>
      <c r="Q615" s="534" t="str">
        <f>IF(Tabla1[[#This Row],[Descripción]]="","",_xlfn.XLOOKUP(Tabla1[[#This Row],[Descripción]],Tabla10[Descripción],Tabla10[CODIGO PRESUPUESTARIO],0))</f>
        <v/>
      </c>
      <c r="R615" s="535"/>
    </row>
    <row r="616" spans="2:18" x14ac:dyDescent="0.25">
      <c r="B616" s="191" t="str">
        <f>IF('Formulario PPGR3'!$G616="","",CONCATENATE('Formulario PPGR3'!$C616,".",'Formulario PPGR3'!$D616,".",'Formulario PPGR3'!$E616,".",'Formulario PPGR3'!$F616))</f>
        <v/>
      </c>
      <c r="C616" s="191" t="str">
        <f>IF('Formulario PPGR3'!$G616="","",'Formulario PPGR1'!#REF!)</f>
        <v/>
      </c>
      <c r="D616" s="191" t="str">
        <f>IF('Formulario PPGR3'!$G616="","",'Formulario PPGR1'!#REF!)</f>
        <v/>
      </c>
      <c r="E616" s="191" t="str">
        <f>IF('Formulario PPGR3'!$G616="","",'Formulario PPGR1'!#REF!)</f>
        <v/>
      </c>
      <c r="F616" s="191" t="str">
        <f>IF('Formulario PPGR3'!$G616="","",'Formulario PPGR1'!#REF!)</f>
        <v/>
      </c>
      <c r="G616" s="243"/>
      <c r="H616" s="531" t="str" cm="1">
        <f t="array" ref="H616">IF(Tabla1[[#This Row],[Código_Actividad]]="","",_xlfn.XLOOKUP(Tabla1[[#This Row],[Código_Actividad]],CodigoActividad,Tabla2[Actividades Programables Presupuestables],"",0))</f>
        <v/>
      </c>
      <c r="I616" s="532" t="str">
        <f>IFERROR(VLOOKUP('Formulario PPGR3'!$G616,'Formulario PPGR2'!$H$110:$V$265,15,FALSE),"")</f>
        <v/>
      </c>
      <c r="J616" s="540"/>
      <c r="K616" s="535" t="str">
        <f>IF(Tabla1[[#This Row],[Insumos]]="","",_xlfn.XLOOKUP(Tabla1[[#This Row],[Insumos]],Tabla10[Insumo],Tabla10[InsumoAbrev],"",0))</f>
        <v/>
      </c>
      <c r="L616" s="536"/>
      <c r="M616" s="533" t="str">
        <f>IF(Tabla1[[#This Row],[Descripción]]="","",_xlfn.XLOOKUP(Tabla1[[#This Row],[Descripción]],Tabla10[Descripción],Tabla10[Unidad de Medida],"",0))</f>
        <v/>
      </c>
      <c r="N616" s="323"/>
      <c r="O616" s="534" t="str">
        <f>IF(Tabla1[[#This Row],[Descripción]]="","",_xlfn.XLOOKUP(Tabla1[[#This Row],[Descripción]],Tabla10[Descripción],Tabla10[Precio Unitario],0))</f>
        <v/>
      </c>
      <c r="P616" s="534" t="str">
        <f>IF(Tabla1[[#This Row],[Cantidad de Insumos]]="","",Tabla1[[#This Row],[Precio Unitario]]*Tabla1[[#This Row],[Cantidad de Insumos]])</f>
        <v/>
      </c>
      <c r="Q616" s="534" t="str">
        <f>IF(Tabla1[[#This Row],[Descripción]]="","",_xlfn.XLOOKUP(Tabla1[[#This Row],[Descripción]],Tabla10[Descripción],Tabla10[CODIGO PRESUPUESTARIO],0))</f>
        <v/>
      </c>
      <c r="R616" s="535"/>
    </row>
    <row r="617" spans="2:18" x14ac:dyDescent="0.25">
      <c r="B617" s="191" t="str">
        <f>IF('Formulario PPGR3'!$G617="","",CONCATENATE('Formulario PPGR3'!$C617,".",'Formulario PPGR3'!$D617,".",'Formulario PPGR3'!$E617,".",'Formulario PPGR3'!$F617))</f>
        <v/>
      </c>
      <c r="C617" s="191" t="str">
        <f>IF('Formulario PPGR3'!$G617="","",'Formulario PPGR1'!#REF!)</f>
        <v/>
      </c>
      <c r="D617" s="191" t="str">
        <f>IF('Formulario PPGR3'!$G617="","",'Formulario PPGR1'!#REF!)</f>
        <v/>
      </c>
      <c r="E617" s="191" t="str">
        <f>IF('Formulario PPGR3'!$G617="","",'Formulario PPGR1'!#REF!)</f>
        <v/>
      </c>
      <c r="F617" s="191" t="str">
        <f>IF('Formulario PPGR3'!$G617="","",'Formulario PPGR1'!#REF!)</f>
        <v/>
      </c>
      <c r="G617" s="243"/>
      <c r="H617" s="531" t="str" cm="1">
        <f t="array" ref="H617">IF(Tabla1[[#This Row],[Código_Actividad]]="","",_xlfn.XLOOKUP(Tabla1[[#This Row],[Código_Actividad]],CodigoActividad,Tabla2[Actividades Programables Presupuestables],"",0))</f>
        <v/>
      </c>
      <c r="I617" s="532" t="str">
        <f>IFERROR(VLOOKUP('Formulario PPGR3'!$G617,'Formulario PPGR2'!$H$110:$V$265,15,FALSE),"")</f>
        <v/>
      </c>
      <c r="J617" s="540"/>
      <c r="K617" s="535" t="str">
        <f>IF(Tabla1[[#This Row],[Insumos]]="","",_xlfn.XLOOKUP(Tabla1[[#This Row],[Insumos]],Tabla10[Insumo],Tabla10[InsumoAbrev],"",0))</f>
        <v/>
      </c>
      <c r="L617" s="536"/>
      <c r="M617" s="533" t="str">
        <f>IF(Tabla1[[#This Row],[Descripción]]="","",_xlfn.XLOOKUP(Tabla1[[#This Row],[Descripción]],Tabla10[Descripción],Tabla10[Unidad de Medida],"",0))</f>
        <v/>
      </c>
      <c r="N617" s="323"/>
      <c r="O617" s="534" t="str">
        <f>IF(Tabla1[[#This Row],[Descripción]]="","",_xlfn.XLOOKUP(Tabla1[[#This Row],[Descripción]],Tabla10[Descripción],Tabla10[Precio Unitario],0))</f>
        <v/>
      </c>
      <c r="P617" s="534" t="str">
        <f>IF(Tabla1[[#This Row],[Cantidad de Insumos]]="","",Tabla1[[#This Row],[Precio Unitario]]*Tabla1[[#This Row],[Cantidad de Insumos]])</f>
        <v/>
      </c>
      <c r="Q617" s="534" t="str">
        <f>IF(Tabla1[[#This Row],[Descripción]]="","",_xlfn.XLOOKUP(Tabla1[[#This Row],[Descripción]],Tabla10[Descripción],Tabla10[CODIGO PRESUPUESTARIO],0))</f>
        <v/>
      </c>
      <c r="R617" s="535"/>
    </row>
    <row r="618" spans="2:18" x14ac:dyDescent="0.25">
      <c r="B618" s="191" t="str">
        <f>IF('Formulario PPGR3'!$G618="","",CONCATENATE('Formulario PPGR3'!$C618,".",'Formulario PPGR3'!$D618,".",'Formulario PPGR3'!$E618,".",'Formulario PPGR3'!$F618))</f>
        <v/>
      </c>
      <c r="C618" s="191" t="str">
        <f>IF('Formulario PPGR3'!$G618="","",'Formulario PPGR1'!#REF!)</f>
        <v/>
      </c>
      <c r="D618" s="191" t="str">
        <f>IF('Formulario PPGR3'!$G618="","",'Formulario PPGR1'!#REF!)</f>
        <v/>
      </c>
      <c r="E618" s="191" t="str">
        <f>IF('Formulario PPGR3'!$G618="","",'Formulario PPGR1'!#REF!)</f>
        <v/>
      </c>
      <c r="F618" s="191" t="str">
        <f>IF('Formulario PPGR3'!$G618="","",'Formulario PPGR1'!#REF!)</f>
        <v/>
      </c>
      <c r="G618" s="243"/>
      <c r="H618" s="531" t="str" cm="1">
        <f t="array" ref="H618">IF(Tabla1[[#This Row],[Código_Actividad]]="","",_xlfn.XLOOKUP(Tabla1[[#This Row],[Código_Actividad]],CodigoActividad,Tabla2[Actividades Programables Presupuestables],"",0))</f>
        <v/>
      </c>
      <c r="I618" s="532" t="str">
        <f>IFERROR(VLOOKUP('Formulario PPGR3'!$G618,'Formulario PPGR2'!$H$110:$V$265,15,FALSE),"")</f>
        <v/>
      </c>
      <c r="J618" s="540"/>
      <c r="K618" s="535" t="str">
        <f>IF(Tabla1[[#This Row],[Insumos]]="","",_xlfn.XLOOKUP(Tabla1[[#This Row],[Insumos]],Tabla10[Insumo],Tabla10[InsumoAbrev],"",0))</f>
        <v/>
      </c>
      <c r="L618" s="536"/>
      <c r="M618" s="533" t="str">
        <f>IF(Tabla1[[#This Row],[Descripción]]="","",_xlfn.XLOOKUP(Tabla1[[#This Row],[Descripción]],Tabla10[Descripción],Tabla10[Unidad de Medida],"",0))</f>
        <v/>
      </c>
      <c r="N618" s="323"/>
      <c r="O618" s="534" t="str">
        <f>IF(Tabla1[[#This Row],[Descripción]]="","",_xlfn.XLOOKUP(Tabla1[[#This Row],[Descripción]],Tabla10[Descripción],Tabla10[Precio Unitario],0))</f>
        <v/>
      </c>
      <c r="P618" s="534" t="str">
        <f>IF(Tabla1[[#This Row],[Cantidad de Insumos]]="","",Tabla1[[#This Row],[Precio Unitario]]*Tabla1[[#This Row],[Cantidad de Insumos]])</f>
        <v/>
      </c>
      <c r="Q618" s="534" t="str">
        <f>IF(Tabla1[[#This Row],[Descripción]]="","",_xlfn.XLOOKUP(Tabla1[[#This Row],[Descripción]],Tabla10[Descripción],Tabla10[CODIGO PRESUPUESTARIO],0))</f>
        <v/>
      </c>
      <c r="R618" s="535"/>
    </row>
    <row r="619" spans="2:18" x14ac:dyDescent="0.25">
      <c r="B619" s="191" t="str">
        <f>IF('Formulario PPGR3'!$G619="","",CONCATENATE('Formulario PPGR3'!$C619,".",'Formulario PPGR3'!$D619,".",'Formulario PPGR3'!$E619,".",'Formulario PPGR3'!$F619))</f>
        <v/>
      </c>
      <c r="C619" s="191" t="str">
        <f>IF('Formulario PPGR3'!$G619="","",'Formulario PPGR1'!#REF!)</f>
        <v/>
      </c>
      <c r="D619" s="191" t="str">
        <f>IF('Formulario PPGR3'!$G619="","",'Formulario PPGR1'!#REF!)</f>
        <v/>
      </c>
      <c r="E619" s="191" t="str">
        <f>IF('Formulario PPGR3'!$G619="","",'Formulario PPGR1'!#REF!)</f>
        <v/>
      </c>
      <c r="F619" s="191" t="str">
        <f>IF('Formulario PPGR3'!$G619="","",'Formulario PPGR1'!#REF!)</f>
        <v/>
      </c>
      <c r="G619" s="243"/>
      <c r="H619" s="531" t="str" cm="1">
        <f t="array" ref="H619">IF(Tabla1[[#This Row],[Código_Actividad]]="","",_xlfn.XLOOKUP(Tabla1[[#This Row],[Código_Actividad]],CodigoActividad,Tabla2[Actividades Programables Presupuestables],"",0))</f>
        <v/>
      </c>
      <c r="I619" s="532" t="str">
        <f>IFERROR(VLOOKUP('Formulario PPGR3'!$G619,'Formulario PPGR2'!$H$110:$V$265,15,FALSE),"")</f>
        <v/>
      </c>
      <c r="J619" s="540"/>
      <c r="K619" s="535" t="str">
        <f>IF(Tabla1[[#This Row],[Insumos]]="","",_xlfn.XLOOKUP(Tabla1[[#This Row],[Insumos]],Tabla10[Insumo],Tabla10[InsumoAbrev],"",0))</f>
        <v/>
      </c>
      <c r="L619" s="536"/>
      <c r="M619" s="533" t="str">
        <f>IF(Tabla1[[#This Row],[Descripción]]="","",_xlfn.XLOOKUP(Tabla1[[#This Row],[Descripción]],Tabla10[Descripción],Tabla10[Unidad de Medida],"",0))</f>
        <v/>
      </c>
      <c r="N619" s="323"/>
      <c r="O619" s="534" t="str">
        <f>IF(Tabla1[[#This Row],[Descripción]]="","",_xlfn.XLOOKUP(Tabla1[[#This Row],[Descripción]],Tabla10[Descripción],Tabla10[Precio Unitario],0))</f>
        <v/>
      </c>
      <c r="P619" s="534" t="str">
        <f>IF(Tabla1[[#This Row],[Cantidad de Insumos]]="","",Tabla1[[#This Row],[Precio Unitario]]*Tabla1[[#This Row],[Cantidad de Insumos]])</f>
        <v/>
      </c>
      <c r="Q619" s="534" t="str">
        <f>IF(Tabla1[[#This Row],[Descripción]]="","",_xlfn.XLOOKUP(Tabla1[[#This Row],[Descripción]],Tabla10[Descripción],Tabla10[CODIGO PRESUPUESTARIO],0))</f>
        <v/>
      </c>
      <c r="R619" s="535"/>
    </row>
    <row r="620" spans="2:18" x14ac:dyDescent="0.25">
      <c r="B620" s="191" t="str">
        <f>IF('Formulario PPGR3'!$G620="","",CONCATENATE('Formulario PPGR3'!$C620,".",'Formulario PPGR3'!$D620,".",'Formulario PPGR3'!$E620,".",'Formulario PPGR3'!$F620))</f>
        <v/>
      </c>
      <c r="C620" s="191" t="str">
        <f>IF('Formulario PPGR3'!$G620="","",'Formulario PPGR1'!#REF!)</f>
        <v/>
      </c>
      <c r="D620" s="191" t="str">
        <f>IF('Formulario PPGR3'!$G620="","",'Formulario PPGR1'!#REF!)</f>
        <v/>
      </c>
      <c r="E620" s="191" t="str">
        <f>IF('Formulario PPGR3'!$G620="","",'Formulario PPGR1'!#REF!)</f>
        <v/>
      </c>
      <c r="F620" s="191" t="str">
        <f>IF('Formulario PPGR3'!$G620="","",'Formulario PPGR1'!#REF!)</f>
        <v/>
      </c>
      <c r="G620" s="243"/>
      <c r="H620" s="531" t="str" cm="1">
        <f t="array" ref="H620">IF(Tabla1[[#This Row],[Código_Actividad]]="","",_xlfn.XLOOKUP(Tabla1[[#This Row],[Código_Actividad]],CodigoActividad,Tabla2[Actividades Programables Presupuestables],"",0))</f>
        <v/>
      </c>
      <c r="I620" s="532" t="str">
        <f>IFERROR(VLOOKUP('Formulario PPGR3'!$G620,'Formulario PPGR2'!$H$110:$V$265,15,FALSE),"")</f>
        <v/>
      </c>
      <c r="J620" s="540"/>
      <c r="K620" s="535" t="str">
        <f>IF(Tabla1[[#This Row],[Insumos]]="","",_xlfn.XLOOKUP(Tabla1[[#This Row],[Insumos]],Tabla10[Insumo],Tabla10[InsumoAbrev],"",0))</f>
        <v/>
      </c>
      <c r="L620" s="536"/>
      <c r="M620" s="533" t="str">
        <f>IF(Tabla1[[#This Row],[Descripción]]="","",_xlfn.XLOOKUP(Tabla1[[#This Row],[Descripción]],Tabla10[Descripción],Tabla10[Unidad de Medida],"",0))</f>
        <v/>
      </c>
      <c r="N620" s="323"/>
      <c r="O620" s="534" t="str">
        <f>IF(Tabla1[[#This Row],[Descripción]]="","",_xlfn.XLOOKUP(Tabla1[[#This Row],[Descripción]],Tabla10[Descripción],Tabla10[Precio Unitario],0))</f>
        <v/>
      </c>
      <c r="P620" s="534" t="str">
        <f>IF(Tabla1[[#This Row],[Cantidad de Insumos]]="","",Tabla1[[#This Row],[Precio Unitario]]*Tabla1[[#This Row],[Cantidad de Insumos]])</f>
        <v/>
      </c>
      <c r="Q620" s="534" t="str">
        <f>IF(Tabla1[[#This Row],[Descripción]]="","",_xlfn.XLOOKUP(Tabla1[[#This Row],[Descripción]],Tabla10[Descripción],Tabla10[CODIGO PRESUPUESTARIO],0))</f>
        <v/>
      </c>
      <c r="R620" s="535"/>
    </row>
    <row r="621" spans="2:18" x14ac:dyDescent="0.25">
      <c r="B621" s="191" t="str">
        <f>IF('Formulario PPGR3'!$G621="","",CONCATENATE('Formulario PPGR3'!$C621,".",'Formulario PPGR3'!$D621,".",'Formulario PPGR3'!$E621,".",'Formulario PPGR3'!$F621))</f>
        <v/>
      </c>
      <c r="C621" s="191" t="str">
        <f>IF('Formulario PPGR3'!$G621="","",'Formulario PPGR1'!#REF!)</f>
        <v/>
      </c>
      <c r="D621" s="191" t="str">
        <f>IF('Formulario PPGR3'!$G621="","",'Formulario PPGR1'!#REF!)</f>
        <v/>
      </c>
      <c r="E621" s="191" t="str">
        <f>IF('Formulario PPGR3'!$G621="","",'Formulario PPGR1'!#REF!)</f>
        <v/>
      </c>
      <c r="F621" s="191" t="str">
        <f>IF('Formulario PPGR3'!$G621="","",'Formulario PPGR1'!#REF!)</f>
        <v/>
      </c>
      <c r="G621" s="243"/>
      <c r="H621" s="531" t="str" cm="1">
        <f t="array" ref="H621">IF(Tabla1[[#This Row],[Código_Actividad]]="","",_xlfn.XLOOKUP(Tabla1[[#This Row],[Código_Actividad]],CodigoActividad,Tabla2[Actividades Programables Presupuestables],"",0))</f>
        <v/>
      </c>
      <c r="I621" s="532" t="str">
        <f>IFERROR(VLOOKUP('Formulario PPGR3'!$G621,'Formulario PPGR2'!$H$110:$V$265,15,FALSE),"")</f>
        <v/>
      </c>
      <c r="J621" s="540"/>
      <c r="K621" s="535" t="str">
        <f>IF(Tabla1[[#This Row],[Insumos]]="","",_xlfn.XLOOKUP(Tabla1[[#This Row],[Insumos]],Tabla10[Insumo],Tabla10[InsumoAbrev],"",0))</f>
        <v/>
      </c>
      <c r="L621" s="536"/>
      <c r="M621" s="533" t="str">
        <f>IF(Tabla1[[#This Row],[Descripción]]="","",_xlfn.XLOOKUP(Tabla1[[#This Row],[Descripción]],Tabla10[Descripción],Tabla10[Unidad de Medida],"",0))</f>
        <v/>
      </c>
      <c r="N621" s="323"/>
      <c r="O621" s="534" t="str">
        <f>IF(Tabla1[[#This Row],[Descripción]]="","",_xlfn.XLOOKUP(Tabla1[[#This Row],[Descripción]],Tabla10[Descripción],Tabla10[Precio Unitario],0))</f>
        <v/>
      </c>
      <c r="P621" s="534" t="str">
        <f>IF(Tabla1[[#This Row],[Cantidad de Insumos]]="","",Tabla1[[#This Row],[Precio Unitario]]*Tabla1[[#This Row],[Cantidad de Insumos]])</f>
        <v/>
      </c>
      <c r="Q621" s="534" t="str">
        <f>IF(Tabla1[[#This Row],[Descripción]]="","",_xlfn.XLOOKUP(Tabla1[[#This Row],[Descripción]],Tabla10[Descripción],Tabla10[CODIGO PRESUPUESTARIO],0))</f>
        <v/>
      </c>
      <c r="R621" s="535"/>
    </row>
    <row r="622" spans="2:18" x14ac:dyDescent="0.25">
      <c r="B622" s="191" t="str">
        <f>IF('Formulario PPGR3'!$G622="","",CONCATENATE('Formulario PPGR3'!$C622,".",'Formulario PPGR3'!$D622,".",'Formulario PPGR3'!$E622,".",'Formulario PPGR3'!$F622))</f>
        <v/>
      </c>
      <c r="C622" s="191" t="str">
        <f>IF('Formulario PPGR3'!$G622="","",'Formulario PPGR1'!#REF!)</f>
        <v/>
      </c>
      <c r="D622" s="191" t="str">
        <f>IF('Formulario PPGR3'!$G622="","",'Formulario PPGR1'!#REF!)</f>
        <v/>
      </c>
      <c r="E622" s="191" t="str">
        <f>IF('Formulario PPGR3'!$G622="","",'Formulario PPGR1'!#REF!)</f>
        <v/>
      </c>
      <c r="F622" s="191" t="str">
        <f>IF('Formulario PPGR3'!$G622="","",'Formulario PPGR1'!#REF!)</f>
        <v/>
      </c>
      <c r="G622" s="243"/>
      <c r="H622" s="531" t="str" cm="1">
        <f t="array" ref="H622">IF(Tabla1[[#This Row],[Código_Actividad]]="","",_xlfn.XLOOKUP(Tabla1[[#This Row],[Código_Actividad]],CodigoActividad,Tabla2[Actividades Programables Presupuestables],"",0))</f>
        <v/>
      </c>
      <c r="I622" s="532" t="str">
        <f>IFERROR(VLOOKUP('Formulario PPGR3'!$G622,'Formulario PPGR2'!$H$110:$V$265,15,FALSE),"")</f>
        <v/>
      </c>
      <c r="J622" s="540"/>
      <c r="K622" s="535" t="str">
        <f>IF(Tabla1[[#This Row],[Insumos]]="","",_xlfn.XLOOKUP(Tabla1[[#This Row],[Insumos]],Tabla10[Insumo],Tabla10[InsumoAbrev],"",0))</f>
        <v/>
      </c>
      <c r="L622" s="536"/>
      <c r="M622" s="533" t="str">
        <f>IF(Tabla1[[#This Row],[Descripción]]="","",_xlfn.XLOOKUP(Tabla1[[#This Row],[Descripción]],Tabla10[Descripción],Tabla10[Unidad de Medida],"",0))</f>
        <v/>
      </c>
      <c r="N622" s="323"/>
      <c r="O622" s="534" t="str">
        <f>IF(Tabla1[[#This Row],[Descripción]]="","",_xlfn.XLOOKUP(Tabla1[[#This Row],[Descripción]],Tabla10[Descripción],Tabla10[Precio Unitario],0))</f>
        <v/>
      </c>
      <c r="P622" s="534" t="str">
        <f>IF(Tabla1[[#This Row],[Cantidad de Insumos]]="","",Tabla1[[#This Row],[Precio Unitario]]*Tabla1[[#This Row],[Cantidad de Insumos]])</f>
        <v/>
      </c>
      <c r="Q622" s="534" t="str">
        <f>IF(Tabla1[[#This Row],[Descripción]]="","",_xlfn.XLOOKUP(Tabla1[[#This Row],[Descripción]],Tabla10[Descripción],Tabla10[CODIGO PRESUPUESTARIO],0))</f>
        <v/>
      </c>
      <c r="R622" s="535"/>
    </row>
    <row r="623" spans="2:18" x14ac:dyDescent="0.25">
      <c r="B623" s="191" t="str">
        <f>IF('Formulario PPGR3'!$G623="","",CONCATENATE('Formulario PPGR3'!$C623,".",'Formulario PPGR3'!$D623,".",'Formulario PPGR3'!$E623,".",'Formulario PPGR3'!$F623))</f>
        <v/>
      </c>
      <c r="C623" s="191" t="str">
        <f>IF('Formulario PPGR3'!$G623="","",'Formulario PPGR1'!#REF!)</f>
        <v/>
      </c>
      <c r="D623" s="191" t="str">
        <f>IF('Formulario PPGR3'!$G623="","",'Formulario PPGR1'!#REF!)</f>
        <v/>
      </c>
      <c r="E623" s="191" t="str">
        <f>IF('Formulario PPGR3'!$G623="","",'Formulario PPGR1'!#REF!)</f>
        <v/>
      </c>
      <c r="F623" s="191" t="str">
        <f>IF('Formulario PPGR3'!$G623="","",'Formulario PPGR1'!#REF!)</f>
        <v/>
      </c>
      <c r="G623" s="243"/>
      <c r="H623" s="531" t="str" cm="1">
        <f t="array" ref="H623">IF(Tabla1[[#This Row],[Código_Actividad]]="","",_xlfn.XLOOKUP(Tabla1[[#This Row],[Código_Actividad]],CodigoActividad,Tabla2[Actividades Programables Presupuestables],"",0))</f>
        <v/>
      </c>
      <c r="I623" s="532" t="str">
        <f>IFERROR(VLOOKUP('Formulario PPGR3'!$G623,'Formulario PPGR2'!$H$110:$V$265,15,FALSE),"")</f>
        <v/>
      </c>
      <c r="J623" s="540"/>
      <c r="K623" s="535" t="str">
        <f>IF(Tabla1[[#This Row],[Insumos]]="","",_xlfn.XLOOKUP(Tabla1[[#This Row],[Insumos]],Tabla10[Insumo],Tabla10[InsumoAbrev],"",0))</f>
        <v/>
      </c>
      <c r="L623" s="536"/>
      <c r="M623" s="533" t="str">
        <f>IF(Tabla1[[#This Row],[Descripción]]="","",_xlfn.XLOOKUP(Tabla1[[#This Row],[Descripción]],Tabla10[Descripción],Tabla10[Unidad de Medida],"",0))</f>
        <v/>
      </c>
      <c r="N623" s="323"/>
      <c r="O623" s="534" t="str">
        <f>IF(Tabla1[[#This Row],[Descripción]]="","",_xlfn.XLOOKUP(Tabla1[[#This Row],[Descripción]],Tabla10[Descripción],Tabla10[Precio Unitario],0))</f>
        <v/>
      </c>
      <c r="P623" s="534" t="str">
        <f>IF(Tabla1[[#This Row],[Cantidad de Insumos]]="","",Tabla1[[#This Row],[Precio Unitario]]*Tabla1[[#This Row],[Cantidad de Insumos]])</f>
        <v/>
      </c>
      <c r="Q623" s="534" t="str">
        <f>IF(Tabla1[[#This Row],[Descripción]]="","",_xlfn.XLOOKUP(Tabla1[[#This Row],[Descripción]],Tabla10[Descripción],Tabla10[CODIGO PRESUPUESTARIO],0))</f>
        <v/>
      </c>
      <c r="R623" s="535"/>
    </row>
    <row r="624" spans="2:18" x14ac:dyDescent="0.25">
      <c r="B624" s="191" t="str">
        <f>IF('Formulario PPGR3'!$G624="","",CONCATENATE('Formulario PPGR3'!$C624,".",'Formulario PPGR3'!$D624,".",'Formulario PPGR3'!$E624,".",'Formulario PPGR3'!$F624))</f>
        <v/>
      </c>
      <c r="C624" s="191" t="str">
        <f>IF('Formulario PPGR3'!$G624="","",'Formulario PPGR1'!#REF!)</f>
        <v/>
      </c>
      <c r="D624" s="191" t="str">
        <f>IF('Formulario PPGR3'!$G624="","",'Formulario PPGR1'!#REF!)</f>
        <v/>
      </c>
      <c r="E624" s="191" t="str">
        <f>IF('Formulario PPGR3'!$G624="","",'Formulario PPGR1'!#REF!)</f>
        <v/>
      </c>
      <c r="F624" s="191" t="str">
        <f>IF('Formulario PPGR3'!$G624="","",'Formulario PPGR1'!#REF!)</f>
        <v/>
      </c>
      <c r="G624" s="243"/>
      <c r="H624" s="531" t="str" cm="1">
        <f t="array" ref="H624">IF(Tabla1[[#This Row],[Código_Actividad]]="","",_xlfn.XLOOKUP(Tabla1[[#This Row],[Código_Actividad]],CodigoActividad,Tabla2[Actividades Programables Presupuestables],"",0))</f>
        <v/>
      </c>
      <c r="I624" s="532" t="str">
        <f>IFERROR(VLOOKUP('Formulario PPGR3'!$G624,'Formulario PPGR2'!$H$110:$V$265,15,FALSE),"")</f>
        <v/>
      </c>
      <c r="J624" s="540"/>
      <c r="K624" s="535" t="str">
        <f>IF(Tabla1[[#This Row],[Insumos]]="","",_xlfn.XLOOKUP(Tabla1[[#This Row],[Insumos]],Tabla10[Insumo],Tabla10[InsumoAbrev],"",0))</f>
        <v/>
      </c>
      <c r="L624" s="536"/>
      <c r="M624" s="533" t="str">
        <f>IF(Tabla1[[#This Row],[Descripción]]="","",_xlfn.XLOOKUP(Tabla1[[#This Row],[Descripción]],Tabla10[Descripción],Tabla10[Unidad de Medida],"",0))</f>
        <v/>
      </c>
      <c r="N624" s="323"/>
      <c r="O624" s="534" t="str">
        <f>IF(Tabla1[[#This Row],[Descripción]]="","",_xlfn.XLOOKUP(Tabla1[[#This Row],[Descripción]],Tabla10[Descripción],Tabla10[Precio Unitario],0))</f>
        <v/>
      </c>
      <c r="P624" s="534" t="str">
        <f>IF(Tabla1[[#This Row],[Cantidad de Insumos]]="","",Tabla1[[#This Row],[Precio Unitario]]*Tabla1[[#This Row],[Cantidad de Insumos]])</f>
        <v/>
      </c>
      <c r="Q624" s="534" t="str">
        <f>IF(Tabla1[[#This Row],[Descripción]]="","",_xlfn.XLOOKUP(Tabla1[[#This Row],[Descripción]],Tabla10[Descripción],Tabla10[CODIGO PRESUPUESTARIO],0))</f>
        <v/>
      </c>
      <c r="R624" s="535"/>
    </row>
    <row r="625" spans="2:18" x14ac:dyDescent="0.25">
      <c r="B625" s="191" t="str">
        <f>IF('Formulario PPGR3'!$G625="","",CONCATENATE('Formulario PPGR3'!$C625,".",'Formulario PPGR3'!$D625,".",'Formulario PPGR3'!$E625,".",'Formulario PPGR3'!$F625))</f>
        <v/>
      </c>
      <c r="C625" s="191" t="str">
        <f>IF('Formulario PPGR3'!$G625="","",'Formulario PPGR1'!#REF!)</f>
        <v/>
      </c>
      <c r="D625" s="191" t="str">
        <f>IF('Formulario PPGR3'!$G625="","",'Formulario PPGR1'!#REF!)</f>
        <v/>
      </c>
      <c r="E625" s="191" t="str">
        <f>IF('Formulario PPGR3'!$G625="","",'Formulario PPGR1'!#REF!)</f>
        <v/>
      </c>
      <c r="F625" s="191" t="str">
        <f>IF('Formulario PPGR3'!$G625="","",'Formulario PPGR1'!#REF!)</f>
        <v/>
      </c>
      <c r="G625" s="243"/>
      <c r="H625" s="531" t="str" cm="1">
        <f t="array" ref="H625">IF(Tabla1[[#This Row],[Código_Actividad]]="","",_xlfn.XLOOKUP(Tabla1[[#This Row],[Código_Actividad]],CodigoActividad,Tabla2[Actividades Programables Presupuestables],"",0))</f>
        <v/>
      </c>
      <c r="I625" s="532" t="str">
        <f>IFERROR(VLOOKUP('Formulario PPGR3'!$G625,'Formulario PPGR2'!$H$110:$V$265,15,FALSE),"")</f>
        <v/>
      </c>
      <c r="J625" s="540"/>
      <c r="K625" s="535" t="str">
        <f>IF(Tabla1[[#This Row],[Insumos]]="","",_xlfn.XLOOKUP(Tabla1[[#This Row],[Insumos]],Tabla10[Insumo],Tabla10[InsumoAbrev],"",0))</f>
        <v/>
      </c>
      <c r="L625" s="536"/>
      <c r="M625" s="533" t="str">
        <f>IF(Tabla1[[#This Row],[Descripción]]="","",_xlfn.XLOOKUP(Tabla1[[#This Row],[Descripción]],Tabla10[Descripción],Tabla10[Unidad de Medida],"",0))</f>
        <v/>
      </c>
      <c r="N625" s="323"/>
      <c r="O625" s="534" t="str">
        <f>IF(Tabla1[[#This Row],[Descripción]]="","",_xlfn.XLOOKUP(Tabla1[[#This Row],[Descripción]],Tabla10[Descripción],Tabla10[Precio Unitario],0))</f>
        <v/>
      </c>
      <c r="P625" s="534" t="str">
        <f>IF(Tabla1[[#This Row],[Cantidad de Insumos]]="","",Tabla1[[#This Row],[Precio Unitario]]*Tabla1[[#This Row],[Cantidad de Insumos]])</f>
        <v/>
      </c>
      <c r="Q625" s="534" t="str">
        <f>IF(Tabla1[[#This Row],[Descripción]]="","",_xlfn.XLOOKUP(Tabla1[[#This Row],[Descripción]],Tabla10[Descripción],Tabla10[CODIGO PRESUPUESTARIO],0))</f>
        <v/>
      </c>
      <c r="R625" s="535"/>
    </row>
    <row r="626" spans="2:18" x14ac:dyDescent="0.25">
      <c r="B626" s="191" t="str">
        <f>IF('Formulario PPGR3'!$G626="","",CONCATENATE('Formulario PPGR3'!$C626,".",'Formulario PPGR3'!$D626,".",'Formulario PPGR3'!$E626,".",'Formulario PPGR3'!$F626))</f>
        <v/>
      </c>
      <c r="C626" s="191" t="str">
        <f>IF('Formulario PPGR3'!$G626="","",'Formulario PPGR1'!#REF!)</f>
        <v/>
      </c>
      <c r="D626" s="191" t="str">
        <f>IF('Formulario PPGR3'!$G626="","",'Formulario PPGR1'!#REF!)</f>
        <v/>
      </c>
      <c r="E626" s="191" t="str">
        <f>IF('Formulario PPGR3'!$G626="","",'Formulario PPGR1'!#REF!)</f>
        <v/>
      </c>
      <c r="F626" s="191" t="str">
        <f>IF('Formulario PPGR3'!$G626="","",'Formulario PPGR1'!#REF!)</f>
        <v/>
      </c>
      <c r="G626" s="243"/>
      <c r="H626" s="531" t="str" cm="1">
        <f t="array" ref="H626">IF(Tabla1[[#This Row],[Código_Actividad]]="","",_xlfn.XLOOKUP(Tabla1[[#This Row],[Código_Actividad]],CodigoActividad,Tabla2[Actividades Programables Presupuestables],"",0))</f>
        <v/>
      </c>
      <c r="I626" s="532" t="str">
        <f>IFERROR(VLOOKUP('Formulario PPGR3'!$G626,'Formulario PPGR2'!$H$110:$V$265,15,FALSE),"")</f>
        <v/>
      </c>
      <c r="J626" s="540"/>
      <c r="K626" s="535" t="str">
        <f>IF(Tabla1[[#This Row],[Insumos]]="","",_xlfn.XLOOKUP(Tabla1[[#This Row],[Insumos]],Tabla10[Insumo],Tabla10[InsumoAbrev],"",0))</f>
        <v/>
      </c>
      <c r="L626" s="536"/>
      <c r="M626" s="533" t="str">
        <f>IF(Tabla1[[#This Row],[Descripción]]="","",_xlfn.XLOOKUP(Tabla1[[#This Row],[Descripción]],Tabla10[Descripción],Tabla10[Unidad de Medida],"",0))</f>
        <v/>
      </c>
      <c r="N626" s="323"/>
      <c r="O626" s="534" t="str">
        <f>IF(Tabla1[[#This Row],[Descripción]]="","",_xlfn.XLOOKUP(Tabla1[[#This Row],[Descripción]],Tabla10[Descripción],Tabla10[Precio Unitario],0))</f>
        <v/>
      </c>
      <c r="P626" s="534" t="str">
        <f>IF(Tabla1[[#This Row],[Cantidad de Insumos]]="","",Tabla1[[#This Row],[Precio Unitario]]*Tabla1[[#This Row],[Cantidad de Insumos]])</f>
        <v/>
      </c>
      <c r="Q626" s="534" t="str">
        <f>IF(Tabla1[[#This Row],[Descripción]]="","",_xlfn.XLOOKUP(Tabla1[[#This Row],[Descripción]],Tabla10[Descripción],Tabla10[CODIGO PRESUPUESTARIO],0))</f>
        <v/>
      </c>
      <c r="R626" s="535"/>
    </row>
    <row r="627" spans="2:18" x14ac:dyDescent="0.25">
      <c r="B627" s="191" t="str">
        <f>IF('Formulario PPGR3'!$G627="","",CONCATENATE('Formulario PPGR3'!$C627,".",'Formulario PPGR3'!$D627,".",'Formulario PPGR3'!$E627,".",'Formulario PPGR3'!$F627))</f>
        <v/>
      </c>
      <c r="C627" s="191" t="str">
        <f>IF('Formulario PPGR3'!$G627="","",'Formulario PPGR1'!#REF!)</f>
        <v/>
      </c>
      <c r="D627" s="191" t="str">
        <f>IF('Formulario PPGR3'!$G627="","",'Formulario PPGR1'!#REF!)</f>
        <v/>
      </c>
      <c r="E627" s="191" t="str">
        <f>IF('Formulario PPGR3'!$G627="","",'Formulario PPGR1'!#REF!)</f>
        <v/>
      </c>
      <c r="F627" s="191" t="str">
        <f>IF('Formulario PPGR3'!$G627="","",'Formulario PPGR1'!#REF!)</f>
        <v/>
      </c>
      <c r="G627" s="243"/>
      <c r="H627" s="531" t="str" cm="1">
        <f t="array" ref="H627">IF(Tabla1[[#This Row],[Código_Actividad]]="","",_xlfn.XLOOKUP(Tabla1[[#This Row],[Código_Actividad]],CodigoActividad,Tabla2[Actividades Programables Presupuestables],"",0))</f>
        <v/>
      </c>
      <c r="I627" s="532" t="str">
        <f>IFERROR(VLOOKUP('Formulario PPGR3'!$G627,'Formulario PPGR2'!$H$110:$V$265,15,FALSE),"")</f>
        <v/>
      </c>
      <c r="J627" s="540"/>
      <c r="K627" s="535" t="str">
        <f>IF(Tabla1[[#This Row],[Insumos]]="","",_xlfn.XLOOKUP(Tabla1[[#This Row],[Insumos]],Tabla10[Insumo],Tabla10[InsumoAbrev],"",0))</f>
        <v/>
      </c>
      <c r="L627" s="536"/>
      <c r="M627" s="533" t="str">
        <f>IF(Tabla1[[#This Row],[Descripción]]="","",_xlfn.XLOOKUP(Tabla1[[#This Row],[Descripción]],Tabla10[Descripción],Tabla10[Unidad de Medida],"",0))</f>
        <v/>
      </c>
      <c r="N627" s="323"/>
      <c r="O627" s="534" t="str">
        <f>IF(Tabla1[[#This Row],[Descripción]]="","",_xlfn.XLOOKUP(Tabla1[[#This Row],[Descripción]],Tabla10[Descripción],Tabla10[Precio Unitario],0))</f>
        <v/>
      </c>
      <c r="P627" s="534" t="str">
        <f>IF(Tabla1[[#This Row],[Cantidad de Insumos]]="","",Tabla1[[#This Row],[Precio Unitario]]*Tabla1[[#This Row],[Cantidad de Insumos]])</f>
        <v/>
      </c>
      <c r="Q627" s="534" t="str">
        <f>IF(Tabla1[[#This Row],[Descripción]]="","",_xlfn.XLOOKUP(Tabla1[[#This Row],[Descripción]],Tabla10[Descripción],Tabla10[CODIGO PRESUPUESTARIO],0))</f>
        <v/>
      </c>
      <c r="R627" s="535"/>
    </row>
    <row r="628" spans="2:18" x14ac:dyDescent="0.25">
      <c r="B628" s="191" t="str">
        <f>IF('Formulario PPGR3'!$G628="","",CONCATENATE('Formulario PPGR3'!$C628,".",'Formulario PPGR3'!$D628,".",'Formulario PPGR3'!$E628,".",'Formulario PPGR3'!$F628))</f>
        <v/>
      </c>
      <c r="C628" s="191" t="str">
        <f>IF('Formulario PPGR3'!$G628="","",'Formulario PPGR1'!#REF!)</f>
        <v/>
      </c>
      <c r="D628" s="191" t="str">
        <f>IF('Formulario PPGR3'!$G628="","",'Formulario PPGR1'!#REF!)</f>
        <v/>
      </c>
      <c r="E628" s="191" t="str">
        <f>IF('Formulario PPGR3'!$G628="","",'Formulario PPGR1'!#REF!)</f>
        <v/>
      </c>
      <c r="F628" s="191" t="str">
        <f>IF('Formulario PPGR3'!$G628="","",'Formulario PPGR1'!#REF!)</f>
        <v/>
      </c>
      <c r="G628" s="243"/>
      <c r="H628" s="531" t="str" cm="1">
        <f t="array" ref="H628">IF(Tabla1[[#This Row],[Código_Actividad]]="","",_xlfn.XLOOKUP(Tabla1[[#This Row],[Código_Actividad]],CodigoActividad,Tabla2[Actividades Programables Presupuestables],"",0))</f>
        <v/>
      </c>
      <c r="I628" s="532" t="str">
        <f>IFERROR(VLOOKUP('Formulario PPGR3'!$G628,'Formulario PPGR2'!$H$110:$V$265,15,FALSE),"")</f>
        <v/>
      </c>
      <c r="J628" s="541"/>
      <c r="K628" s="535" t="str">
        <f>IF(Tabla1[[#This Row],[Insumos]]="","",_xlfn.XLOOKUP(Tabla1[[#This Row],[Insumos]],Tabla10[Insumo],Tabla10[InsumoAbrev],"",0))</f>
        <v/>
      </c>
      <c r="L628" s="536"/>
      <c r="M628" s="533" t="str">
        <f>IF(Tabla1[[#This Row],[Descripción]]="","",_xlfn.XLOOKUP(Tabla1[[#This Row],[Descripción]],Tabla10[Descripción],Tabla10[Unidad de Medida],"",0))</f>
        <v/>
      </c>
      <c r="N628" s="323"/>
      <c r="O628" s="534" t="str">
        <f>IF(Tabla1[[#This Row],[Descripción]]="","",_xlfn.XLOOKUP(Tabla1[[#This Row],[Descripción]],Tabla10[Descripción],Tabla10[Precio Unitario],0))</f>
        <v/>
      </c>
      <c r="P628" s="534" t="str">
        <f>IF(Tabla1[[#This Row],[Cantidad de Insumos]]="","",Tabla1[[#This Row],[Precio Unitario]]*Tabla1[[#This Row],[Cantidad de Insumos]])</f>
        <v/>
      </c>
      <c r="Q628" s="534" t="str">
        <f>IF(Tabla1[[#This Row],[Descripción]]="","",_xlfn.XLOOKUP(Tabla1[[#This Row],[Descripción]],Tabla10[Descripción],Tabla10[CODIGO PRESUPUESTARIO],0))</f>
        <v/>
      </c>
      <c r="R628" s="535"/>
    </row>
    <row r="629" spans="2:18" x14ac:dyDescent="0.25">
      <c r="B629" s="191" t="str">
        <f>IF('Formulario PPGR3'!$G629="","",CONCATENATE('Formulario PPGR3'!$C629,".",'Formulario PPGR3'!$D629,".",'Formulario PPGR3'!$E629,".",'Formulario PPGR3'!$F629))</f>
        <v/>
      </c>
      <c r="C629" s="191" t="str">
        <f>IF('Formulario PPGR3'!$G629="","",'Formulario PPGR1'!#REF!)</f>
        <v/>
      </c>
      <c r="D629" s="191" t="str">
        <f>IF('Formulario PPGR3'!$G629="","",'Formulario PPGR1'!#REF!)</f>
        <v/>
      </c>
      <c r="E629" s="191" t="str">
        <f>IF('Formulario PPGR3'!$G629="","",'Formulario PPGR1'!#REF!)</f>
        <v/>
      </c>
      <c r="F629" s="191" t="str">
        <f>IF('Formulario PPGR3'!$G629="","",'Formulario PPGR1'!#REF!)</f>
        <v/>
      </c>
      <c r="G629" s="243"/>
      <c r="H629" s="531" t="str" cm="1">
        <f t="array" ref="H629">IF(Tabla1[[#This Row],[Código_Actividad]]="","",_xlfn.XLOOKUP(Tabla1[[#This Row],[Código_Actividad]],CodigoActividad,Tabla2[Actividades Programables Presupuestables],"",0))</f>
        <v/>
      </c>
      <c r="I629" s="532" t="str">
        <f>IFERROR(VLOOKUP('Formulario PPGR3'!$G629,'Formulario PPGR2'!$H$110:$V$265,15,FALSE),"")</f>
        <v/>
      </c>
      <c r="J629" s="541"/>
      <c r="K629" s="535" t="str">
        <f>IF(Tabla1[[#This Row],[Insumos]]="","",_xlfn.XLOOKUP(Tabla1[[#This Row],[Insumos]],Tabla10[Insumo],Tabla10[InsumoAbrev],"",0))</f>
        <v/>
      </c>
      <c r="L629" s="536"/>
      <c r="M629" s="533" t="str">
        <f>IF(Tabla1[[#This Row],[Descripción]]="","",_xlfn.XLOOKUP(Tabla1[[#This Row],[Descripción]],Tabla10[Descripción],Tabla10[Unidad de Medida],"",0))</f>
        <v/>
      </c>
      <c r="N629" s="323"/>
      <c r="O629" s="534" t="str">
        <f>IF(Tabla1[[#This Row],[Descripción]]="","",_xlfn.XLOOKUP(Tabla1[[#This Row],[Descripción]],Tabla10[Descripción],Tabla10[Precio Unitario],0))</f>
        <v/>
      </c>
      <c r="P629" s="534" t="str">
        <f>IF(Tabla1[[#This Row],[Cantidad de Insumos]]="","",Tabla1[[#This Row],[Precio Unitario]]*Tabla1[[#This Row],[Cantidad de Insumos]])</f>
        <v/>
      </c>
      <c r="Q629" s="534" t="str">
        <f>IF(Tabla1[[#This Row],[Descripción]]="","",_xlfn.XLOOKUP(Tabla1[[#This Row],[Descripción]],Tabla10[Descripción],Tabla10[CODIGO PRESUPUESTARIO],0))</f>
        <v/>
      </c>
      <c r="R629" s="535"/>
    </row>
    <row r="630" spans="2:18" x14ac:dyDescent="0.25">
      <c r="B630" s="191" t="str">
        <f>IF('Formulario PPGR3'!$G630="","",CONCATENATE('Formulario PPGR3'!$C630,".",'Formulario PPGR3'!$D630,".",'Formulario PPGR3'!$E630,".",'Formulario PPGR3'!$F630))</f>
        <v/>
      </c>
      <c r="C630" s="191" t="str">
        <f>IF('Formulario PPGR3'!$G630="","",'Formulario PPGR1'!#REF!)</f>
        <v/>
      </c>
      <c r="D630" s="191" t="str">
        <f>IF('Formulario PPGR3'!$G630="","",'Formulario PPGR1'!#REF!)</f>
        <v/>
      </c>
      <c r="E630" s="191" t="str">
        <f>IF('Formulario PPGR3'!$G630="","",'Formulario PPGR1'!#REF!)</f>
        <v/>
      </c>
      <c r="F630" s="191" t="str">
        <f>IF('Formulario PPGR3'!$G630="","",'Formulario PPGR1'!#REF!)</f>
        <v/>
      </c>
      <c r="G630" s="243"/>
      <c r="H630" s="531" t="str" cm="1">
        <f t="array" ref="H630">IF(Tabla1[[#This Row],[Código_Actividad]]="","",_xlfn.XLOOKUP(Tabla1[[#This Row],[Código_Actividad]],CodigoActividad,Tabla2[Actividades Programables Presupuestables],"",0))</f>
        <v/>
      </c>
      <c r="I630" s="532" t="str">
        <f>IFERROR(VLOOKUP('Formulario PPGR3'!$G630,'Formulario PPGR2'!$H$110:$V$265,15,FALSE),"")</f>
        <v/>
      </c>
      <c r="J630" s="541"/>
      <c r="K630" s="535" t="str">
        <f>IF(Tabla1[[#This Row],[Insumos]]="","",_xlfn.XLOOKUP(Tabla1[[#This Row],[Insumos]],Tabla10[Insumo],Tabla10[InsumoAbrev],"",0))</f>
        <v/>
      </c>
      <c r="L630" s="536"/>
      <c r="M630" s="533" t="str">
        <f>IF(Tabla1[[#This Row],[Descripción]]="","",_xlfn.XLOOKUP(Tabla1[[#This Row],[Descripción]],Tabla10[Descripción],Tabla10[Unidad de Medida],"",0))</f>
        <v/>
      </c>
      <c r="N630" s="323"/>
      <c r="O630" s="534" t="str">
        <f>IF(Tabla1[[#This Row],[Descripción]]="","",_xlfn.XLOOKUP(Tabla1[[#This Row],[Descripción]],Tabla10[Descripción],Tabla10[Precio Unitario],0))</f>
        <v/>
      </c>
      <c r="P630" s="534" t="str">
        <f>IF(Tabla1[[#This Row],[Cantidad de Insumos]]="","",Tabla1[[#This Row],[Precio Unitario]]*Tabla1[[#This Row],[Cantidad de Insumos]])</f>
        <v/>
      </c>
      <c r="Q630" s="534" t="str">
        <f>IF(Tabla1[[#This Row],[Descripción]]="","",_xlfn.XLOOKUP(Tabla1[[#This Row],[Descripción]],Tabla10[Descripción],Tabla10[CODIGO PRESUPUESTARIO],0))</f>
        <v/>
      </c>
      <c r="R630" s="535"/>
    </row>
    <row r="631" spans="2:18" x14ac:dyDescent="0.25">
      <c r="B631" s="191" t="str">
        <f>IF('Formulario PPGR3'!$G631="","",CONCATENATE('Formulario PPGR3'!$C631,".",'Formulario PPGR3'!$D631,".",'Formulario PPGR3'!$E631,".",'Formulario PPGR3'!$F631))</f>
        <v/>
      </c>
      <c r="C631" s="191" t="str">
        <f>IF('Formulario PPGR3'!$G631="","",'Formulario PPGR1'!#REF!)</f>
        <v/>
      </c>
      <c r="D631" s="191" t="str">
        <f>IF('Formulario PPGR3'!$G631="","",'Formulario PPGR1'!#REF!)</f>
        <v/>
      </c>
      <c r="E631" s="191" t="str">
        <f>IF('Formulario PPGR3'!$G631="","",'Formulario PPGR1'!#REF!)</f>
        <v/>
      </c>
      <c r="F631" s="191" t="str">
        <f>IF('Formulario PPGR3'!$G631="","",'Formulario PPGR1'!#REF!)</f>
        <v/>
      </c>
      <c r="G631" s="243"/>
      <c r="H631" s="531" t="str" cm="1">
        <f t="array" ref="H631">IF(Tabla1[[#This Row],[Código_Actividad]]="","",_xlfn.XLOOKUP(Tabla1[[#This Row],[Código_Actividad]],CodigoActividad,Tabla2[Actividades Programables Presupuestables],"",0))</f>
        <v/>
      </c>
      <c r="I631" s="532" t="str">
        <f>IFERROR(VLOOKUP('Formulario PPGR3'!$G631,'Formulario PPGR2'!$H$110:$V$265,15,FALSE),"")</f>
        <v/>
      </c>
      <c r="J631" s="541"/>
      <c r="K631" s="535" t="str">
        <f>IF(Tabla1[[#This Row],[Insumos]]="","",_xlfn.XLOOKUP(Tabla1[[#This Row],[Insumos]],Tabla10[Insumo],Tabla10[InsumoAbrev],"",0))</f>
        <v/>
      </c>
      <c r="L631" s="536"/>
      <c r="M631" s="533" t="str">
        <f>IF(Tabla1[[#This Row],[Descripción]]="","",_xlfn.XLOOKUP(Tabla1[[#This Row],[Descripción]],Tabla10[Descripción],Tabla10[Unidad de Medida],"",0))</f>
        <v/>
      </c>
      <c r="N631" s="323"/>
      <c r="O631" s="534" t="str">
        <f>IF(Tabla1[[#This Row],[Descripción]]="","",_xlfn.XLOOKUP(Tabla1[[#This Row],[Descripción]],Tabla10[Descripción],Tabla10[Precio Unitario],0))</f>
        <v/>
      </c>
      <c r="P631" s="534" t="str">
        <f>IF(Tabla1[[#This Row],[Cantidad de Insumos]]="","",Tabla1[[#This Row],[Precio Unitario]]*Tabla1[[#This Row],[Cantidad de Insumos]])</f>
        <v/>
      </c>
      <c r="Q631" s="534" t="str">
        <f>IF(Tabla1[[#This Row],[Descripción]]="","",_xlfn.XLOOKUP(Tabla1[[#This Row],[Descripción]],Tabla10[Descripción],Tabla10[CODIGO PRESUPUESTARIO],0))</f>
        <v/>
      </c>
      <c r="R631" s="535"/>
    </row>
    <row r="632" spans="2:18" x14ac:dyDescent="0.25">
      <c r="B632" s="191" t="str">
        <f>IF('Formulario PPGR3'!$G632="","",CONCATENATE('Formulario PPGR3'!$C632,".",'Formulario PPGR3'!$D632,".",'Formulario PPGR3'!$E632,".",'Formulario PPGR3'!$F632))</f>
        <v/>
      </c>
      <c r="C632" s="191" t="str">
        <f>IF('Formulario PPGR3'!$G632="","",'Formulario PPGR1'!#REF!)</f>
        <v/>
      </c>
      <c r="D632" s="191" t="str">
        <f>IF('Formulario PPGR3'!$G632="","",'Formulario PPGR1'!#REF!)</f>
        <v/>
      </c>
      <c r="E632" s="191" t="str">
        <f>IF('Formulario PPGR3'!$G632="","",'Formulario PPGR1'!#REF!)</f>
        <v/>
      </c>
      <c r="F632" s="191" t="str">
        <f>IF('Formulario PPGR3'!$G632="","",'Formulario PPGR1'!#REF!)</f>
        <v/>
      </c>
      <c r="G632" s="243"/>
      <c r="H632" s="531" t="str" cm="1">
        <f t="array" ref="H632">IF(Tabla1[[#This Row],[Código_Actividad]]="","",_xlfn.XLOOKUP(Tabla1[[#This Row],[Código_Actividad]],CodigoActividad,Tabla2[Actividades Programables Presupuestables],"",0))</f>
        <v/>
      </c>
      <c r="I632" s="532" t="str">
        <f>IFERROR(VLOOKUP('Formulario PPGR3'!$G632,'Formulario PPGR2'!$H$110:$V$265,15,FALSE),"")</f>
        <v/>
      </c>
      <c r="J632" s="540"/>
      <c r="K632" s="535" t="str">
        <f>IF(Tabla1[[#This Row],[Insumos]]="","",_xlfn.XLOOKUP(Tabla1[[#This Row],[Insumos]],Tabla10[Insumo],Tabla10[InsumoAbrev],"",0))</f>
        <v/>
      </c>
      <c r="L632" s="536"/>
      <c r="M632" s="533" t="str">
        <f>IF(Tabla1[[#This Row],[Descripción]]="","",_xlfn.XLOOKUP(Tabla1[[#This Row],[Descripción]],Tabla10[Descripción],Tabla10[Unidad de Medida],"",0))</f>
        <v/>
      </c>
      <c r="N632" s="323"/>
      <c r="O632" s="534" t="str">
        <f>IF(Tabla1[[#This Row],[Descripción]]="","",_xlfn.XLOOKUP(Tabla1[[#This Row],[Descripción]],Tabla10[Descripción],Tabla10[Precio Unitario],0))</f>
        <v/>
      </c>
      <c r="P632" s="534" t="str">
        <f>IF(Tabla1[[#This Row],[Cantidad de Insumos]]="","",Tabla1[[#This Row],[Precio Unitario]]*Tabla1[[#This Row],[Cantidad de Insumos]])</f>
        <v/>
      </c>
      <c r="Q632" s="534" t="str">
        <f>IF(Tabla1[[#This Row],[Descripción]]="","",_xlfn.XLOOKUP(Tabla1[[#This Row],[Descripción]],Tabla10[Descripción],Tabla10[CODIGO PRESUPUESTARIO],0))</f>
        <v/>
      </c>
      <c r="R632" s="535"/>
    </row>
    <row r="633" spans="2:18" x14ac:dyDescent="0.25">
      <c r="B633" s="191" t="str">
        <f>IF('Formulario PPGR3'!$G633="","",CONCATENATE('Formulario PPGR3'!$C633,".",'Formulario PPGR3'!$D633,".",'Formulario PPGR3'!$E633,".",'Formulario PPGR3'!$F633))</f>
        <v/>
      </c>
      <c r="C633" s="191" t="str">
        <f>IF('Formulario PPGR3'!$G633="","",'Formulario PPGR1'!#REF!)</f>
        <v/>
      </c>
      <c r="D633" s="191" t="str">
        <f>IF('Formulario PPGR3'!$G633="","",'Formulario PPGR1'!#REF!)</f>
        <v/>
      </c>
      <c r="E633" s="191" t="str">
        <f>IF('Formulario PPGR3'!$G633="","",'Formulario PPGR1'!#REF!)</f>
        <v/>
      </c>
      <c r="F633" s="191" t="str">
        <f>IF('Formulario PPGR3'!$G633="","",'Formulario PPGR1'!#REF!)</f>
        <v/>
      </c>
      <c r="G633" s="243"/>
      <c r="H633" s="531" t="str" cm="1">
        <f t="array" ref="H633">IF(Tabla1[[#This Row],[Código_Actividad]]="","",_xlfn.XLOOKUP(Tabla1[[#This Row],[Código_Actividad]],CodigoActividad,Tabla2[Actividades Programables Presupuestables],"",0))</f>
        <v/>
      </c>
      <c r="I633" s="532" t="str">
        <f>IFERROR(VLOOKUP('Formulario PPGR3'!$G633,'Formulario PPGR2'!$H$110:$V$265,15,FALSE),"")</f>
        <v/>
      </c>
      <c r="J633" s="540"/>
      <c r="K633" s="535" t="str">
        <f>IF(Tabla1[[#This Row],[Insumos]]="","",_xlfn.XLOOKUP(Tabla1[[#This Row],[Insumos]],Tabla10[Insumo],Tabla10[InsumoAbrev],"",0))</f>
        <v/>
      </c>
      <c r="L633" s="536"/>
      <c r="M633" s="533" t="str">
        <f>IF(Tabla1[[#This Row],[Descripción]]="","",_xlfn.XLOOKUP(Tabla1[[#This Row],[Descripción]],Tabla10[Descripción],Tabla10[Unidad de Medida],"",0))</f>
        <v/>
      </c>
      <c r="N633" s="323"/>
      <c r="O633" s="534" t="str">
        <f>IF(Tabla1[[#This Row],[Descripción]]="","",_xlfn.XLOOKUP(Tabla1[[#This Row],[Descripción]],Tabla10[Descripción],Tabla10[Precio Unitario],0))</f>
        <v/>
      </c>
      <c r="P633" s="534" t="str">
        <f>IF(Tabla1[[#This Row],[Cantidad de Insumos]]="","",Tabla1[[#This Row],[Precio Unitario]]*Tabla1[[#This Row],[Cantidad de Insumos]])</f>
        <v/>
      </c>
      <c r="Q633" s="534" t="str">
        <f>IF(Tabla1[[#This Row],[Descripción]]="","",_xlfn.XLOOKUP(Tabla1[[#This Row],[Descripción]],Tabla10[Descripción],Tabla10[CODIGO PRESUPUESTARIO],0))</f>
        <v/>
      </c>
      <c r="R633" s="535"/>
    </row>
    <row r="634" spans="2:18" x14ac:dyDescent="0.25">
      <c r="B634" s="191" t="str">
        <f>IF('Formulario PPGR3'!$G634="","",CONCATENATE('Formulario PPGR3'!$C634,".",'Formulario PPGR3'!$D634,".",'Formulario PPGR3'!$E634,".",'Formulario PPGR3'!$F634))</f>
        <v/>
      </c>
      <c r="C634" s="191" t="str">
        <f>IF('Formulario PPGR3'!$G634="","",'Formulario PPGR1'!#REF!)</f>
        <v/>
      </c>
      <c r="D634" s="191" t="str">
        <f>IF('Formulario PPGR3'!$G634="","",'Formulario PPGR1'!#REF!)</f>
        <v/>
      </c>
      <c r="E634" s="191" t="str">
        <f>IF('Formulario PPGR3'!$G634="","",'Formulario PPGR1'!#REF!)</f>
        <v/>
      </c>
      <c r="F634" s="191" t="str">
        <f>IF('Formulario PPGR3'!$G634="","",'Formulario PPGR1'!#REF!)</f>
        <v/>
      </c>
      <c r="G634" s="243"/>
      <c r="H634" s="531" t="str" cm="1">
        <f t="array" ref="H634">IF(Tabla1[[#This Row],[Código_Actividad]]="","",_xlfn.XLOOKUP(Tabla1[[#This Row],[Código_Actividad]],CodigoActividad,Tabla2[Actividades Programables Presupuestables],"",0))</f>
        <v/>
      </c>
      <c r="I634" s="532" t="str">
        <f>IFERROR(VLOOKUP('Formulario PPGR3'!$G634,'Formulario PPGR2'!$H$110:$V$265,15,FALSE),"")</f>
        <v/>
      </c>
      <c r="J634" s="541"/>
      <c r="K634" s="535" t="str">
        <f>IF(Tabla1[[#This Row],[Insumos]]="","",_xlfn.XLOOKUP(Tabla1[[#This Row],[Insumos]],Tabla10[Insumo],Tabla10[InsumoAbrev],"",0))</f>
        <v/>
      </c>
      <c r="L634" s="536"/>
      <c r="M634" s="533" t="str">
        <f>IF(Tabla1[[#This Row],[Descripción]]="","",_xlfn.XLOOKUP(Tabla1[[#This Row],[Descripción]],Tabla10[Descripción],Tabla10[Unidad de Medida],"",0))</f>
        <v/>
      </c>
      <c r="N634" s="323"/>
      <c r="O634" s="534" t="str">
        <f>IF(Tabla1[[#This Row],[Descripción]]="","",_xlfn.XLOOKUP(Tabla1[[#This Row],[Descripción]],Tabla10[Descripción],Tabla10[Precio Unitario],0))</f>
        <v/>
      </c>
      <c r="P634" s="534" t="str">
        <f>IF(Tabla1[[#This Row],[Cantidad de Insumos]]="","",Tabla1[[#This Row],[Precio Unitario]]*Tabla1[[#This Row],[Cantidad de Insumos]])</f>
        <v/>
      </c>
      <c r="Q634" s="534" t="str">
        <f>IF(Tabla1[[#This Row],[Descripción]]="","",_xlfn.XLOOKUP(Tabla1[[#This Row],[Descripción]],Tabla10[Descripción],Tabla10[CODIGO PRESUPUESTARIO],0))</f>
        <v/>
      </c>
      <c r="R634" s="535"/>
    </row>
    <row r="635" spans="2:18" x14ac:dyDescent="0.25">
      <c r="B635" s="191" t="str">
        <f>IF('Formulario PPGR3'!$G635="","",CONCATENATE('Formulario PPGR3'!$C635,".",'Formulario PPGR3'!$D635,".",'Formulario PPGR3'!$E635,".",'Formulario PPGR3'!$F635))</f>
        <v/>
      </c>
      <c r="C635" s="191" t="str">
        <f>IF('Formulario PPGR3'!$G635="","",'Formulario PPGR1'!#REF!)</f>
        <v/>
      </c>
      <c r="D635" s="191" t="str">
        <f>IF('Formulario PPGR3'!$G635="","",'Formulario PPGR1'!#REF!)</f>
        <v/>
      </c>
      <c r="E635" s="191" t="str">
        <f>IF('Formulario PPGR3'!$G635="","",'Formulario PPGR1'!#REF!)</f>
        <v/>
      </c>
      <c r="F635" s="191" t="str">
        <f>IF('Formulario PPGR3'!$G635="","",'Formulario PPGR1'!#REF!)</f>
        <v/>
      </c>
      <c r="G635" s="243"/>
      <c r="H635" s="531" t="str" cm="1">
        <f t="array" ref="H635">IF(Tabla1[[#This Row],[Código_Actividad]]="","",_xlfn.XLOOKUP(Tabla1[[#This Row],[Código_Actividad]],CodigoActividad,Tabla2[Actividades Programables Presupuestables],"",0))</f>
        <v/>
      </c>
      <c r="I635" s="532" t="str">
        <f>IFERROR(VLOOKUP('Formulario PPGR3'!$G635,'Formulario PPGR2'!$H$110:$V$265,15,FALSE),"")</f>
        <v/>
      </c>
      <c r="J635" s="541"/>
      <c r="K635" s="535" t="str">
        <f>IF(Tabla1[[#This Row],[Insumos]]="","",_xlfn.XLOOKUP(Tabla1[[#This Row],[Insumos]],Tabla10[Insumo],Tabla10[InsumoAbrev],"",0))</f>
        <v/>
      </c>
      <c r="L635" s="536"/>
      <c r="M635" s="533" t="str">
        <f>IF(Tabla1[[#This Row],[Descripción]]="","",_xlfn.XLOOKUP(Tabla1[[#This Row],[Descripción]],Tabla10[Descripción],Tabla10[Unidad de Medida],"",0))</f>
        <v/>
      </c>
      <c r="N635" s="323"/>
      <c r="O635" s="534" t="str">
        <f>IF(Tabla1[[#This Row],[Descripción]]="","",_xlfn.XLOOKUP(Tabla1[[#This Row],[Descripción]],Tabla10[Descripción],Tabla10[Precio Unitario],0))</f>
        <v/>
      </c>
      <c r="P635" s="534" t="str">
        <f>IF(Tabla1[[#This Row],[Cantidad de Insumos]]="","",Tabla1[[#This Row],[Precio Unitario]]*Tabla1[[#This Row],[Cantidad de Insumos]])</f>
        <v/>
      </c>
      <c r="Q635" s="534" t="str">
        <f>IF(Tabla1[[#This Row],[Descripción]]="","",_xlfn.XLOOKUP(Tabla1[[#This Row],[Descripción]],Tabla10[Descripción],Tabla10[CODIGO PRESUPUESTARIO],0))</f>
        <v/>
      </c>
      <c r="R635" s="535"/>
    </row>
    <row r="636" spans="2:18" x14ac:dyDescent="0.25">
      <c r="B636" s="191" t="str">
        <f>IF('Formulario PPGR3'!$G636="","",CONCATENATE('Formulario PPGR3'!$C636,".",'Formulario PPGR3'!$D636,".",'Formulario PPGR3'!$E636,".",'Formulario PPGR3'!$F636))</f>
        <v/>
      </c>
      <c r="C636" s="191" t="str">
        <f>IF('Formulario PPGR3'!$G636="","",'Formulario PPGR1'!#REF!)</f>
        <v/>
      </c>
      <c r="D636" s="191" t="str">
        <f>IF('Formulario PPGR3'!$G636="","",'Formulario PPGR1'!#REF!)</f>
        <v/>
      </c>
      <c r="E636" s="191" t="str">
        <f>IF('Formulario PPGR3'!$G636="","",'Formulario PPGR1'!#REF!)</f>
        <v/>
      </c>
      <c r="F636" s="191" t="str">
        <f>IF('Formulario PPGR3'!$G636="","",'Formulario PPGR1'!#REF!)</f>
        <v/>
      </c>
      <c r="G636" s="243"/>
      <c r="H636" s="531" t="str" cm="1">
        <f t="array" ref="H636">IF(Tabla1[[#This Row],[Código_Actividad]]="","",_xlfn.XLOOKUP(Tabla1[[#This Row],[Código_Actividad]],CodigoActividad,Tabla2[Actividades Programables Presupuestables],"",0))</f>
        <v/>
      </c>
      <c r="I636" s="532" t="str">
        <f>IFERROR(VLOOKUP('Formulario PPGR3'!$G636,'Formulario PPGR2'!$H$110:$V$265,15,FALSE),"")</f>
        <v/>
      </c>
      <c r="J636" s="541"/>
      <c r="K636" s="535" t="str">
        <f>IF(Tabla1[[#This Row],[Insumos]]="","",_xlfn.XLOOKUP(Tabla1[[#This Row],[Insumos]],Tabla10[Insumo],Tabla10[InsumoAbrev],"",0))</f>
        <v/>
      </c>
      <c r="L636" s="536"/>
      <c r="M636" s="533" t="str">
        <f>IF(Tabla1[[#This Row],[Descripción]]="","",_xlfn.XLOOKUP(Tabla1[[#This Row],[Descripción]],Tabla10[Descripción],Tabla10[Unidad de Medida],"",0))</f>
        <v/>
      </c>
      <c r="N636" s="323"/>
      <c r="O636" s="534" t="str">
        <f>IF(Tabla1[[#This Row],[Descripción]]="","",_xlfn.XLOOKUP(Tabla1[[#This Row],[Descripción]],Tabla10[Descripción],Tabla10[Precio Unitario],0))</f>
        <v/>
      </c>
      <c r="P636" s="534" t="str">
        <f>IF(Tabla1[[#This Row],[Cantidad de Insumos]]="","",Tabla1[[#This Row],[Precio Unitario]]*Tabla1[[#This Row],[Cantidad de Insumos]])</f>
        <v/>
      </c>
      <c r="Q636" s="534" t="str">
        <f>IF(Tabla1[[#This Row],[Descripción]]="","",_xlfn.XLOOKUP(Tabla1[[#This Row],[Descripción]],Tabla10[Descripción],Tabla10[CODIGO PRESUPUESTARIO],0))</f>
        <v/>
      </c>
      <c r="R636" s="535"/>
    </row>
    <row r="637" spans="2:18" x14ac:dyDescent="0.25">
      <c r="B637" s="191" t="str">
        <f>IF('Formulario PPGR3'!$G637="","",CONCATENATE('Formulario PPGR3'!$C637,".",'Formulario PPGR3'!$D637,".",'Formulario PPGR3'!$E637,".",'Formulario PPGR3'!$F637))</f>
        <v/>
      </c>
      <c r="C637" s="191" t="str">
        <f>IF('Formulario PPGR3'!$G637="","",'Formulario PPGR1'!#REF!)</f>
        <v/>
      </c>
      <c r="D637" s="191" t="str">
        <f>IF('Formulario PPGR3'!$G637="","",'Formulario PPGR1'!#REF!)</f>
        <v/>
      </c>
      <c r="E637" s="191" t="str">
        <f>IF('Formulario PPGR3'!$G637="","",'Formulario PPGR1'!#REF!)</f>
        <v/>
      </c>
      <c r="F637" s="191" t="str">
        <f>IF('Formulario PPGR3'!$G637="","",'Formulario PPGR1'!#REF!)</f>
        <v/>
      </c>
      <c r="G637" s="243"/>
      <c r="H637" s="531" t="str" cm="1">
        <f t="array" ref="H637">IF(Tabla1[[#This Row],[Código_Actividad]]="","",_xlfn.XLOOKUP(Tabla1[[#This Row],[Código_Actividad]],CodigoActividad,Tabla2[Actividades Programables Presupuestables],"",0))</f>
        <v/>
      </c>
      <c r="I637" s="532" t="str">
        <f>IFERROR(VLOOKUP('Formulario PPGR3'!$G637,'Formulario PPGR2'!$H$110:$V$265,15,FALSE),"")</f>
        <v/>
      </c>
      <c r="J637" s="541"/>
      <c r="K637" s="535" t="str">
        <f>IF(Tabla1[[#This Row],[Insumos]]="","",_xlfn.XLOOKUP(Tabla1[[#This Row],[Insumos]],Tabla10[Insumo],Tabla10[InsumoAbrev],"",0))</f>
        <v/>
      </c>
      <c r="L637" s="536"/>
      <c r="M637" s="533" t="str">
        <f>IF(Tabla1[[#This Row],[Descripción]]="","",_xlfn.XLOOKUP(Tabla1[[#This Row],[Descripción]],Tabla10[Descripción],Tabla10[Unidad de Medida],"",0))</f>
        <v/>
      </c>
      <c r="N637" s="323"/>
      <c r="O637" s="534" t="str">
        <f>IF(Tabla1[[#This Row],[Descripción]]="","",_xlfn.XLOOKUP(Tabla1[[#This Row],[Descripción]],Tabla10[Descripción],Tabla10[Precio Unitario],0))</f>
        <v/>
      </c>
      <c r="P637" s="534" t="str">
        <f>IF(Tabla1[[#This Row],[Cantidad de Insumos]]="","",Tabla1[[#This Row],[Precio Unitario]]*Tabla1[[#This Row],[Cantidad de Insumos]])</f>
        <v/>
      </c>
      <c r="Q637" s="534" t="str">
        <f>IF(Tabla1[[#This Row],[Descripción]]="","",_xlfn.XLOOKUP(Tabla1[[#This Row],[Descripción]],Tabla10[Descripción],Tabla10[CODIGO PRESUPUESTARIO],0))</f>
        <v/>
      </c>
      <c r="R637" s="535"/>
    </row>
    <row r="638" spans="2:18" x14ac:dyDescent="0.25">
      <c r="B638" s="191" t="str">
        <f>IF('Formulario PPGR3'!$G638="","",CONCATENATE('Formulario PPGR3'!$C638,".",'Formulario PPGR3'!$D638,".",'Formulario PPGR3'!$E638,".",'Formulario PPGR3'!$F638))</f>
        <v/>
      </c>
      <c r="C638" s="191" t="str">
        <f>IF('Formulario PPGR3'!$G638="","",'Formulario PPGR1'!#REF!)</f>
        <v/>
      </c>
      <c r="D638" s="191" t="str">
        <f>IF('Formulario PPGR3'!$G638="","",'Formulario PPGR1'!#REF!)</f>
        <v/>
      </c>
      <c r="E638" s="191" t="str">
        <f>IF('Formulario PPGR3'!$G638="","",'Formulario PPGR1'!#REF!)</f>
        <v/>
      </c>
      <c r="F638" s="191" t="str">
        <f>IF('Formulario PPGR3'!$G638="","",'Formulario PPGR1'!#REF!)</f>
        <v/>
      </c>
      <c r="G638" s="243"/>
      <c r="H638" s="531" t="str" cm="1">
        <f t="array" ref="H638">IF(Tabla1[[#This Row],[Código_Actividad]]="","",_xlfn.XLOOKUP(Tabla1[[#This Row],[Código_Actividad]],CodigoActividad,Tabla2[Actividades Programables Presupuestables],"",0))</f>
        <v/>
      </c>
      <c r="I638" s="532" t="str">
        <f>IFERROR(VLOOKUP('Formulario PPGR3'!$G638,'Formulario PPGR2'!$H$110:$V$265,15,FALSE),"")</f>
        <v/>
      </c>
      <c r="J638" s="540"/>
      <c r="K638" s="535" t="str">
        <f>IF(Tabla1[[#This Row],[Insumos]]="","",_xlfn.XLOOKUP(Tabla1[[#This Row],[Insumos]],Tabla10[Insumo],Tabla10[InsumoAbrev],"",0))</f>
        <v/>
      </c>
      <c r="L638" s="536"/>
      <c r="M638" s="533" t="str">
        <f>IF(Tabla1[[#This Row],[Descripción]]="","",_xlfn.XLOOKUP(Tabla1[[#This Row],[Descripción]],Tabla10[Descripción],Tabla10[Unidad de Medida],"",0))</f>
        <v/>
      </c>
      <c r="N638" s="323"/>
      <c r="O638" s="534" t="str">
        <f>IF(Tabla1[[#This Row],[Descripción]]="","",_xlfn.XLOOKUP(Tabla1[[#This Row],[Descripción]],Tabla10[Descripción],Tabla10[Precio Unitario],0))</f>
        <v/>
      </c>
      <c r="P638" s="534" t="str">
        <f>IF(Tabla1[[#This Row],[Cantidad de Insumos]]="","",Tabla1[[#This Row],[Precio Unitario]]*Tabla1[[#This Row],[Cantidad de Insumos]])</f>
        <v/>
      </c>
      <c r="Q638" s="534" t="str">
        <f>IF(Tabla1[[#This Row],[Descripción]]="","",_xlfn.XLOOKUP(Tabla1[[#This Row],[Descripción]],Tabla10[Descripción],Tabla10[CODIGO PRESUPUESTARIO],0))</f>
        <v/>
      </c>
      <c r="R638" s="535"/>
    </row>
    <row r="639" spans="2:18" x14ac:dyDescent="0.25">
      <c r="B639" s="191" t="str">
        <f>IF('Formulario PPGR3'!$G639="","",CONCATENATE('Formulario PPGR3'!$C639,".",'Formulario PPGR3'!$D639,".",'Formulario PPGR3'!$E639,".",'Formulario PPGR3'!$F639))</f>
        <v/>
      </c>
      <c r="C639" s="191" t="str">
        <f>IF('Formulario PPGR3'!$G639="","",'Formulario PPGR1'!#REF!)</f>
        <v/>
      </c>
      <c r="D639" s="191" t="str">
        <f>IF('Formulario PPGR3'!$G639="","",'Formulario PPGR1'!#REF!)</f>
        <v/>
      </c>
      <c r="E639" s="191" t="str">
        <f>IF('Formulario PPGR3'!$G639="","",'Formulario PPGR1'!#REF!)</f>
        <v/>
      </c>
      <c r="F639" s="191" t="str">
        <f>IF('Formulario PPGR3'!$G639="","",'Formulario PPGR1'!#REF!)</f>
        <v/>
      </c>
      <c r="G639" s="243"/>
      <c r="H639" s="531" t="str" cm="1">
        <f t="array" ref="H639">IF(Tabla1[[#This Row],[Código_Actividad]]="","",_xlfn.XLOOKUP(Tabla1[[#This Row],[Código_Actividad]],CodigoActividad,Tabla2[Actividades Programables Presupuestables],"",0))</f>
        <v/>
      </c>
      <c r="I639" s="532" t="str">
        <f>IFERROR(VLOOKUP('Formulario PPGR3'!$G639,'Formulario PPGR2'!$H$110:$V$265,15,FALSE),"")</f>
        <v/>
      </c>
      <c r="J639" s="540"/>
      <c r="K639" s="535" t="str">
        <f>IF(Tabla1[[#This Row],[Insumos]]="","",_xlfn.XLOOKUP(Tabla1[[#This Row],[Insumos]],Tabla10[Insumo],Tabla10[InsumoAbrev],"",0))</f>
        <v/>
      </c>
      <c r="L639" s="536"/>
      <c r="M639" s="533" t="str">
        <f>IF(Tabla1[[#This Row],[Descripción]]="","",_xlfn.XLOOKUP(Tabla1[[#This Row],[Descripción]],Tabla10[Descripción],Tabla10[Unidad de Medida],"",0))</f>
        <v/>
      </c>
      <c r="N639" s="323"/>
      <c r="O639" s="534" t="str">
        <f>IF(Tabla1[[#This Row],[Descripción]]="","",_xlfn.XLOOKUP(Tabla1[[#This Row],[Descripción]],Tabla10[Descripción],Tabla10[Precio Unitario],0))</f>
        <v/>
      </c>
      <c r="P639" s="534" t="str">
        <f>IF(Tabla1[[#This Row],[Cantidad de Insumos]]="","",Tabla1[[#This Row],[Precio Unitario]]*Tabla1[[#This Row],[Cantidad de Insumos]])</f>
        <v/>
      </c>
      <c r="Q639" s="534" t="str">
        <f>IF(Tabla1[[#This Row],[Descripción]]="","",_xlfn.XLOOKUP(Tabla1[[#This Row],[Descripción]],Tabla10[Descripción],Tabla10[CODIGO PRESUPUESTARIO],0))</f>
        <v/>
      </c>
      <c r="R639" s="535"/>
    </row>
    <row r="640" spans="2:18" x14ac:dyDescent="0.25">
      <c r="B640" s="191" t="str">
        <f>IF('Formulario PPGR3'!$G640="","",CONCATENATE('Formulario PPGR3'!$C640,".",'Formulario PPGR3'!$D640,".",'Formulario PPGR3'!$E640,".",'Formulario PPGR3'!$F640))</f>
        <v/>
      </c>
      <c r="C640" s="191" t="str">
        <f>IF('Formulario PPGR3'!$G640="","",'Formulario PPGR1'!#REF!)</f>
        <v/>
      </c>
      <c r="D640" s="191" t="str">
        <f>IF('Formulario PPGR3'!$G640="","",'Formulario PPGR1'!#REF!)</f>
        <v/>
      </c>
      <c r="E640" s="191" t="str">
        <f>IF('Formulario PPGR3'!$G640="","",'Formulario PPGR1'!#REF!)</f>
        <v/>
      </c>
      <c r="F640" s="191" t="str">
        <f>IF('Formulario PPGR3'!$G640="","",'Formulario PPGR1'!#REF!)</f>
        <v/>
      </c>
      <c r="G640" s="243"/>
      <c r="H640" s="531" t="str" cm="1">
        <f t="array" ref="H640">IF(Tabla1[[#This Row],[Código_Actividad]]="","",_xlfn.XLOOKUP(Tabla1[[#This Row],[Código_Actividad]],CodigoActividad,Tabla2[Actividades Programables Presupuestables],"",0))</f>
        <v/>
      </c>
      <c r="I640" s="532" t="str">
        <f>IFERROR(VLOOKUP('Formulario PPGR3'!$G640,'Formulario PPGR2'!$H$110:$V$265,15,FALSE),"")</f>
        <v/>
      </c>
      <c r="J640" s="541"/>
      <c r="K640" s="535" t="str">
        <f>IF(Tabla1[[#This Row],[Insumos]]="","",_xlfn.XLOOKUP(Tabla1[[#This Row],[Insumos]],Tabla10[Insumo],Tabla10[InsumoAbrev],"",0))</f>
        <v/>
      </c>
      <c r="L640" s="536"/>
      <c r="M640" s="533" t="str">
        <f>IF(Tabla1[[#This Row],[Descripción]]="","",_xlfn.XLOOKUP(Tabla1[[#This Row],[Descripción]],Tabla10[Descripción],Tabla10[Unidad de Medida],"",0))</f>
        <v/>
      </c>
      <c r="N640" s="323"/>
      <c r="O640" s="534" t="str">
        <f>IF(Tabla1[[#This Row],[Descripción]]="","",_xlfn.XLOOKUP(Tabla1[[#This Row],[Descripción]],Tabla10[Descripción],Tabla10[Precio Unitario],0))</f>
        <v/>
      </c>
      <c r="P640" s="534" t="str">
        <f>IF(Tabla1[[#This Row],[Cantidad de Insumos]]="","",Tabla1[[#This Row],[Precio Unitario]]*Tabla1[[#This Row],[Cantidad de Insumos]])</f>
        <v/>
      </c>
      <c r="Q640" s="534" t="str">
        <f>IF(Tabla1[[#This Row],[Descripción]]="","",_xlfn.XLOOKUP(Tabla1[[#This Row],[Descripción]],Tabla10[Descripción],Tabla10[CODIGO PRESUPUESTARIO],0))</f>
        <v/>
      </c>
      <c r="R640" s="535"/>
    </row>
    <row r="641" spans="2:18" x14ac:dyDescent="0.25">
      <c r="B641" s="191" t="str">
        <f>IF('Formulario PPGR3'!$G641="","",CONCATENATE('Formulario PPGR3'!$C641,".",'Formulario PPGR3'!$D641,".",'Formulario PPGR3'!$E641,".",'Formulario PPGR3'!$F641))</f>
        <v/>
      </c>
      <c r="C641" s="191" t="str">
        <f>IF('Formulario PPGR3'!$G641="","",'Formulario PPGR1'!#REF!)</f>
        <v/>
      </c>
      <c r="D641" s="191" t="str">
        <f>IF('Formulario PPGR3'!$G641="","",'Formulario PPGR1'!#REF!)</f>
        <v/>
      </c>
      <c r="E641" s="191" t="str">
        <f>IF('Formulario PPGR3'!$G641="","",'Formulario PPGR1'!#REF!)</f>
        <v/>
      </c>
      <c r="F641" s="191" t="str">
        <f>IF('Formulario PPGR3'!$G641="","",'Formulario PPGR1'!#REF!)</f>
        <v/>
      </c>
      <c r="G641" s="243"/>
      <c r="H641" s="531" t="str" cm="1">
        <f t="array" ref="H641">IF(Tabla1[[#This Row],[Código_Actividad]]="","",_xlfn.XLOOKUP(Tabla1[[#This Row],[Código_Actividad]],CodigoActividad,Tabla2[Actividades Programables Presupuestables],"",0))</f>
        <v/>
      </c>
      <c r="I641" s="532" t="str">
        <f>IFERROR(VLOOKUP('Formulario PPGR3'!$G641,'Formulario PPGR2'!$H$110:$V$265,15,FALSE),"")</f>
        <v/>
      </c>
      <c r="J641" s="541"/>
      <c r="K641" s="535" t="str">
        <f>IF(Tabla1[[#This Row],[Insumos]]="","",_xlfn.XLOOKUP(Tabla1[[#This Row],[Insumos]],Tabla10[Insumo],Tabla10[InsumoAbrev],"",0))</f>
        <v/>
      </c>
      <c r="L641" s="536"/>
      <c r="M641" s="533" t="str">
        <f>IF(Tabla1[[#This Row],[Descripción]]="","",_xlfn.XLOOKUP(Tabla1[[#This Row],[Descripción]],Tabla10[Descripción],Tabla10[Unidad de Medida],"",0))</f>
        <v/>
      </c>
      <c r="N641" s="323"/>
      <c r="O641" s="534" t="str">
        <f>IF(Tabla1[[#This Row],[Descripción]]="","",_xlfn.XLOOKUP(Tabla1[[#This Row],[Descripción]],Tabla10[Descripción],Tabla10[Precio Unitario],0))</f>
        <v/>
      </c>
      <c r="P641" s="534" t="str">
        <f>IF(Tabla1[[#This Row],[Cantidad de Insumos]]="","",Tabla1[[#This Row],[Precio Unitario]]*Tabla1[[#This Row],[Cantidad de Insumos]])</f>
        <v/>
      </c>
      <c r="Q641" s="534" t="str">
        <f>IF(Tabla1[[#This Row],[Descripción]]="","",_xlfn.XLOOKUP(Tabla1[[#This Row],[Descripción]],Tabla10[Descripción],Tabla10[CODIGO PRESUPUESTARIO],0))</f>
        <v/>
      </c>
      <c r="R641" s="535"/>
    </row>
    <row r="642" spans="2:18" x14ac:dyDescent="0.25">
      <c r="B642" s="191" t="str">
        <f>IF('Formulario PPGR3'!$G642="","",CONCATENATE('Formulario PPGR3'!$C642,".",'Formulario PPGR3'!$D642,".",'Formulario PPGR3'!$E642,".",'Formulario PPGR3'!$F642))</f>
        <v/>
      </c>
      <c r="C642" s="191" t="str">
        <f>IF('Formulario PPGR3'!$G642="","",'Formulario PPGR1'!#REF!)</f>
        <v/>
      </c>
      <c r="D642" s="191" t="str">
        <f>IF('Formulario PPGR3'!$G642="","",'Formulario PPGR1'!#REF!)</f>
        <v/>
      </c>
      <c r="E642" s="191" t="str">
        <f>IF('Formulario PPGR3'!$G642="","",'Formulario PPGR1'!#REF!)</f>
        <v/>
      </c>
      <c r="F642" s="191" t="str">
        <f>IF('Formulario PPGR3'!$G642="","",'Formulario PPGR1'!#REF!)</f>
        <v/>
      </c>
      <c r="G642" s="243"/>
      <c r="H642" s="531" t="str" cm="1">
        <f t="array" ref="H642">IF(Tabla1[[#This Row],[Código_Actividad]]="","",_xlfn.XLOOKUP(Tabla1[[#This Row],[Código_Actividad]],CodigoActividad,Tabla2[Actividades Programables Presupuestables],"",0))</f>
        <v/>
      </c>
      <c r="I642" s="532" t="str">
        <f>IFERROR(VLOOKUP('Formulario PPGR3'!$G642,'Formulario PPGR2'!$H$110:$V$265,15,FALSE),"")</f>
        <v/>
      </c>
      <c r="J642" s="541"/>
      <c r="K642" s="535" t="str">
        <f>IF(Tabla1[[#This Row],[Insumos]]="","",_xlfn.XLOOKUP(Tabla1[[#This Row],[Insumos]],Tabla10[Insumo],Tabla10[InsumoAbrev],"",0))</f>
        <v/>
      </c>
      <c r="L642" s="536"/>
      <c r="M642" s="533" t="str">
        <f>IF(Tabla1[[#This Row],[Descripción]]="","",_xlfn.XLOOKUP(Tabla1[[#This Row],[Descripción]],Tabla10[Descripción],Tabla10[Unidad de Medida],"",0))</f>
        <v/>
      </c>
      <c r="N642" s="323"/>
      <c r="O642" s="534" t="str">
        <f>IF(Tabla1[[#This Row],[Descripción]]="","",_xlfn.XLOOKUP(Tabla1[[#This Row],[Descripción]],Tabla10[Descripción],Tabla10[Precio Unitario],0))</f>
        <v/>
      </c>
      <c r="P642" s="534" t="str">
        <f>IF(Tabla1[[#This Row],[Cantidad de Insumos]]="","",Tabla1[[#This Row],[Precio Unitario]]*Tabla1[[#This Row],[Cantidad de Insumos]])</f>
        <v/>
      </c>
      <c r="Q642" s="534" t="str">
        <f>IF(Tabla1[[#This Row],[Descripción]]="","",_xlfn.XLOOKUP(Tabla1[[#This Row],[Descripción]],Tabla10[Descripción],Tabla10[CODIGO PRESUPUESTARIO],0))</f>
        <v/>
      </c>
      <c r="R642" s="535"/>
    </row>
    <row r="643" spans="2:18" x14ac:dyDescent="0.25">
      <c r="B643" s="191" t="str">
        <f>IF('Formulario PPGR3'!$G643="","",CONCATENATE('Formulario PPGR3'!$C643,".",'Formulario PPGR3'!$D643,".",'Formulario PPGR3'!$E643,".",'Formulario PPGR3'!$F643))</f>
        <v/>
      </c>
      <c r="C643" s="191" t="str">
        <f>IF('Formulario PPGR3'!$G643="","",'Formulario PPGR1'!#REF!)</f>
        <v/>
      </c>
      <c r="D643" s="191" t="str">
        <f>IF('Formulario PPGR3'!$G643="","",'Formulario PPGR1'!#REF!)</f>
        <v/>
      </c>
      <c r="E643" s="191" t="str">
        <f>IF('Formulario PPGR3'!$G643="","",'Formulario PPGR1'!#REF!)</f>
        <v/>
      </c>
      <c r="F643" s="191" t="str">
        <f>IF('Formulario PPGR3'!$G643="","",'Formulario PPGR1'!#REF!)</f>
        <v/>
      </c>
      <c r="G643" s="243"/>
      <c r="H643" s="531" t="str" cm="1">
        <f t="array" ref="H643">IF(Tabla1[[#This Row],[Código_Actividad]]="","",_xlfn.XLOOKUP(Tabla1[[#This Row],[Código_Actividad]],CodigoActividad,Tabla2[Actividades Programables Presupuestables],"",0))</f>
        <v/>
      </c>
      <c r="I643" s="532" t="str">
        <f>IFERROR(VLOOKUP('Formulario PPGR3'!$G643,'Formulario PPGR2'!$H$110:$V$265,15,FALSE),"")</f>
        <v/>
      </c>
      <c r="J643" s="541"/>
      <c r="K643" s="535" t="str">
        <f>IF(Tabla1[[#This Row],[Insumos]]="","",_xlfn.XLOOKUP(Tabla1[[#This Row],[Insumos]],Tabla10[Insumo],Tabla10[InsumoAbrev],"",0))</f>
        <v/>
      </c>
      <c r="L643" s="536"/>
      <c r="M643" s="533" t="str">
        <f>IF(Tabla1[[#This Row],[Descripción]]="","",_xlfn.XLOOKUP(Tabla1[[#This Row],[Descripción]],Tabla10[Descripción],Tabla10[Unidad de Medida],"",0))</f>
        <v/>
      </c>
      <c r="N643" s="323"/>
      <c r="O643" s="534" t="str">
        <f>IF(Tabla1[[#This Row],[Descripción]]="","",_xlfn.XLOOKUP(Tabla1[[#This Row],[Descripción]],Tabla10[Descripción],Tabla10[Precio Unitario],0))</f>
        <v/>
      </c>
      <c r="P643" s="534" t="str">
        <f>IF(Tabla1[[#This Row],[Cantidad de Insumos]]="","",Tabla1[[#This Row],[Precio Unitario]]*Tabla1[[#This Row],[Cantidad de Insumos]])</f>
        <v/>
      </c>
      <c r="Q643" s="534" t="str">
        <f>IF(Tabla1[[#This Row],[Descripción]]="","",_xlfn.XLOOKUP(Tabla1[[#This Row],[Descripción]],Tabla10[Descripción],Tabla10[CODIGO PRESUPUESTARIO],0))</f>
        <v/>
      </c>
      <c r="R643" s="535"/>
    </row>
    <row r="644" spans="2:18" x14ac:dyDescent="0.25">
      <c r="B644" s="191" t="str">
        <f>IF('Formulario PPGR3'!$G644="","",CONCATENATE('Formulario PPGR3'!$C644,".",'Formulario PPGR3'!$D644,".",'Formulario PPGR3'!$E644,".",'Formulario PPGR3'!$F644))</f>
        <v/>
      </c>
      <c r="C644" s="191" t="str">
        <f>IF('Formulario PPGR3'!$G644="","",'Formulario PPGR1'!#REF!)</f>
        <v/>
      </c>
      <c r="D644" s="191" t="str">
        <f>IF('Formulario PPGR3'!$G644="","",'Formulario PPGR1'!#REF!)</f>
        <v/>
      </c>
      <c r="E644" s="191" t="str">
        <f>IF('Formulario PPGR3'!$G644="","",'Formulario PPGR1'!#REF!)</f>
        <v/>
      </c>
      <c r="F644" s="191" t="str">
        <f>IF('Formulario PPGR3'!$G644="","",'Formulario PPGR1'!#REF!)</f>
        <v/>
      </c>
      <c r="G644" s="243"/>
      <c r="H644" s="531" t="str" cm="1">
        <f t="array" ref="H644">IF(Tabla1[[#This Row],[Código_Actividad]]="","",_xlfn.XLOOKUP(Tabla1[[#This Row],[Código_Actividad]],CodigoActividad,Tabla2[Actividades Programables Presupuestables],"",0))</f>
        <v/>
      </c>
      <c r="I644" s="532" t="str">
        <f>IFERROR(VLOOKUP('Formulario PPGR3'!$G644,'Formulario PPGR2'!$H$110:$V$265,15,FALSE),"")</f>
        <v/>
      </c>
      <c r="J644" s="541"/>
      <c r="K644" s="535" t="str">
        <f>IF(Tabla1[[#This Row],[Insumos]]="","",_xlfn.XLOOKUP(Tabla1[[#This Row],[Insumos]],Tabla10[Insumo],Tabla10[InsumoAbrev],"",0))</f>
        <v/>
      </c>
      <c r="L644" s="536"/>
      <c r="M644" s="533" t="str">
        <f>IF(Tabla1[[#This Row],[Descripción]]="","",_xlfn.XLOOKUP(Tabla1[[#This Row],[Descripción]],Tabla10[Descripción],Tabla10[Unidad de Medida],"",0))</f>
        <v/>
      </c>
      <c r="N644" s="323"/>
      <c r="O644" s="534" t="str">
        <f>IF(Tabla1[[#This Row],[Descripción]]="","",_xlfn.XLOOKUP(Tabla1[[#This Row],[Descripción]],Tabla10[Descripción],Tabla10[Precio Unitario],0))</f>
        <v/>
      </c>
      <c r="P644" s="534" t="str">
        <f>IF(Tabla1[[#This Row],[Cantidad de Insumos]]="","",Tabla1[[#This Row],[Precio Unitario]]*Tabla1[[#This Row],[Cantidad de Insumos]])</f>
        <v/>
      </c>
      <c r="Q644" s="534" t="str">
        <f>IF(Tabla1[[#This Row],[Descripción]]="","",_xlfn.XLOOKUP(Tabla1[[#This Row],[Descripción]],Tabla10[Descripción],Tabla10[CODIGO PRESUPUESTARIO],0))</f>
        <v/>
      </c>
      <c r="R644" s="535"/>
    </row>
    <row r="645" spans="2:18" x14ac:dyDescent="0.25">
      <c r="B645" s="191" t="str">
        <f>IF('Formulario PPGR3'!$G645="","",CONCATENATE('Formulario PPGR3'!$C645,".",'Formulario PPGR3'!$D645,".",'Formulario PPGR3'!$E645,".",'Formulario PPGR3'!$F645))</f>
        <v/>
      </c>
      <c r="C645" s="191" t="str">
        <f>IF('Formulario PPGR3'!$G645="","",'Formulario PPGR1'!#REF!)</f>
        <v/>
      </c>
      <c r="D645" s="191" t="str">
        <f>IF('Formulario PPGR3'!$G645="","",'Formulario PPGR1'!#REF!)</f>
        <v/>
      </c>
      <c r="E645" s="191" t="str">
        <f>IF('Formulario PPGR3'!$G645="","",'Formulario PPGR1'!#REF!)</f>
        <v/>
      </c>
      <c r="F645" s="191" t="str">
        <f>IF('Formulario PPGR3'!$G645="","",'Formulario PPGR1'!#REF!)</f>
        <v/>
      </c>
      <c r="G645" s="243"/>
      <c r="H645" s="531" t="str" cm="1">
        <f t="array" ref="H645">IF(Tabla1[[#This Row],[Código_Actividad]]="","",_xlfn.XLOOKUP(Tabla1[[#This Row],[Código_Actividad]],CodigoActividad,Tabla2[Actividades Programables Presupuestables],"",0))</f>
        <v/>
      </c>
      <c r="I645" s="532" t="str">
        <f>IFERROR(VLOOKUP('Formulario PPGR3'!$G645,'Formulario PPGR2'!$H$110:$V$265,15,FALSE),"")</f>
        <v/>
      </c>
      <c r="J645" s="540"/>
      <c r="K645" s="535" t="str">
        <f>IF(Tabla1[[#This Row],[Insumos]]="","",_xlfn.XLOOKUP(Tabla1[[#This Row],[Insumos]],Tabla10[Insumo],Tabla10[InsumoAbrev],"",0))</f>
        <v/>
      </c>
      <c r="L645" s="536"/>
      <c r="M645" s="533" t="str">
        <f>IF(Tabla1[[#This Row],[Descripción]]="","",_xlfn.XLOOKUP(Tabla1[[#This Row],[Descripción]],Tabla10[Descripción],Tabla10[Unidad de Medida],"",0))</f>
        <v/>
      </c>
      <c r="N645" s="323"/>
      <c r="O645" s="534" t="str">
        <f>IF(Tabla1[[#This Row],[Descripción]]="","",_xlfn.XLOOKUP(Tabla1[[#This Row],[Descripción]],Tabla10[Descripción],Tabla10[Precio Unitario],0))</f>
        <v/>
      </c>
      <c r="P645" s="534" t="str">
        <f>IF(Tabla1[[#This Row],[Cantidad de Insumos]]="","",Tabla1[[#This Row],[Precio Unitario]]*Tabla1[[#This Row],[Cantidad de Insumos]])</f>
        <v/>
      </c>
      <c r="Q645" s="534" t="str">
        <f>IF(Tabla1[[#This Row],[Descripción]]="","",_xlfn.XLOOKUP(Tabla1[[#This Row],[Descripción]],Tabla10[Descripción],Tabla10[CODIGO PRESUPUESTARIO],0))</f>
        <v/>
      </c>
      <c r="R645" s="535"/>
    </row>
    <row r="646" spans="2:18" x14ac:dyDescent="0.25">
      <c r="B646" s="191" t="str">
        <f>IF('Formulario PPGR3'!$G646="","",CONCATENATE('Formulario PPGR3'!$C646,".",'Formulario PPGR3'!$D646,".",'Formulario PPGR3'!$E646,".",'Formulario PPGR3'!$F646))</f>
        <v/>
      </c>
      <c r="C646" s="191" t="str">
        <f>IF('Formulario PPGR3'!$G646="","",'Formulario PPGR1'!#REF!)</f>
        <v/>
      </c>
      <c r="D646" s="191" t="str">
        <f>IF('Formulario PPGR3'!$G646="","",'Formulario PPGR1'!#REF!)</f>
        <v/>
      </c>
      <c r="E646" s="191" t="str">
        <f>IF('Formulario PPGR3'!$G646="","",'Formulario PPGR1'!#REF!)</f>
        <v/>
      </c>
      <c r="F646" s="191" t="str">
        <f>IF('Formulario PPGR3'!$G646="","",'Formulario PPGR1'!#REF!)</f>
        <v/>
      </c>
      <c r="G646" s="243"/>
      <c r="H646" s="531" t="str" cm="1">
        <f t="array" ref="H646">IF(Tabla1[[#This Row],[Código_Actividad]]="","",_xlfn.XLOOKUP(Tabla1[[#This Row],[Código_Actividad]],CodigoActividad,Tabla2[Actividades Programables Presupuestables],"",0))</f>
        <v/>
      </c>
      <c r="I646" s="532" t="str">
        <f>IFERROR(VLOOKUP('Formulario PPGR3'!$G646,'Formulario PPGR2'!$H$110:$V$265,15,FALSE),"")</f>
        <v/>
      </c>
      <c r="J646" s="540"/>
      <c r="K646" s="535" t="str">
        <f>IF(Tabla1[[#This Row],[Insumos]]="","",_xlfn.XLOOKUP(Tabla1[[#This Row],[Insumos]],Tabla10[Insumo],Tabla10[InsumoAbrev],"",0))</f>
        <v/>
      </c>
      <c r="L646" s="536"/>
      <c r="M646" s="533" t="str">
        <f>IF(Tabla1[[#This Row],[Descripción]]="","",_xlfn.XLOOKUP(Tabla1[[#This Row],[Descripción]],Tabla10[Descripción],Tabla10[Unidad de Medida],"",0))</f>
        <v/>
      </c>
      <c r="N646" s="323"/>
      <c r="O646" s="534" t="str">
        <f>IF(Tabla1[[#This Row],[Descripción]]="","",_xlfn.XLOOKUP(Tabla1[[#This Row],[Descripción]],Tabla10[Descripción],Tabla10[Precio Unitario],0))</f>
        <v/>
      </c>
      <c r="P646" s="534" t="str">
        <f>IF(Tabla1[[#This Row],[Cantidad de Insumos]]="","",Tabla1[[#This Row],[Precio Unitario]]*Tabla1[[#This Row],[Cantidad de Insumos]])</f>
        <v/>
      </c>
      <c r="Q646" s="534" t="str">
        <f>IF(Tabla1[[#This Row],[Descripción]]="","",_xlfn.XLOOKUP(Tabla1[[#This Row],[Descripción]],Tabla10[Descripción],Tabla10[CODIGO PRESUPUESTARIO],0))</f>
        <v/>
      </c>
      <c r="R646" s="535"/>
    </row>
    <row r="647" spans="2:18" x14ac:dyDescent="0.25">
      <c r="B647" s="191" t="str">
        <f>IF('Formulario PPGR3'!$G647="","",CONCATENATE('Formulario PPGR3'!$C647,".",'Formulario PPGR3'!$D647,".",'Formulario PPGR3'!$E647,".",'Formulario PPGR3'!$F647))</f>
        <v/>
      </c>
      <c r="C647" s="191" t="str">
        <f>IF('Formulario PPGR3'!$G647="","",'Formulario PPGR1'!#REF!)</f>
        <v/>
      </c>
      <c r="D647" s="191" t="str">
        <f>IF('Formulario PPGR3'!$G647="","",'Formulario PPGR1'!#REF!)</f>
        <v/>
      </c>
      <c r="E647" s="191" t="str">
        <f>IF('Formulario PPGR3'!$G647="","",'Formulario PPGR1'!#REF!)</f>
        <v/>
      </c>
      <c r="F647" s="191" t="str">
        <f>IF('Formulario PPGR3'!$G647="","",'Formulario PPGR1'!#REF!)</f>
        <v/>
      </c>
      <c r="G647" s="243"/>
      <c r="H647" s="531" t="str" cm="1">
        <f t="array" ref="H647">IF(Tabla1[[#This Row],[Código_Actividad]]="","",_xlfn.XLOOKUP(Tabla1[[#This Row],[Código_Actividad]],CodigoActividad,Tabla2[Actividades Programables Presupuestables],"",0))</f>
        <v/>
      </c>
      <c r="I647" s="532" t="str">
        <f>IFERROR(VLOOKUP('Formulario PPGR3'!$G647,'Formulario PPGR2'!$H$110:$V$265,15,FALSE),"")</f>
        <v/>
      </c>
      <c r="J647" s="540"/>
      <c r="K647" s="535" t="str">
        <f>IF(Tabla1[[#This Row],[Insumos]]="","",_xlfn.XLOOKUP(Tabla1[[#This Row],[Insumos]],Tabla10[Insumo],Tabla10[InsumoAbrev],"",0))</f>
        <v/>
      </c>
      <c r="L647" s="536"/>
      <c r="M647" s="533" t="str">
        <f>IF(Tabla1[[#This Row],[Descripción]]="","",_xlfn.XLOOKUP(Tabla1[[#This Row],[Descripción]],Tabla10[Descripción],Tabla10[Unidad de Medida],"",0))</f>
        <v/>
      </c>
      <c r="N647" s="323"/>
      <c r="O647" s="534" t="str">
        <f>IF(Tabla1[[#This Row],[Descripción]]="","",_xlfn.XLOOKUP(Tabla1[[#This Row],[Descripción]],Tabla10[Descripción],Tabla10[Precio Unitario],0))</f>
        <v/>
      </c>
      <c r="P647" s="534" t="str">
        <f>IF(Tabla1[[#This Row],[Cantidad de Insumos]]="","",Tabla1[[#This Row],[Precio Unitario]]*Tabla1[[#This Row],[Cantidad de Insumos]])</f>
        <v/>
      </c>
      <c r="Q647" s="534" t="str">
        <f>IF(Tabla1[[#This Row],[Descripción]]="","",_xlfn.XLOOKUP(Tabla1[[#This Row],[Descripción]],Tabla10[Descripción],Tabla10[CODIGO PRESUPUESTARIO],0))</f>
        <v/>
      </c>
      <c r="R647" s="535"/>
    </row>
    <row r="648" spans="2:18" x14ac:dyDescent="0.25">
      <c r="B648" s="191" t="str">
        <f>IF('Formulario PPGR3'!$G648="","",CONCATENATE('Formulario PPGR3'!$C648,".",'Formulario PPGR3'!$D648,".",'Formulario PPGR3'!$E648,".",'Formulario PPGR3'!$F648))</f>
        <v/>
      </c>
      <c r="C648" s="191" t="str">
        <f>IF('Formulario PPGR3'!$G648="","",'Formulario PPGR1'!#REF!)</f>
        <v/>
      </c>
      <c r="D648" s="191" t="str">
        <f>IF('Formulario PPGR3'!$G648="","",'Formulario PPGR1'!#REF!)</f>
        <v/>
      </c>
      <c r="E648" s="191" t="str">
        <f>IF('Formulario PPGR3'!$G648="","",'Formulario PPGR1'!#REF!)</f>
        <v/>
      </c>
      <c r="F648" s="191" t="str">
        <f>IF('Formulario PPGR3'!$G648="","",'Formulario PPGR1'!#REF!)</f>
        <v/>
      </c>
      <c r="G648" s="243"/>
      <c r="H648" s="531" t="str" cm="1">
        <f t="array" ref="H648">IF(Tabla1[[#This Row],[Código_Actividad]]="","",_xlfn.XLOOKUP(Tabla1[[#This Row],[Código_Actividad]],CodigoActividad,Tabla2[Actividades Programables Presupuestables],"",0))</f>
        <v/>
      </c>
      <c r="I648" s="532" t="str">
        <f>IFERROR(VLOOKUP('Formulario PPGR3'!$G648,'Formulario PPGR2'!$H$110:$V$265,15,FALSE),"")</f>
        <v/>
      </c>
      <c r="J648" s="540"/>
      <c r="K648" s="535" t="str">
        <f>IF(Tabla1[[#This Row],[Insumos]]="","",_xlfn.XLOOKUP(Tabla1[[#This Row],[Insumos]],Tabla10[Insumo],Tabla10[InsumoAbrev],"",0))</f>
        <v/>
      </c>
      <c r="L648" s="536"/>
      <c r="M648" s="533" t="str">
        <f>IF(Tabla1[[#This Row],[Descripción]]="","",_xlfn.XLOOKUP(Tabla1[[#This Row],[Descripción]],Tabla10[Descripción],Tabla10[Unidad de Medida],"",0))</f>
        <v/>
      </c>
      <c r="N648" s="323"/>
      <c r="O648" s="534" t="str">
        <f>IF(Tabla1[[#This Row],[Descripción]]="","",_xlfn.XLOOKUP(Tabla1[[#This Row],[Descripción]],Tabla10[Descripción],Tabla10[Precio Unitario],0))</f>
        <v/>
      </c>
      <c r="P648" s="534" t="str">
        <f>IF(Tabla1[[#This Row],[Cantidad de Insumos]]="","",Tabla1[[#This Row],[Precio Unitario]]*Tabla1[[#This Row],[Cantidad de Insumos]])</f>
        <v/>
      </c>
      <c r="Q648" s="534" t="str">
        <f>IF(Tabla1[[#This Row],[Descripción]]="","",_xlfn.XLOOKUP(Tabla1[[#This Row],[Descripción]],Tabla10[Descripción],Tabla10[CODIGO PRESUPUESTARIO],0))</f>
        <v/>
      </c>
      <c r="R648" s="535"/>
    </row>
    <row r="649" spans="2:18" x14ac:dyDescent="0.25">
      <c r="B649" s="191" t="str">
        <f>IF('Formulario PPGR3'!$G649="","",CONCATENATE('Formulario PPGR3'!$C649,".",'Formulario PPGR3'!$D649,".",'Formulario PPGR3'!$E649,".",'Formulario PPGR3'!$F649))</f>
        <v/>
      </c>
      <c r="C649" s="191" t="str">
        <f>IF('Formulario PPGR3'!$G649="","",'Formulario PPGR1'!#REF!)</f>
        <v/>
      </c>
      <c r="D649" s="191" t="str">
        <f>IF('Formulario PPGR3'!$G649="","",'Formulario PPGR1'!#REF!)</f>
        <v/>
      </c>
      <c r="E649" s="191" t="str">
        <f>IF('Formulario PPGR3'!$G649="","",'Formulario PPGR1'!#REF!)</f>
        <v/>
      </c>
      <c r="F649" s="191" t="str">
        <f>IF('Formulario PPGR3'!$G649="","",'Formulario PPGR1'!#REF!)</f>
        <v/>
      </c>
      <c r="G649" s="243"/>
      <c r="H649" s="531" t="str" cm="1">
        <f t="array" ref="H649">IF(Tabla1[[#This Row],[Código_Actividad]]="","",_xlfn.XLOOKUP(Tabla1[[#This Row],[Código_Actividad]],CodigoActividad,Tabla2[Actividades Programables Presupuestables],"",0))</f>
        <v/>
      </c>
      <c r="I649" s="532" t="str">
        <f>IFERROR(VLOOKUP('Formulario PPGR3'!$G649,'Formulario PPGR2'!$H$110:$V$265,15,FALSE),"")</f>
        <v/>
      </c>
      <c r="J649" s="540"/>
      <c r="K649" s="535" t="str">
        <f>IF(Tabla1[[#This Row],[Insumos]]="","",_xlfn.XLOOKUP(Tabla1[[#This Row],[Insumos]],Tabla10[Insumo],Tabla10[InsumoAbrev],"",0))</f>
        <v/>
      </c>
      <c r="L649" s="536"/>
      <c r="M649" s="533" t="str">
        <f>IF(Tabla1[[#This Row],[Descripción]]="","",_xlfn.XLOOKUP(Tabla1[[#This Row],[Descripción]],Tabla10[Descripción],Tabla10[Unidad de Medida],"",0))</f>
        <v/>
      </c>
      <c r="N649" s="323"/>
      <c r="O649" s="534" t="str">
        <f>IF(Tabla1[[#This Row],[Descripción]]="","",_xlfn.XLOOKUP(Tabla1[[#This Row],[Descripción]],Tabla10[Descripción],Tabla10[Precio Unitario],0))</f>
        <v/>
      </c>
      <c r="P649" s="534" t="str">
        <f>IF(Tabla1[[#This Row],[Cantidad de Insumos]]="","",Tabla1[[#This Row],[Precio Unitario]]*Tabla1[[#This Row],[Cantidad de Insumos]])</f>
        <v/>
      </c>
      <c r="Q649" s="534" t="str">
        <f>IF(Tabla1[[#This Row],[Descripción]]="","",_xlfn.XLOOKUP(Tabla1[[#This Row],[Descripción]],Tabla10[Descripción],Tabla10[CODIGO PRESUPUESTARIO],0))</f>
        <v/>
      </c>
      <c r="R649" s="535"/>
    </row>
    <row r="650" spans="2:18" x14ac:dyDescent="0.25">
      <c r="B650" s="191" t="str">
        <f>IF('Formulario PPGR3'!$G650="","",CONCATENATE('Formulario PPGR3'!$C650,".",'Formulario PPGR3'!$D650,".",'Formulario PPGR3'!$E650,".",'Formulario PPGR3'!$F650))</f>
        <v/>
      </c>
      <c r="C650" s="191" t="str">
        <f>IF('Formulario PPGR3'!$G650="","",'Formulario PPGR1'!#REF!)</f>
        <v/>
      </c>
      <c r="D650" s="191" t="str">
        <f>IF('Formulario PPGR3'!$G650="","",'Formulario PPGR1'!#REF!)</f>
        <v/>
      </c>
      <c r="E650" s="191" t="str">
        <f>IF('Formulario PPGR3'!$G650="","",'Formulario PPGR1'!#REF!)</f>
        <v/>
      </c>
      <c r="F650" s="191" t="str">
        <f>IF('Formulario PPGR3'!$G650="","",'Formulario PPGR1'!#REF!)</f>
        <v/>
      </c>
      <c r="G650" s="243"/>
      <c r="H650" s="531" t="str" cm="1">
        <f t="array" ref="H650">IF(Tabla1[[#This Row],[Código_Actividad]]="","",_xlfn.XLOOKUP(Tabla1[[#This Row],[Código_Actividad]],CodigoActividad,Tabla2[Actividades Programables Presupuestables],"",0))</f>
        <v/>
      </c>
      <c r="I650" s="532" t="str">
        <f>IFERROR(VLOOKUP('Formulario PPGR3'!$G650,'Formulario PPGR2'!$H$110:$V$265,15,FALSE),"")</f>
        <v/>
      </c>
      <c r="J650" s="540"/>
      <c r="K650" s="535" t="str">
        <f>IF(Tabla1[[#This Row],[Insumos]]="","",_xlfn.XLOOKUP(Tabla1[[#This Row],[Insumos]],Tabla10[Insumo],Tabla10[InsumoAbrev],"",0))</f>
        <v/>
      </c>
      <c r="L650" s="536"/>
      <c r="M650" s="533" t="str">
        <f>IF(Tabla1[[#This Row],[Descripción]]="","",_xlfn.XLOOKUP(Tabla1[[#This Row],[Descripción]],Tabla10[Descripción],Tabla10[Unidad de Medida],"",0))</f>
        <v/>
      </c>
      <c r="N650" s="323"/>
      <c r="O650" s="534" t="str">
        <f>IF(Tabla1[[#This Row],[Descripción]]="","",_xlfn.XLOOKUP(Tabla1[[#This Row],[Descripción]],Tabla10[Descripción],Tabla10[Precio Unitario],0))</f>
        <v/>
      </c>
      <c r="P650" s="534" t="str">
        <f>IF(Tabla1[[#This Row],[Cantidad de Insumos]]="","",Tabla1[[#This Row],[Precio Unitario]]*Tabla1[[#This Row],[Cantidad de Insumos]])</f>
        <v/>
      </c>
      <c r="Q650" s="534" t="str">
        <f>IF(Tabla1[[#This Row],[Descripción]]="","",_xlfn.XLOOKUP(Tabla1[[#This Row],[Descripción]],Tabla10[Descripción],Tabla10[CODIGO PRESUPUESTARIO],0))</f>
        <v/>
      </c>
      <c r="R650" s="535"/>
    </row>
    <row r="651" spans="2:18" x14ac:dyDescent="0.25">
      <c r="B651" s="191" t="str">
        <f>IF('Formulario PPGR3'!$G651="","",CONCATENATE('Formulario PPGR3'!$C651,".",'Formulario PPGR3'!$D651,".",'Formulario PPGR3'!$E651,".",'Formulario PPGR3'!$F651))</f>
        <v/>
      </c>
      <c r="C651" s="191" t="str">
        <f>IF('Formulario PPGR3'!$G651="","",'Formulario PPGR1'!#REF!)</f>
        <v/>
      </c>
      <c r="D651" s="191" t="str">
        <f>IF('Formulario PPGR3'!$G651="","",'Formulario PPGR1'!#REF!)</f>
        <v/>
      </c>
      <c r="E651" s="191" t="str">
        <f>IF('Formulario PPGR3'!$G651="","",'Formulario PPGR1'!#REF!)</f>
        <v/>
      </c>
      <c r="F651" s="191" t="str">
        <f>IF('Formulario PPGR3'!$G651="","",'Formulario PPGR1'!#REF!)</f>
        <v/>
      </c>
      <c r="G651" s="243"/>
      <c r="H651" s="531" t="str" cm="1">
        <f t="array" ref="H651">IF(Tabla1[[#This Row],[Código_Actividad]]="","",_xlfn.XLOOKUP(Tabla1[[#This Row],[Código_Actividad]],CodigoActividad,Tabla2[Actividades Programables Presupuestables],"",0))</f>
        <v/>
      </c>
      <c r="I651" s="532" t="str">
        <f>IFERROR(VLOOKUP('Formulario PPGR3'!$G651,'Formulario PPGR2'!$H$110:$V$265,15,FALSE),"")</f>
        <v/>
      </c>
      <c r="J651" s="540"/>
      <c r="K651" s="535" t="str">
        <f>IF(Tabla1[[#This Row],[Insumos]]="","",_xlfn.XLOOKUP(Tabla1[[#This Row],[Insumos]],Tabla10[Insumo],Tabla10[InsumoAbrev],"",0))</f>
        <v/>
      </c>
      <c r="L651" s="536"/>
      <c r="M651" s="533" t="str">
        <f>IF(Tabla1[[#This Row],[Descripción]]="","",_xlfn.XLOOKUP(Tabla1[[#This Row],[Descripción]],Tabla10[Descripción],Tabla10[Unidad de Medida],"",0))</f>
        <v/>
      </c>
      <c r="N651" s="323"/>
      <c r="O651" s="534" t="str">
        <f>IF(Tabla1[[#This Row],[Descripción]]="","",_xlfn.XLOOKUP(Tabla1[[#This Row],[Descripción]],Tabla10[Descripción],Tabla10[Precio Unitario],0))</f>
        <v/>
      </c>
      <c r="P651" s="534" t="str">
        <f>IF(Tabla1[[#This Row],[Cantidad de Insumos]]="","",Tabla1[[#This Row],[Precio Unitario]]*Tabla1[[#This Row],[Cantidad de Insumos]])</f>
        <v/>
      </c>
      <c r="Q651" s="534" t="str">
        <f>IF(Tabla1[[#This Row],[Descripción]]="","",_xlfn.XLOOKUP(Tabla1[[#This Row],[Descripción]],Tabla10[Descripción],Tabla10[CODIGO PRESUPUESTARIO],0))</f>
        <v/>
      </c>
      <c r="R651" s="535"/>
    </row>
    <row r="652" spans="2:18" x14ac:dyDescent="0.25">
      <c r="B652" s="191" t="str">
        <f>IF('Formulario PPGR3'!$G652="","",CONCATENATE('Formulario PPGR3'!$C652,".",'Formulario PPGR3'!$D652,".",'Formulario PPGR3'!$E652,".",'Formulario PPGR3'!$F652))</f>
        <v/>
      </c>
      <c r="C652" s="191" t="str">
        <f>IF('Formulario PPGR3'!$G652="","",'Formulario PPGR1'!#REF!)</f>
        <v/>
      </c>
      <c r="D652" s="191" t="str">
        <f>IF('Formulario PPGR3'!$G652="","",'Formulario PPGR1'!#REF!)</f>
        <v/>
      </c>
      <c r="E652" s="191" t="str">
        <f>IF('Formulario PPGR3'!$G652="","",'Formulario PPGR1'!#REF!)</f>
        <v/>
      </c>
      <c r="F652" s="191" t="str">
        <f>IF('Formulario PPGR3'!$G652="","",'Formulario PPGR1'!#REF!)</f>
        <v/>
      </c>
      <c r="G652" s="243"/>
      <c r="H652" s="531" t="str" cm="1">
        <f t="array" ref="H652">IF(Tabla1[[#This Row],[Código_Actividad]]="","",_xlfn.XLOOKUP(Tabla1[[#This Row],[Código_Actividad]],CodigoActividad,Tabla2[Actividades Programables Presupuestables],"",0))</f>
        <v/>
      </c>
      <c r="I652" s="532" t="str">
        <f>IFERROR(VLOOKUP('Formulario PPGR3'!$G652,'Formulario PPGR2'!$H$110:$V$265,15,FALSE),"")</f>
        <v/>
      </c>
      <c r="J652" s="540"/>
      <c r="K652" s="535" t="str">
        <f>IF(Tabla1[[#This Row],[Insumos]]="","",_xlfn.XLOOKUP(Tabla1[[#This Row],[Insumos]],Tabla10[Insumo],Tabla10[InsumoAbrev],"",0))</f>
        <v/>
      </c>
      <c r="L652" s="536"/>
      <c r="M652" s="533" t="str">
        <f>IF(Tabla1[[#This Row],[Descripción]]="","",_xlfn.XLOOKUP(Tabla1[[#This Row],[Descripción]],Tabla10[Descripción],Tabla10[Unidad de Medida],"",0))</f>
        <v/>
      </c>
      <c r="N652" s="323"/>
      <c r="O652" s="534" t="str">
        <f>IF(Tabla1[[#This Row],[Descripción]]="","",_xlfn.XLOOKUP(Tabla1[[#This Row],[Descripción]],Tabla10[Descripción],Tabla10[Precio Unitario],0))</f>
        <v/>
      </c>
      <c r="P652" s="534" t="str">
        <f>IF(Tabla1[[#This Row],[Cantidad de Insumos]]="","",Tabla1[[#This Row],[Precio Unitario]]*Tabla1[[#This Row],[Cantidad de Insumos]])</f>
        <v/>
      </c>
      <c r="Q652" s="534" t="str">
        <f>IF(Tabla1[[#This Row],[Descripción]]="","",_xlfn.XLOOKUP(Tabla1[[#This Row],[Descripción]],Tabla10[Descripción],Tabla10[CODIGO PRESUPUESTARIO],0))</f>
        <v/>
      </c>
      <c r="R652" s="535"/>
    </row>
    <row r="653" spans="2:18" x14ac:dyDescent="0.25">
      <c r="B653" s="191" t="str">
        <f>IF('Formulario PPGR3'!$G653="","",CONCATENATE('Formulario PPGR3'!$C653,".",'Formulario PPGR3'!$D653,".",'Formulario PPGR3'!$E653,".",'Formulario PPGR3'!$F653))</f>
        <v/>
      </c>
      <c r="C653" s="191" t="str">
        <f>IF('Formulario PPGR3'!$G653="","",'Formulario PPGR1'!#REF!)</f>
        <v/>
      </c>
      <c r="D653" s="191" t="str">
        <f>IF('Formulario PPGR3'!$G653="","",'Formulario PPGR1'!#REF!)</f>
        <v/>
      </c>
      <c r="E653" s="191" t="str">
        <f>IF('Formulario PPGR3'!$G653="","",'Formulario PPGR1'!#REF!)</f>
        <v/>
      </c>
      <c r="F653" s="191" t="str">
        <f>IF('Formulario PPGR3'!$G653="","",'Formulario PPGR1'!#REF!)</f>
        <v/>
      </c>
      <c r="G653" s="243"/>
      <c r="H653" s="531" t="str" cm="1">
        <f t="array" ref="H653">IF(Tabla1[[#This Row],[Código_Actividad]]="","",_xlfn.XLOOKUP(Tabla1[[#This Row],[Código_Actividad]],CodigoActividad,Tabla2[Actividades Programables Presupuestables],"",0))</f>
        <v/>
      </c>
      <c r="I653" s="532" t="str">
        <f>IFERROR(VLOOKUP('Formulario PPGR3'!$G653,'Formulario PPGR2'!$H$110:$V$265,15,FALSE),"")</f>
        <v/>
      </c>
      <c r="J653" s="541"/>
      <c r="K653" s="535" t="str">
        <f>IF(Tabla1[[#This Row],[Insumos]]="","",_xlfn.XLOOKUP(Tabla1[[#This Row],[Insumos]],Tabla10[Insumo],Tabla10[InsumoAbrev],"",0))</f>
        <v/>
      </c>
      <c r="L653" s="536"/>
      <c r="M653" s="533" t="str">
        <f>IF(Tabla1[[#This Row],[Descripción]]="","",_xlfn.XLOOKUP(Tabla1[[#This Row],[Descripción]],Tabla10[Descripción],Tabla10[Unidad de Medida],"",0))</f>
        <v/>
      </c>
      <c r="N653" s="323"/>
      <c r="O653" s="534" t="str">
        <f>IF(Tabla1[[#This Row],[Descripción]]="","",_xlfn.XLOOKUP(Tabla1[[#This Row],[Descripción]],Tabla10[Descripción],Tabla10[Precio Unitario],0))</f>
        <v/>
      </c>
      <c r="P653" s="534" t="str">
        <f>IF(Tabla1[[#This Row],[Cantidad de Insumos]]="","",Tabla1[[#This Row],[Precio Unitario]]*Tabla1[[#This Row],[Cantidad de Insumos]])</f>
        <v/>
      </c>
      <c r="Q653" s="534" t="str">
        <f>IF(Tabla1[[#This Row],[Descripción]]="","",_xlfn.XLOOKUP(Tabla1[[#This Row],[Descripción]],Tabla10[Descripción],Tabla10[CODIGO PRESUPUESTARIO],0))</f>
        <v/>
      </c>
      <c r="R653" s="535"/>
    </row>
    <row r="654" spans="2:18" x14ac:dyDescent="0.25">
      <c r="B654" s="191" t="str">
        <f>IF('Formulario PPGR3'!$G654="","",CONCATENATE('Formulario PPGR3'!$C654,".",'Formulario PPGR3'!$D654,".",'Formulario PPGR3'!$E654,".",'Formulario PPGR3'!$F654))</f>
        <v/>
      </c>
      <c r="C654" s="191" t="str">
        <f>IF('Formulario PPGR3'!$G654="","",'Formulario PPGR1'!#REF!)</f>
        <v/>
      </c>
      <c r="D654" s="191" t="str">
        <f>IF('Formulario PPGR3'!$G654="","",'Formulario PPGR1'!#REF!)</f>
        <v/>
      </c>
      <c r="E654" s="191" t="str">
        <f>IF('Formulario PPGR3'!$G654="","",'Formulario PPGR1'!#REF!)</f>
        <v/>
      </c>
      <c r="F654" s="191" t="str">
        <f>IF('Formulario PPGR3'!$G654="","",'Formulario PPGR1'!#REF!)</f>
        <v/>
      </c>
      <c r="G654" s="243"/>
      <c r="H654" s="531" t="str" cm="1">
        <f t="array" ref="H654">IF(Tabla1[[#This Row],[Código_Actividad]]="","",_xlfn.XLOOKUP(Tabla1[[#This Row],[Código_Actividad]],CodigoActividad,Tabla2[Actividades Programables Presupuestables],"",0))</f>
        <v/>
      </c>
      <c r="I654" s="532" t="str">
        <f>IFERROR(VLOOKUP('Formulario PPGR3'!$G654,'Formulario PPGR2'!$H$110:$V$265,15,FALSE),"")</f>
        <v/>
      </c>
      <c r="J654" s="541"/>
      <c r="K654" s="535" t="str">
        <f>IF(Tabla1[[#This Row],[Insumos]]="","",_xlfn.XLOOKUP(Tabla1[[#This Row],[Insumos]],Tabla10[Insumo],Tabla10[InsumoAbrev],"",0))</f>
        <v/>
      </c>
      <c r="L654" s="536"/>
      <c r="M654" s="533" t="str">
        <f>IF(Tabla1[[#This Row],[Descripción]]="","",_xlfn.XLOOKUP(Tabla1[[#This Row],[Descripción]],Tabla10[Descripción],Tabla10[Unidad de Medida],"",0))</f>
        <v/>
      </c>
      <c r="N654" s="323"/>
      <c r="O654" s="534" t="str">
        <f>IF(Tabla1[[#This Row],[Descripción]]="","",_xlfn.XLOOKUP(Tabla1[[#This Row],[Descripción]],Tabla10[Descripción],Tabla10[Precio Unitario],0))</f>
        <v/>
      </c>
      <c r="P654" s="534" t="str">
        <f>IF(Tabla1[[#This Row],[Cantidad de Insumos]]="","",Tabla1[[#This Row],[Precio Unitario]]*Tabla1[[#This Row],[Cantidad de Insumos]])</f>
        <v/>
      </c>
      <c r="Q654" s="534" t="str">
        <f>IF(Tabla1[[#This Row],[Descripción]]="","",_xlfn.XLOOKUP(Tabla1[[#This Row],[Descripción]],Tabla10[Descripción],Tabla10[CODIGO PRESUPUESTARIO],0))</f>
        <v/>
      </c>
      <c r="R654" s="535"/>
    </row>
    <row r="655" spans="2:18" x14ac:dyDescent="0.25">
      <c r="B655" s="191" t="str">
        <f>IF('Formulario PPGR3'!$G655="","",CONCATENATE('Formulario PPGR3'!$C655,".",'Formulario PPGR3'!$D655,".",'Formulario PPGR3'!$E655,".",'Formulario PPGR3'!$F655))</f>
        <v/>
      </c>
      <c r="C655" s="191" t="str">
        <f>IF('Formulario PPGR3'!$G655="","",'Formulario PPGR1'!#REF!)</f>
        <v/>
      </c>
      <c r="D655" s="191" t="str">
        <f>IF('Formulario PPGR3'!$G655="","",'Formulario PPGR1'!#REF!)</f>
        <v/>
      </c>
      <c r="E655" s="191" t="str">
        <f>IF('Formulario PPGR3'!$G655="","",'Formulario PPGR1'!#REF!)</f>
        <v/>
      </c>
      <c r="F655" s="191" t="str">
        <f>IF('Formulario PPGR3'!$G655="","",'Formulario PPGR1'!#REF!)</f>
        <v/>
      </c>
      <c r="G655" s="243"/>
      <c r="H655" s="531" t="str" cm="1">
        <f t="array" ref="H655">IF(Tabla1[[#This Row],[Código_Actividad]]="","",_xlfn.XLOOKUP(Tabla1[[#This Row],[Código_Actividad]],CodigoActividad,Tabla2[Actividades Programables Presupuestables],"",0))</f>
        <v/>
      </c>
      <c r="I655" s="532" t="str">
        <f>IFERROR(VLOOKUP('Formulario PPGR3'!$G655,'Formulario PPGR2'!$H$110:$V$265,15,FALSE),"")</f>
        <v/>
      </c>
      <c r="J655" s="541"/>
      <c r="K655" s="535" t="str">
        <f>IF(Tabla1[[#This Row],[Insumos]]="","",_xlfn.XLOOKUP(Tabla1[[#This Row],[Insumos]],Tabla10[Insumo],Tabla10[InsumoAbrev],"",0))</f>
        <v/>
      </c>
      <c r="L655" s="536"/>
      <c r="M655" s="533" t="str">
        <f>IF(Tabla1[[#This Row],[Descripción]]="","",_xlfn.XLOOKUP(Tabla1[[#This Row],[Descripción]],Tabla10[Descripción],Tabla10[Unidad de Medida],"",0))</f>
        <v/>
      </c>
      <c r="N655" s="323"/>
      <c r="O655" s="534" t="str">
        <f>IF(Tabla1[[#This Row],[Descripción]]="","",_xlfn.XLOOKUP(Tabla1[[#This Row],[Descripción]],Tabla10[Descripción],Tabla10[Precio Unitario],0))</f>
        <v/>
      </c>
      <c r="P655" s="534" t="str">
        <f>IF(Tabla1[[#This Row],[Cantidad de Insumos]]="","",Tabla1[[#This Row],[Precio Unitario]]*Tabla1[[#This Row],[Cantidad de Insumos]])</f>
        <v/>
      </c>
      <c r="Q655" s="534" t="str">
        <f>IF(Tabla1[[#This Row],[Descripción]]="","",_xlfn.XLOOKUP(Tabla1[[#This Row],[Descripción]],Tabla10[Descripción],Tabla10[CODIGO PRESUPUESTARIO],0))</f>
        <v/>
      </c>
      <c r="R655" s="535"/>
    </row>
    <row r="656" spans="2:18" x14ac:dyDescent="0.25">
      <c r="B656" s="191" t="str">
        <f>IF('Formulario PPGR3'!$G656="","",CONCATENATE('Formulario PPGR3'!$C656,".",'Formulario PPGR3'!$D656,".",'Formulario PPGR3'!$E656,".",'Formulario PPGR3'!$F656))</f>
        <v/>
      </c>
      <c r="C656" s="191" t="str">
        <f>IF('Formulario PPGR3'!$G656="","",'Formulario PPGR1'!#REF!)</f>
        <v/>
      </c>
      <c r="D656" s="191" t="str">
        <f>IF('Formulario PPGR3'!$G656="","",'Formulario PPGR1'!#REF!)</f>
        <v/>
      </c>
      <c r="E656" s="191" t="str">
        <f>IF('Formulario PPGR3'!$G656="","",'Formulario PPGR1'!#REF!)</f>
        <v/>
      </c>
      <c r="F656" s="191" t="str">
        <f>IF('Formulario PPGR3'!$G656="","",'Formulario PPGR1'!#REF!)</f>
        <v/>
      </c>
      <c r="G656" s="243"/>
      <c r="H656" s="531" t="str" cm="1">
        <f t="array" ref="H656">IF(Tabla1[[#This Row],[Código_Actividad]]="","",_xlfn.XLOOKUP(Tabla1[[#This Row],[Código_Actividad]],CodigoActividad,Tabla2[Actividades Programables Presupuestables],"",0))</f>
        <v/>
      </c>
      <c r="I656" s="532" t="str">
        <f>IFERROR(VLOOKUP('Formulario PPGR3'!$G656,'Formulario PPGR2'!$H$110:$V$265,15,FALSE),"")</f>
        <v/>
      </c>
      <c r="J656" s="541"/>
      <c r="K656" s="535" t="str">
        <f>IF(Tabla1[[#This Row],[Insumos]]="","",_xlfn.XLOOKUP(Tabla1[[#This Row],[Insumos]],Tabla10[Insumo],Tabla10[InsumoAbrev],"",0))</f>
        <v/>
      </c>
      <c r="L656" s="536"/>
      <c r="M656" s="533" t="str">
        <f>IF(Tabla1[[#This Row],[Descripción]]="","",_xlfn.XLOOKUP(Tabla1[[#This Row],[Descripción]],Tabla10[Descripción],Tabla10[Unidad de Medida],"",0))</f>
        <v/>
      </c>
      <c r="N656" s="323"/>
      <c r="O656" s="534" t="str">
        <f>IF(Tabla1[[#This Row],[Descripción]]="","",_xlfn.XLOOKUP(Tabla1[[#This Row],[Descripción]],Tabla10[Descripción],Tabla10[Precio Unitario],0))</f>
        <v/>
      </c>
      <c r="P656" s="534" t="str">
        <f>IF(Tabla1[[#This Row],[Cantidad de Insumos]]="","",Tabla1[[#This Row],[Precio Unitario]]*Tabla1[[#This Row],[Cantidad de Insumos]])</f>
        <v/>
      </c>
      <c r="Q656" s="534" t="str">
        <f>IF(Tabla1[[#This Row],[Descripción]]="","",_xlfn.XLOOKUP(Tabla1[[#This Row],[Descripción]],Tabla10[Descripción],Tabla10[CODIGO PRESUPUESTARIO],0))</f>
        <v/>
      </c>
      <c r="R656" s="535"/>
    </row>
    <row r="657" spans="2:18" x14ac:dyDescent="0.25">
      <c r="B657" s="191" t="str">
        <f>IF('Formulario PPGR3'!$G657="","",CONCATENATE('Formulario PPGR3'!$C657,".",'Formulario PPGR3'!$D657,".",'Formulario PPGR3'!$E657,".",'Formulario PPGR3'!$F657))</f>
        <v/>
      </c>
      <c r="C657" s="191" t="str">
        <f>IF('Formulario PPGR3'!$G657="","",'Formulario PPGR1'!#REF!)</f>
        <v/>
      </c>
      <c r="D657" s="191" t="str">
        <f>IF('Formulario PPGR3'!$G657="","",'Formulario PPGR1'!#REF!)</f>
        <v/>
      </c>
      <c r="E657" s="191" t="str">
        <f>IF('Formulario PPGR3'!$G657="","",'Formulario PPGR1'!#REF!)</f>
        <v/>
      </c>
      <c r="F657" s="191" t="str">
        <f>IF('Formulario PPGR3'!$G657="","",'Formulario PPGR1'!#REF!)</f>
        <v/>
      </c>
      <c r="G657" s="243"/>
      <c r="H657" s="531" t="str" cm="1">
        <f t="array" ref="H657">IF(Tabla1[[#This Row],[Código_Actividad]]="","",_xlfn.XLOOKUP(Tabla1[[#This Row],[Código_Actividad]],CodigoActividad,Tabla2[Actividades Programables Presupuestables],"",0))</f>
        <v/>
      </c>
      <c r="I657" s="532" t="str">
        <f>IFERROR(VLOOKUP('Formulario PPGR3'!$G657,'Formulario PPGR2'!$H$110:$V$265,15,FALSE),"")</f>
        <v/>
      </c>
      <c r="J657" s="540"/>
      <c r="K657" s="535" t="str">
        <f>IF(Tabla1[[#This Row],[Insumos]]="","",_xlfn.XLOOKUP(Tabla1[[#This Row],[Insumos]],Tabla10[Insumo],Tabla10[InsumoAbrev],"",0))</f>
        <v/>
      </c>
      <c r="L657" s="536"/>
      <c r="M657" s="533" t="str">
        <f>IF(Tabla1[[#This Row],[Descripción]]="","",_xlfn.XLOOKUP(Tabla1[[#This Row],[Descripción]],Tabla10[Descripción],Tabla10[Unidad de Medida],"",0))</f>
        <v/>
      </c>
      <c r="N657" s="323"/>
      <c r="O657" s="534" t="str">
        <f>IF(Tabla1[[#This Row],[Descripción]]="","",_xlfn.XLOOKUP(Tabla1[[#This Row],[Descripción]],Tabla10[Descripción],Tabla10[Precio Unitario],0))</f>
        <v/>
      </c>
      <c r="P657" s="534" t="str">
        <f>IF(Tabla1[[#This Row],[Cantidad de Insumos]]="","",Tabla1[[#This Row],[Precio Unitario]]*Tabla1[[#This Row],[Cantidad de Insumos]])</f>
        <v/>
      </c>
      <c r="Q657" s="534" t="str">
        <f>IF(Tabla1[[#This Row],[Descripción]]="","",_xlfn.XLOOKUP(Tabla1[[#This Row],[Descripción]],Tabla10[Descripción],Tabla10[CODIGO PRESUPUESTARIO],0))</f>
        <v/>
      </c>
      <c r="R657" s="535"/>
    </row>
    <row r="658" spans="2:18" x14ac:dyDescent="0.25">
      <c r="B658" s="191" t="str">
        <f>IF('Formulario PPGR3'!$G658="","",CONCATENATE('Formulario PPGR3'!$C658,".",'Formulario PPGR3'!$D658,".",'Formulario PPGR3'!$E658,".",'Formulario PPGR3'!$F658))</f>
        <v/>
      </c>
      <c r="C658" s="191" t="str">
        <f>IF('Formulario PPGR3'!$G658="","",'Formulario PPGR1'!#REF!)</f>
        <v/>
      </c>
      <c r="D658" s="191" t="str">
        <f>IF('Formulario PPGR3'!$G658="","",'Formulario PPGR1'!#REF!)</f>
        <v/>
      </c>
      <c r="E658" s="191" t="str">
        <f>IF('Formulario PPGR3'!$G658="","",'Formulario PPGR1'!#REF!)</f>
        <v/>
      </c>
      <c r="F658" s="191" t="str">
        <f>IF('Formulario PPGR3'!$G658="","",'Formulario PPGR1'!#REF!)</f>
        <v/>
      </c>
      <c r="G658" s="243"/>
      <c r="H658" s="531" t="str" cm="1">
        <f t="array" ref="H658">IF(Tabla1[[#This Row],[Código_Actividad]]="","",_xlfn.XLOOKUP(Tabla1[[#This Row],[Código_Actividad]],CodigoActividad,Tabla2[Actividades Programables Presupuestables],"",0))</f>
        <v/>
      </c>
      <c r="I658" s="532" t="str">
        <f>IFERROR(VLOOKUP('Formulario PPGR3'!$G658,'Formulario PPGR2'!$H$110:$V$265,15,FALSE),"")</f>
        <v/>
      </c>
      <c r="J658" s="540"/>
      <c r="K658" s="535" t="str">
        <f>IF(Tabla1[[#This Row],[Insumos]]="","",_xlfn.XLOOKUP(Tabla1[[#This Row],[Insumos]],Tabla10[Insumo],Tabla10[InsumoAbrev],"",0))</f>
        <v/>
      </c>
      <c r="L658" s="536"/>
      <c r="M658" s="533" t="str">
        <f>IF(Tabla1[[#This Row],[Descripción]]="","",_xlfn.XLOOKUP(Tabla1[[#This Row],[Descripción]],Tabla10[Descripción],Tabla10[Unidad de Medida],"",0))</f>
        <v/>
      </c>
      <c r="N658" s="323"/>
      <c r="O658" s="534" t="str">
        <f>IF(Tabla1[[#This Row],[Descripción]]="","",_xlfn.XLOOKUP(Tabla1[[#This Row],[Descripción]],Tabla10[Descripción],Tabla10[Precio Unitario],0))</f>
        <v/>
      </c>
      <c r="P658" s="534" t="str">
        <f>IF(Tabla1[[#This Row],[Cantidad de Insumos]]="","",Tabla1[[#This Row],[Precio Unitario]]*Tabla1[[#This Row],[Cantidad de Insumos]])</f>
        <v/>
      </c>
      <c r="Q658" s="534" t="str">
        <f>IF(Tabla1[[#This Row],[Descripción]]="","",_xlfn.XLOOKUP(Tabla1[[#This Row],[Descripción]],Tabla10[Descripción],Tabla10[CODIGO PRESUPUESTARIO],0))</f>
        <v/>
      </c>
      <c r="R658" s="535"/>
    </row>
    <row r="659" spans="2:18" x14ac:dyDescent="0.25">
      <c r="B659" s="191" t="str">
        <f>IF('Formulario PPGR3'!$G659="","",CONCATENATE('Formulario PPGR3'!$C659,".",'Formulario PPGR3'!$D659,".",'Formulario PPGR3'!$E659,".",'Formulario PPGR3'!$F659))</f>
        <v/>
      </c>
      <c r="C659" s="191" t="str">
        <f>IF('Formulario PPGR3'!$G659="","",'Formulario PPGR1'!#REF!)</f>
        <v/>
      </c>
      <c r="D659" s="191" t="str">
        <f>IF('Formulario PPGR3'!$G659="","",'Formulario PPGR1'!#REF!)</f>
        <v/>
      </c>
      <c r="E659" s="191" t="str">
        <f>IF('Formulario PPGR3'!$G659="","",'Formulario PPGR1'!#REF!)</f>
        <v/>
      </c>
      <c r="F659" s="191" t="str">
        <f>IF('Formulario PPGR3'!$G659="","",'Formulario PPGR1'!#REF!)</f>
        <v/>
      </c>
      <c r="G659" s="243"/>
      <c r="H659" s="531" t="str" cm="1">
        <f t="array" ref="H659">IF(Tabla1[[#This Row],[Código_Actividad]]="","",_xlfn.XLOOKUP(Tabla1[[#This Row],[Código_Actividad]],CodigoActividad,Tabla2[Actividades Programables Presupuestables],"",0))</f>
        <v/>
      </c>
      <c r="I659" s="532" t="str">
        <f>IFERROR(VLOOKUP('Formulario PPGR3'!$G659,'Formulario PPGR2'!$H$110:$V$265,15,FALSE),"")</f>
        <v/>
      </c>
      <c r="J659" s="541"/>
      <c r="K659" s="535" t="str">
        <f>IF(Tabla1[[#This Row],[Insumos]]="","",_xlfn.XLOOKUP(Tabla1[[#This Row],[Insumos]],Tabla10[Insumo],Tabla10[InsumoAbrev],"",0))</f>
        <v/>
      </c>
      <c r="L659" s="536"/>
      <c r="M659" s="533" t="str">
        <f>IF(Tabla1[[#This Row],[Descripción]]="","",_xlfn.XLOOKUP(Tabla1[[#This Row],[Descripción]],Tabla10[Descripción],Tabla10[Unidad de Medida],"",0))</f>
        <v/>
      </c>
      <c r="N659" s="323"/>
      <c r="O659" s="534" t="str">
        <f>IF(Tabla1[[#This Row],[Descripción]]="","",_xlfn.XLOOKUP(Tabla1[[#This Row],[Descripción]],Tabla10[Descripción],Tabla10[Precio Unitario],0))</f>
        <v/>
      </c>
      <c r="P659" s="534" t="str">
        <f>IF(Tabla1[[#This Row],[Cantidad de Insumos]]="","",Tabla1[[#This Row],[Precio Unitario]]*Tabla1[[#This Row],[Cantidad de Insumos]])</f>
        <v/>
      </c>
      <c r="Q659" s="534" t="str">
        <f>IF(Tabla1[[#This Row],[Descripción]]="","",_xlfn.XLOOKUP(Tabla1[[#This Row],[Descripción]],Tabla10[Descripción],Tabla10[CODIGO PRESUPUESTARIO],0))</f>
        <v/>
      </c>
      <c r="R659" s="535"/>
    </row>
    <row r="660" spans="2:18" x14ac:dyDescent="0.25">
      <c r="B660" s="191" t="str">
        <f>IF('Formulario PPGR3'!$G660="","",CONCATENATE('Formulario PPGR3'!$C660,".",'Formulario PPGR3'!$D660,".",'Formulario PPGR3'!$E660,".",'Formulario PPGR3'!$F660))</f>
        <v/>
      </c>
      <c r="C660" s="191" t="str">
        <f>IF('Formulario PPGR3'!$G660="","",'Formulario PPGR1'!#REF!)</f>
        <v/>
      </c>
      <c r="D660" s="191" t="str">
        <f>IF('Formulario PPGR3'!$G660="","",'Formulario PPGR1'!#REF!)</f>
        <v/>
      </c>
      <c r="E660" s="191" t="str">
        <f>IF('Formulario PPGR3'!$G660="","",'Formulario PPGR1'!#REF!)</f>
        <v/>
      </c>
      <c r="F660" s="191" t="str">
        <f>IF('Formulario PPGR3'!$G660="","",'Formulario PPGR1'!#REF!)</f>
        <v/>
      </c>
      <c r="G660" s="243"/>
      <c r="H660" s="531" t="str" cm="1">
        <f t="array" ref="H660">IF(Tabla1[[#This Row],[Código_Actividad]]="","",_xlfn.XLOOKUP(Tabla1[[#This Row],[Código_Actividad]],CodigoActividad,Tabla2[Actividades Programables Presupuestables],"",0))</f>
        <v/>
      </c>
      <c r="I660" s="532" t="str">
        <f>IFERROR(VLOOKUP('Formulario PPGR3'!$G660,'Formulario PPGR2'!$H$110:$V$265,15,FALSE),"")</f>
        <v/>
      </c>
      <c r="J660" s="541"/>
      <c r="K660" s="535" t="str">
        <f>IF(Tabla1[[#This Row],[Insumos]]="","",_xlfn.XLOOKUP(Tabla1[[#This Row],[Insumos]],Tabla10[Insumo],Tabla10[InsumoAbrev],"",0))</f>
        <v/>
      </c>
      <c r="L660" s="536"/>
      <c r="M660" s="533" t="str">
        <f>IF(Tabla1[[#This Row],[Descripción]]="","",_xlfn.XLOOKUP(Tabla1[[#This Row],[Descripción]],Tabla10[Descripción],Tabla10[Unidad de Medida],"",0))</f>
        <v/>
      </c>
      <c r="N660" s="323"/>
      <c r="O660" s="534" t="str">
        <f>IF(Tabla1[[#This Row],[Descripción]]="","",_xlfn.XLOOKUP(Tabla1[[#This Row],[Descripción]],Tabla10[Descripción],Tabla10[Precio Unitario],0))</f>
        <v/>
      </c>
      <c r="P660" s="534" t="str">
        <f>IF(Tabla1[[#This Row],[Cantidad de Insumos]]="","",Tabla1[[#This Row],[Precio Unitario]]*Tabla1[[#This Row],[Cantidad de Insumos]])</f>
        <v/>
      </c>
      <c r="Q660" s="534" t="str">
        <f>IF(Tabla1[[#This Row],[Descripción]]="","",_xlfn.XLOOKUP(Tabla1[[#This Row],[Descripción]],Tabla10[Descripción],Tabla10[CODIGO PRESUPUESTARIO],0))</f>
        <v/>
      </c>
      <c r="R660" s="535"/>
    </row>
    <row r="661" spans="2:18" x14ac:dyDescent="0.25">
      <c r="B661" s="191" t="str">
        <f>IF('Formulario PPGR3'!$G661="","",CONCATENATE('Formulario PPGR3'!$C661,".",'Formulario PPGR3'!$D661,".",'Formulario PPGR3'!$E661,".",'Formulario PPGR3'!$F661))</f>
        <v/>
      </c>
      <c r="C661" s="191" t="str">
        <f>IF('Formulario PPGR3'!$G661="","",'Formulario PPGR1'!#REF!)</f>
        <v/>
      </c>
      <c r="D661" s="191" t="str">
        <f>IF('Formulario PPGR3'!$G661="","",'Formulario PPGR1'!#REF!)</f>
        <v/>
      </c>
      <c r="E661" s="191" t="str">
        <f>IF('Formulario PPGR3'!$G661="","",'Formulario PPGR1'!#REF!)</f>
        <v/>
      </c>
      <c r="F661" s="191" t="str">
        <f>IF('Formulario PPGR3'!$G661="","",'Formulario PPGR1'!#REF!)</f>
        <v/>
      </c>
      <c r="G661" s="243"/>
      <c r="H661" s="531" t="str" cm="1">
        <f t="array" ref="H661">IF(Tabla1[[#This Row],[Código_Actividad]]="","",_xlfn.XLOOKUP(Tabla1[[#This Row],[Código_Actividad]],CodigoActividad,Tabla2[Actividades Programables Presupuestables],"",0))</f>
        <v/>
      </c>
      <c r="I661" s="532" t="str">
        <f>IFERROR(VLOOKUP('Formulario PPGR3'!$G661,'Formulario PPGR2'!$H$110:$V$265,15,FALSE),"")</f>
        <v/>
      </c>
      <c r="J661" s="540"/>
      <c r="K661" s="535" t="str">
        <f>IF(Tabla1[[#This Row],[Insumos]]="","",_xlfn.XLOOKUP(Tabla1[[#This Row],[Insumos]],Tabla10[Insumo],Tabla10[InsumoAbrev],"",0))</f>
        <v/>
      </c>
      <c r="L661" s="536"/>
      <c r="M661" s="533" t="str">
        <f>IF(Tabla1[[#This Row],[Descripción]]="","",_xlfn.XLOOKUP(Tabla1[[#This Row],[Descripción]],Tabla10[Descripción],Tabla10[Unidad de Medida],"",0))</f>
        <v/>
      </c>
      <c r="N661" s="323"/>
      <c r="O661" s="534" t="str">
        <f>IF(Tabla1[[#This Row],[Descripción]]="","",_xlfn.XLOOKUP(Tabla1[[#This Row],[Descripción]],Tabla10[Descripción],Tabla10[Precio Unitario],0))</f>
        <v/>
      </c>
      <c r="P661" s="534" t="str">
        <f>IF(Tabla1[[#This Row],[Cantidad de Insumos]]="","",Tabla1[[#This Row],[Precio Unitario]]*Tabla1[[#This Row],[Cantidad de Insumos]])</f>
        <v/>
      </c>
      <c r="Q661" s="534" t="str">
        <f>IF(Tabla1[[#This Row],[Descripción]]="","",_xlfn.XLOOKUP(Tabla1[[#This Row],[Descripción]],Tabla10[Descripción],Tabla10[CODIGO PRESUPUESTARIO],0))</f>
        <v/>
      </c>
      <c r="R661" s="535"/>
    </row>
    <row r="662" spans="2:18" x14ac:dyDescent="0.25">
      <c r="B662" s="191" t="str">
        <f>IF('Formulario PPGR3'!$G662="","",CONCATENATE('Formulario PPGR3'!$C662,".",'Formulario PPGR3'!$D662,".",'Formulario PPGR3'!$E662,".",'Formulario PPGR3'!$F662))</f>
        <v/>
      </c>
      <c r="C662" s="191" t="str">
        <f>IF('Formulario PPGR3'!$G662="","",'Formulario PPGR1'!#REF!)</f>
        <v/>
      </c>
      <c r="D662" s="191" t="str">
        <f>IF('Formulario PPGR3'!$G662="","",'Formulario PPGR1'!#REF!)</f>
        <v/>
      </c>
      <c r="E662" s="191" t="str">
        <f>IF('Formulario PPGR3'!$G662="","",'Formulario PPGR1'!#REF!)</f>
        <v/>
      </c>
      <c r="F662" s="191" t="str">
        <f>IF('Formulario PPGR3'!$G662="","",'Formulario PPGR1'!#REF!)</f>
        <v/>
      </c>
      <c r="G662" s="243"/>
      <c r="H662" s="531" t="str" cm="1">
        <f t="array" ref="H662">IF(Tabla1[[#This Row],[Código_Actividad]]="","",_xlfn.XLOOKUP(Tabla1[[#This Row],[Código_Actividad]],CodigoActividad,Tabla2[Actividades Programables Presupuestables],"",0))</f>
        <v/>
      </c>
      <c r="I662" s="532" t="str">
        <f>IFERROR(VLOOKUP('Formulario PPGR3'!$G662,'Formulario PPGR2'!$H$110:$V$265,15,FALSE),"")</f>
        <v/>
      </c>
      <c r="J662" s="540"/>
      <c r="K662" s="535" t="str">
        <f>IF(Tabla1[[#This Row],[Insumos]]="","",_xlfn.XLOOKUP(Tabla1[[#This Row],[Insumos]],Tabla10[Insumo],Tabla10[InsumoAbrev],"",0))</f>
        <v/>
      </c>
      <c r="L662" s="536"/>
      <c r="M662" s="533" t="str">
        <f>IF(Tabla1[[#This Row],[Descripción]]="","",_xlfn.XLOOKUP(Tabla1[[#This Row],[Descripción]],Tabla10[Descripción],Tabla10[Unidad de Medida],"",0))</f>
        <v/>
      </c>
      <c r="N662" s="323"/>
      <c r="O662" s="534" t="str">
        <f>IF(Tabla1[[#This Row],[Descripción]]="","",_xlfn.XLOOKUP(Tabla1[[#This Row],[Descripción]],Tabla10[Descripción],Tabla10[Precio Unitario],0))</f>
        <v/>
      </c>
      <c r="P662" s="534" t="str">
        <f>IF(Tabla1[[#This Row],[Cantidad de Insumos]]="","",Tabla1[[#This Row],[Precio Unitario]]*Tabla1[[#This Row],[Cantidad de Insumos]])</f>
        <v/>
      </c>
      <c r="Q662" s="534" t="str">
        <f>IF(Tabla1[[#This Row],[Descripción]]="","",_xlfn.XLOOKUP(Tabla1[[#This Row],[Descripción]],Tabla10[Descripción],Tabla10[CODIGO PRESUPUESTARIO],0))</f>
        <v/>
      </c>
      <c r="R662" s="535"/>
    </row>
    <row r="663" spans="2:18" x14ac:dyDescent="0.25">
      <c r="B663" s="191" t="str">
        <f>IF('Formulario PPGR3'!$G663="","",CONCATENATE('Formulario PPGR3'!$C663,".",'Formulario PPGR3'!$D663,".",'Formulario PPGR3'!$E663,".",'Formulario PPGR3'!$F663))</f>
        <v/>
      </c>
      <c r="C663" s="191" t="str">
        <f>IF('Formulario PPGR3'!$G663="","",'Formulario PPGR1'!#REF!)</f>
        <v/>
      </c>
      <c r="D663" s="191" t="str">
        <f>IF('Formulario PPGR3'!$G663="","",'Formulario PPGR1'!#REF!)</f>
        <v/>
      </c>
      <c r="E663" s="191" t="str">
        <f>IF('Formulario PPGR3'!$G663="","",'Formulario PPGR1'!#REF!)</f>
        <v/>
      </c>
      <c r="F663" s="191" t="str">
        <f>IF('Formulario PPGR3'!$G663="","",'Formulario PPGR1'!#REF!)</f>
        <v/>
      </c>
      <c r="G663" s="243"/>
      <c r="H663" s="531" t="str" cm="1">
        <f t="array" ref="H663">IF(Tabla1[[#This Row],[Código_Actividad]]="","",_xlfn.XLOOKUP(Tabla1[[#This Row],[Código_Actividad]],CodigoActividad,Tabla2[Actividades Programables Presupuestables],"",0))</f>
        <v/>
      </c>
      <c r="I663" s="532" t="str">
        <f>IFERROR(VLOOKUP('Formulario PPGR3'!$G663,'Formulario PPGR2'!$H$110:$V$265,15,FALSE),"")</f>
        <v/>
      </c>
      <c r="J663" s="540"/>
      <c r="K663" s="535" t="str">
        <f>IF(Tabla1[[#This Row],[Insumos]]="","",_xlfn.XLOOKUP(Tabla1[[#This Row],[Insumos]],Tabla10[Insumo],Tabla10[InsumoAbrev],"",0))</f>
        <v/>
      </c>
      <c r="L663" s="536"/>
      <c r="M663" s="533" t="str">
        <f>IF(Tabla1[[#This Row],[Descripción]]="","",_xlfn.XLOOKUP(Tabla1[[#This Row],[Descripción]],Tabla10[Descripción],Tabla10[Unidad de Medida],"",0))</f>
        <v/>
      </c>
      <c r="N663" s="323"/>
      <c r="O663" s="534" t="str">
        <f>IF(Tabla1[[#This Row],[Descripción]]="","",_xlfn.XLOOKUP(Tabla1[[#This Row],[Descripción]],Tabla10[Descripción],Tabla10[Precio Unitario],0))</f>
        <v/>
      </c>
      <c r="P663" s="534" t="str">
        <f>IF(Tabla1[[#This Row],[Cantidad de Insumos]]="","",Tabla1[[#This Row],[Precio Unitario]]*Tabla1[[#This Row],[Cantidad de Insumos]])</f>
        <v/>
      </c>
      <c r="Q663" s="534" t="str">
        <f>IF(Tabla1[[#This Row],[Descripción]]="","",_xlfn.XLOOKUP(Tabla1[[#This Row],[Descripción]],Tabla10[Descripción],Tabla10[CODIGO PRESUPUESTARIO],0))</f>
        <v/>
      </c>
      <c r="R663" s="535"/>
    </row>
    <row r="664" spans="2:18" x14ac:dyDescent="0.25">
      <c r="B664" s="191" t="str">
        <f>IF('Formulario PPGR3'!$G664="","",CONCATENATE('Formulario PPGR3'!$C664,".",'Formulario PPGR3'!$D664,".",'Formulario PPGR3'!$E664,".",'Formulario PPGR3'!$F664))</f>
        <v/>
      </c>
      <c r="C664" s="191" t="str">
        <f>IF('Formulario PPGR3'!$G664="","",'Formulario PPGR1'!#REF!)</f>
        <v/>
      </c>
      <c r="D664" s="191" t="str">
        <f>IF('Formulario PPGR3'!$G664="","",'Formulario PPGR1'!#REF!)</f>
        <v/>
      </c>
      <c r="E664" s="191" t="str">
        <f>IF('Formulario PPGR3'!$G664="","",'Formulario PPGR1'!#REF!)</f>
        <v/>
      </c>
      <c r="F664" s="191" t="str">
        <f>IF('Formulario PPGR3'!$G664="","",'Formulario PPGR1'!#REF!)</f>
        <v/>
      </c>
      <c r="G664" s="243"/>
      <c r="H664" s="531" t="str" cm="1">
        <f t="array" ref="H664">IF(Tabla1[[#This Row],[Código_Actividad]]="","",_xlfn.XLOOKUP(Tabla1[[#This Row],[Código_Actividad]],CodigoActividad,Tabla2[Actividades Programables Presupuestables],"",0))</f>
        <v/>
      </c>
      <c r="I664" s="532" t="str">
        <f>IFERROR(VLOOKUP('Formulario PPGR3'!$G664,'Formulario PPGR2'!$H$110:$V$265,15,FALSE),"")</f>
        <v/>
      </c>
      <c r="J664" s="540"/>
      <c r="K664" s="535" t="str">
        <f>IF(Tabla1[[#This Row],[Insumos]]="","",_xlfn.XLOOKUP(Tabla1[[#This Row],[Insumos]],Tabla10[Insumo],Tabla10[InsumoAbrev],"",0))</f>
        <v/>
      </c>
      <c r="L664" s="536"/>
      <c r="M664" s="533" t="str">
        <f>IF(Tabla1[[#This Row],[Descripción]]="","",_xlfn.XLOOKUP(Tabla1[[#This Row],[Descripción]],Tabla10[Descripción],Tabla10[Unidad de Medida],"",0))</f>
        <v/>
      </c>
      <c r="N664" s="323"/>
      <c r="O664" s="534" t="str">
        <f>IF(Tabla1[[#This Row],[Descripción]]="","",_xlfn.XLOOKUP(Tabla1[[#This Row],[Descripción]],Tabla10[Descripción],Tabla10[Precio Unitario],0))</f>
        <v/>
      </c>
      <c r="P664" s="534" t="str">
        <f>IF(Tabla1[[#This Row],[Cantidad de Insumos]]="","",Tabla1[[#This Row],[Precio Unitario]]*Tabla1[[#This Row],[Cantidad de Insumos]])</f>
        <v/>
      </c>
      <c r="Q664" s="534" t="str">
        <f>IF(Tabla1[[#This Row],[Descripción]]="","",_xlfn.XLOOKUP(Tabla1[[#This Row],[Descripción]],Tabla10[Descripción],Tabla10[CODIGO PRESUPUESTARIO],0))</f>
        <v/>
      </c>
      <c r="R664" s="535"/>
    </row>
    <row r="665" spans="2:18" x14ac:dyDescent="0.25">
      <c r="B665" s="191" t="str">
        <f>IF('Formulario PPGR3'!$G665="","",CONCATENATE('Formulario PPGR3'!$C665,".",'Formulario PPGR3'!$D665,".",'Formulario PPGR3'!$E665,".",'Formulario PPGR3'!$F665))</f>
        <v/>
      </c>
      <c r="C665" s="191" t="str">
        <f>IF('Formulario PPGR3'!$G665="","",'Formulario PPGR1'!#REF!)</f>
        <v/>
      </c>
      <c r="D665" s="191" t="str">
        <f>IF('Formulario PPGR3'!$G665="","",'Formulario PPGR1'!#REF!)</f>
        <v/>
      </c>
      <c r="E665" s="191" t="str">
        <f>IF('Formulario PPGR3'!$G665="","",'Formulario PPGR1'!#REF!)</f>
        <v/>
      </c>
      <c r="F665" s="191" t="str">
        <f>IF('Formulario PPGR3'!$G665="","",'Formulario PPGR1'!#REF!)</f>
        <v/>
      </c>
      <c r="G665" s="243"/>
      <c r="H665" s="531" t="str" cm="1">
        <f t="array" ref="H665">IF(Tabla1[[#This Row],[Código_Actividad]]="","",_xlfn.XLOOKUP(Tabla1[[#This Row],[Código_Actividad]],CodigoActividad,Tabla2[Actividades Programables Presupuestables],"",0))</f>
        <v/>
      </c>
      <c r="I665" s="532" t="str">
        <f>IFERROR(VLOOKUP('Formulario PPGR3'!$G665,'Formulario PPGR2'!$H$110:$V$265,15,FALSE),"")</f>
        <v/>
      </c>
      <c r="J665" s="540"/>
      <c r="K665" s="535" t="str">
        <f>IF(Tabla1[[#This Row],[Insumos]]="","",_xlfn.XLOOKUP(Tabla1[[#This Row],[Insumos]],Tabla10[Insumo],Tabla10[InsumoAbrev],"",0))</f>
        <v/>
      </c>
      <c r="L665" s="536"/>
      <c r="M665" s="533" t="str">
        <f>IF(Tabla1[[#This Row],[Descripción]]="","",_xlfn.XLOOKUP(Tabla1[[#This Row],[Descripción]],Tabla10[Descripción],Tabla10[Unidad de Medida],"",0))</f>
        <v/>
      </c>
      <c r="N665" s="323"/>
      <c r="O665" s="534" t="str">
        <f>IF(Tabla1[[#This Row],[Descripción]]="","",_xlfn.XLOOKUP(Tabla1[[#This Row],[Descripción]],Tabla10[Descripción],Tabla10[Precio Unitario],0))</f>
        <v/>
      </c>
      <c r="P665" s="534" t="str">
        <f>IF(Tabla1[[#This Row],[Cantidad de Insumos]]="","",Tabla1[[#This Row],[Precio Unitario]]*Tabla1[[#This Row],[Cantidad de Insumos]])</f>
        <v/>
      </c>
      <c r="Q665" s="534" t="str">
        <f>IF(Tabla1[[#This Row],[Descripción]]="","",_xlfn.XLOOKUP(Tabla1[[#This Row],[Descripción]],Tabla10[Descripción],Tabla10[CODIGO PRESUPUESTARIO],0))</f>
        <v/>
      </c>
      <c r="R665" s="535"/>
    </row>
    <row r="666" spans="2:18" x14ac:dyDescent="0.25">
      <c r="B666" s="191" t="str">
        <f>IF('Formulario PPGR3'!$G666="","",CONCATENATE('Formulario PPGR3'!$C666,".",'Formulario PPGR3'!$D666,".",'Formulario PPGR3'!$E666,".",'Formulario PPGR3'!$F666))</f>
        <v/>
      </c>
      <c r="C666" s="191" t="str">
        <f>IF('Formulario PPGR3'!$G666="","",'Formulario PPGR1'!#REF!)</f>
        <v/>
      </c>
      <c r="D666" s="191" t="str">
        <f>IF('Formulario PPGR3'!$G666="","",'Formulario PPGR1'!#REF!)</f>
        <v/>
      </c>
      <c r="E666" s="191" t="str">
        <f>IF('Formulario PPGR3'!$G666="","",'Formulario PPGR1'!#REF!)</f>
        <v/>
      </c>
      <c r="F666" s="191" t="str">
        <f>IF('Formulario PPGR3'!$G666="","",'Formulario PPGR1'!#REF!)</f>
        <v/>
      </c>
      <c r="G666" s="243"/>
      <c r="H666" s="531" t="str" cm="1">
        <f t="array" ref="H666">IF(Tabla1[[#This Row],[Código_Actividad]]="","",_xlfn.XLOOKUP(Tabla1[[#This Row],[Código_Actividad]],CodigoActividad,Tabla2[Actividades Programables Presupuestables],"",0))</f>
        <v/>
      </c>
      <c r="I666" s="532" t="str">
        <f>IFERROR(VLOOKUP('Formulario PPGR3'!$G666,'Formulario PPGR2'!$H$110:$V$265,15,FALSE),"")</f>
        <v/>
      </c>
      <c r="J666" s="540"/>
      <c r="K666" s="535" t="str">
        <f>IF(Tabla1[[#This Row],[Insumos]]="","",_xlfn.XLOOKUP(Tabla1[[#This Row],[Insumos]],Tabla10[Insumo],Tabla10[InsumoAbrev],"",0))</f>
        <v/>
      </c>
      <c r="L666" s="536"/>
      <c r="M666" s="533" t="str">
        <f>IF(Tabla1[[#This Row],[Descripción]]="","",_xlfn.XLOOKUP(Tabla1[[#This Row],[Descripción]],Tabla10[Descripción],Tabla10[Unidad de Medida],"",0))</f>
        <v/>
      </c>
      <c r="N666" s="323"/>
      <c r="O666" s="534" t="str">
        <f>IF(Tabla1[[#This Row],[Descripción]]="","",_xlfn.XLOOKUP(Tabla1[[#This Row],[Descripción]],Tabla10[Descripción],Tabla10[Precio Unitario],0))</f>
        <v/>
      </c>
      <c r="P666" s="534" t="str">
        <f>IF(Tabla1[[#This Row],[Cantidad de Insumos]]="","",Tabla1[[#This Row],[Precio Unitario]]*Tabla1[[#This Row],[Cantidad de Insumos]])</f>
        <v/>
      </c>
      <c r="Q666" s="534" t="str">
        <f>IF(Tabla1[[#This Row],[Descripción]]="","",_xlfn.XLOOKUP(Tabla1[[#This Row],[Descripción]],Tabla10[Descripción],Tabla10[CODIGO PRESUPUESTARIO],0))</f>
        <v/>
      </c>
      <c r="R666" s="535"/>
    </row>
    <row r="667" spans="2:18" x14ac:dyDescent="0.25">
      <c r="B667" s="191" t="str">
        <f>IF('Formulario PPGR3'!$G667="","",CONCATENATE('Formulario PPGR3'!$C667,".",'Formulario PPGR3'!$D667,".",'Formulario PPGR3'!$E667,".",'Formulario PPGR3'!$F667))</f>
        <v/>
      </c>
      <c r="C667" s="191" t="str">
        <f>IF('Formulario PPGR3'!$G667="","",'Formulario PPGR1'!#REF!)</f>
        <v/>
      </c>
      <c r="D667" s="191" t="str">
        <f>IF('Formulario PPGR3'!$G667="","",'Formulario PPGR1'!#REF!)</f>
        <v/>
      </c>
      <c r="E667" s="191" t="str">
        <f>IF('Formulario PPGR3'!$G667="","",'Formulario PPGR1'!#REF!)</f>
        <v/>
      </c>
      <c r="F667" s="191" t="str">
        <f>IF('Formulario PPGR3'!$G667="","",'Formulario PPGR1'!#REF!)</f>
        <v/>
      </c>
      <c r="G667" s="243"/>
      <c r="H667" s="531" t="str" cm="1">
        <f t="array" ref="H667">IF(Tabla1[[#This Row],[Código_Actividad]]="","",_xlfn.XLOOKUP(Tabla1[[#This Row],[Código_Actividad]],CodigoActividad,Tabla2[Actividades Programables Presupuestables],"",0))</f>
        <v/>
      </c>
      <c r="I667" s="532" t="str">
        <f>IFERROR(VLOOKUP('Formulario PPGR3'!$G667,'Formulario PPGR2'!$H$110:$V$265,15,FALSE),"")</f>
        <v/>
      </c>
      <c r="J667" s="540"/>
      <c r="K667" s="535" t="str">
        <f>IF(Tabla1[[#This Row],[Insumos]]="","",_xlfn.XLOOKUP(Tabla1[[#This Row],[Insumos]],Tabla10[Insumo],Tabla10[InsumoAbrev],"",0))</f>
        <v/>
      </c>
      <c r="L667" s="536"/>
      <c r="M667" s="533" t="str">
        <f>IF(Tabla1[[#This Row],[Descripción]]="","",_xlfn.XLOOKUP(Tabla1[[#This Row],[Descripción]],Tabla10[Descripción],Tabla10[Unidad de Medida],"",0))</f>
        <v/>
      </c>
      <c r="N667" s="323"/>
      <c r="O667" s="534" t="str">
        <f>IF(Tabla1[[#This Row],[Descripción]]="","",_xlfn.XLOOKUP(Tabla1[[#This Row],[Descripción]],Tabla10[Descripción],Tabla10[Precio Unitario],0))</f>
        <v/>
      </c>
      <c r="P667" s="534" t="str">
        <f>IF(Tabla1[[#This Row],[Cantidad de Insumos]]="","",Tabla1[[#This Row],[Precio Unitario]]*Tabla1[[#This Row],[Cantidad de Insumos]])</f>
        <v/>
      </c>
      <c r="Q667" s="534" t="str">
        <f>IF(Tabla1[[#This Row],[Descripción]]="","",_xlfn.XLOOKUP(Tabla1[[#This Row],[Descripción]],Tabla10[Descripción],Tabla10[CODIGO PRESUPUESTARIO],0))</f>
        <v/>
      </c>
      <c r="R667" s="535"/>
    </row>
    <row r="668" spans="2:18" x14ac:dyDescent="0.25">
      <c r="B668" s="191" t="str">
        <f>IF('Formulario PPGR3'!$G668="","",CONCATENATE('Formulario PPGR3'!$C668,".",'Formulario PPGR3'!$D668,".",'Formulario PPGR3'!$E668,".",'Formulario PPGR3'!$F668))</f>
        <v/>
      </c>
      <c r="C668" s="191" t="str">
        <f>IF('Formulario PPGR3'!$G668="","",'Formulario PPGR1'!#REF!)</f>
        <v/>
      </c>
      <c r="D668" s="191" t="str">
        <f>IF('Formulario PPGR3'!$G668="","",'Formulario PPGR1'!#REF!)</f>
        <v/>
      </c>
      <c r="E668" s="191" t="str">
        <f>IF('Formulario PPGR3'!$G668="","",'Formulario PPGR1'!#REF!)</f>
        <v/>
      </c>
      <c r="F668" s="191" t="str">
        <f>IF('Formulario PPGR3'!$G668="","",'Formulario PPGR1'!#REF!)</f>
        <v/>
      </c>
      <c r="G668" s="243"/>
      <c r="H668" s="531" t="str" cm="1">
        <f t="array" ref="H668">IF(Tabla1[[#This Row],[Código_Actividad]]="","",_xlfn.XLOOKUP(Tabla1[[#This Row],[Código_Actividad]],CodigoActividad,Tabla2[Actividades Programables Presupuestables],"",0))</f>
        <v/>
      </c>
      <c r="I668" s="532" t="str">
        <f>IFERROR(VLOOKUP('Formulario PPGR3'!$G668,'Formulario PPGR2'!$H$110:$V$265,15,FALSE),"")</f>
        <v/>
      </c>
      <c r="J668" s="540"/>
      <c r="K668" s="535" t="str">
        <f>IF(Tabla1[[#This Row],[Insumos]]="","",_xlfn.XLOOKUP(Tabla1[[#This Row],[Insumos]],Tabla10[Insumo],Tabla10[InsumoAbrev],"",0))</f>
        <v/>
      </c>
      <c r="L668" s="536"/>
      <c r="M668" s="533" t="str">
        <f>IF(Tabla1[[#This Row],[Descripción]]="","",_xlfn.XLOOKUP(Tabla1[[#This Row],[Descripción]],Tabla10[Descripción],Tabla10[Unidad de Medida],"",0))</f>
        <v/>
      </c>
      <c r="N668" s="323"/>
      <c r="O668" s="534" t="str">
        <f>IF(Tabla1[[#This Row],[Descripción]]="","",_xlfn.XLOOKUP(Tabla1[[#This Row],[Descripción]],Tabla10[Descripción],Tabla10[Precio Unitario],0))</f>
        <v/>
      </c>
      <c r="P668" s="534" t="str">
        <f>IF(Tabla1[[#This Row],[Cantidad de Insumos]]="","",Tabla1[[#This Row],[Precio Unitario]]*Tabla1[[#This Row],[Cantidad de Insumos]])</f>
        <v/>
      </c>
      <c r="Q668" s="534" t="str">
        <f>IF(Tabla1[[#This Row],[Descripción]]="","",_xlfn.XLOOKUP(Tabla1[[#This Row],[Descripción]],Tabla10[Descripción],Tabla10[CODIGO PRESUPUESTARIO],0))</f>
        <v/>
      </c>
      <c r="R668" s="535"/>
    </row>
    <row r="669" spans="2:18" x14ac:dyDescent="0.25">
      <c r="B669" s="191" t="str">
        <f>IF('Formulario PPGR3'!$G669="","",CONCATENATE('Formulario PPGR3'!$C669,".",'Formulario PPGR3'!$D669,".",'Formulario PPGR3'!$E669,".",'Formulario PPGR3'!$F669))</f>
        <v/>
      </c>
      <c r="C669" s="191" t="str">
        <f>IF('Formulario PPGR3'!$G669="","",'Formulario PPGR1'!#REF!)</f>
        <v/>
      </c>
      <c r="D669" s="191" t="str">
        <f>IF('Formulario PPGR3'!$G669="","",'Formulario PPGR1'!#REF!)</f>
        <v/>
      </c>
      <c r="E669" s="191" t="str">
        <f>IF('Formulario PPGR3'!$G669="","",'Formulario PPGR1'!#REF!)</f>
        <v/>
      </c>
      <c r="F669" s="191" t="str">
        <f>IF('Formulario PPGR3'!$G669="","",'Formulario PPGR1'!#REF!)</f>
        <v/>
      </c>
      <c r="G669" s="243"/>
      <c r="H669" s="531" t="str" cm="1">
        <f t="array" ref="H669">IF(Tabla1[[#This Row],[Código_Actividad]]="","",_xlfn.XLOOKUP(Tabla1[[#This Row],[Código_Actividad]],CodigoActividad,Tabla2[Actividades Programables Presupuestables],"",0))</f>
        <v/>
      </c>
      <c r="I669" s="532" t="str">
        <f>IFERROR(VLOOKUP('Formulario PPGR3'!$G669,'Formulario PPGR2'!$H$110:$V$265,15,FALSE),"")</f>
        <v/>
      </c>
      <c r="J669" s="540"/>
      <c r="K669" s="535" t="str">
        <f>IF(Tabla1[[#This Row],[Insumos]]="","",_xlfn.XLOOKUP(Tabla1[[#This Row],[Insumos]],Tabla10[Insumo],Tabla10[InsumoAbrev],"",0))</f>
        <v/>
      </c>
      <c r="L669" s="536"/>
      <c r="M669" s="533" t="str">
        <f>IF(Tabla1[[#This Row],[Descripción]]="","",_xlfn.XLOOKUP(Tabla1[[#This Row],[Descripción]],Tabla10[Descripción],Tabla10[Unidad de Medida],"",0))</f>
        <v/>
      </c>
      <c r="N669" s="323"/>
      <c r="O669" s="534" t="str">
        <f>IF(Tabla1[[#This Row],[Descripción]]="","",_xlfn.XLOOKUP(Tabla1[[#This Row],[Descripción]],Tabla10[Descripción],Tabla10[Precio Unitario],0))</f>
        <v/>
      </c>
      <c r="P669" s="534" t="str">
        <f>IF(Tabla1[[#This Row],[Cantidad de Insumos]]="","",Tabla1[[#This Row],[Precio Unitario]]*Tabla1[[#This Row],[Cantidad de Insumos]])</f>
        <v/>
      </c>
      <c r="Q669" s="534" t="str">
        <f>IF(Tabla1[[#This Row],[Descripción]]="","",_xlfn.XLOOKUP(Tabla1[[#This Row],[Descripción]],Tabla10[Descripción],Tabla10[CODIGO PRESUPUESTARIO],0))</f>
        <v/>
      </c>
      <c r="R669" s="535"/>
    </row>
    <row r="670" spans="2:18" x14ac:dyDescent="0.25">
      <c r="B670" s="191" t="str">
        <f>IF('Formulario PPGR3'!$G670="","",CONCATENATE('Formulario PPGR3'!$C670,".",'Formulario PPGR3'!$D670,".",'Formulario PPGR3'!$E670,".",'Formulario PPGR3'!$F670))</f>
        <v/>
      </c>
      <c r="C670" s="191" t="str">
        <f>IF('Formulario PPGR3'!$G670="","",'Formulario PPGR1'!#REF!)</f>
        <v/>
      </c>
      <c r="D670" s="191" t="str">
        <f>IF('Formulario PPGR3'!$G670="","",'Formulario PPGR1'!#REF!)</f>
        <v/>
      </c>
      <c r="E670" s="191" t="str">
        <f>IF('Formulario PPGR3'!$G670="","",'Formulario PPGR1'!#REF!)</f>
        <v/>
      </c>
      <c r="F670" s="191" t="str">
        <f>IF('Formulario PPGR3'!$G670="","",'Formulario PPGR1'!#REF!)</f>
        <v/>
      </c>
      <c r="G670" s="243"/>
      <c r="H670" s="531" t="str" cm="1">
        <f t="array" ref="H670">IF(Tabla1[[#This Row],[Código_Actividad]]="","",_xlfn.XLOOKUP(Tabla1[[#This Row],[Código_Actividad]],CodigoActividad,Tabla2[Actividades Programables Presupuestables],"",0))</f>
        <v/>
      </c>
      <c r="I670" s="532" t="str">
        <f>IFERROR(VLOOKUP('Formulario PPGR3'!$G670,'Formulario PPGR2'!$H$110:$V$265,15,FALSE),"")</f>
        <v/>
      </c>
      <c r="J670" s="540"/>
      <c r="K670" s="535" t="str">
        <f>IF(Tabla1[[#This Row],[Insumos]]="","",_xlfn.XLOOKUP(Tabla1[[#This Row],[Insumos]],Tabla10[Insumo],Tabla10[InsumoAbrev],"",0))</f>
        <v/>
      </c>
      <c r="L670" s="536"/>
      <c r="M670" s="533" t="str">
        <f>IF(Tabla1[[#This Row],[Descripción]]="","",_xlfn.XLOOKUP(Tabla1[[#This Row],[Descripción]],Tabla10[Descripción],Tabla10[Unidad de Medida],"",0))</f>
        <v/>
      </c>
      <c r="N670" s="323"/>
      <c r="O670" s="534" t="str">
        <f>IF(Tabla1[[#This Row],[Descripción]]="","",_xlfn.XLOOKUP(Tabla1[[#This Row],[Descripción]],Tabla10[Descripción],Tabla10[Precio Unitario],0))</f>
        <v/>
      </c>
      <c r="P670" s="534" t="str">
        <f>IF(Tabla1[[#This Row],[Cantidad de Insumos]]="","",Tabla1[[#This Row],[Precio Unitario]]*Tabla1[[#This Row],[Cantidad de Insumos]])</f>
        <v/>
      </c>
      <c r="Q670" s="534" t="str">
        <f>IF(Tabla1[[#This Row],[Descripción]]="","",_xlfn.XLOOKUP(Tabla1[[#This Row],[Descripción]],Tabla10[Descripción],Tabla10[CODIGO PRESUPUESTARIO],0))</f>
        <v/>
      </c>
      <c r="R670" s="535"/>
    </row>
    <row r="671" spans="2:18" x14ac:dyDescent="0.25">
      <c r="B671" s="191" t="str">
        <f>IF('Formulario PPGR3'!$G671="","",CONCATENATE('Formulario PPGR3'!$C671,".",'Formulario PPGR3'!$D671,".",'Formulario PPGR3'!$E671,".",'Formulario PPGR3'!$F671))</f>
        <v/>
      </c>
      <c r="C671" s="191" t="str">
        <f>IF('Formulario PPGR3'!$G671="","",'Formulario PPGR1'!#REF!)</f>
        <v/>
      </c>
      <c r="D671" s="191" t="str">
        <f>IF('Formulario PPGR3'!$G671="","",'Formulario PPGR1'!#REF!)</f>
        <v/>
      </c>
      <c r="E671" s="191" t="str">
        <f>IF('Formulario PPGR3'!$G671="","",'Formulario PPGR1'!#REF!)</f>
        <v/>
      </c>
      <c r="F671" s="191" t="str">
        <f>IF('Formulario PPGR3'!$G671="","",'Formulario PPGR1'!#REF!)</f>
        <v/>
      </c>
      <c r="G671" s="243"/>
      <c r="H671" s="531" t="str" cm="1">
        <f t="array" ref="H671">IF(Tabla1[[#This Row],[Código_Actividad]]="","",_xlfn.XLOOKUP(Tabla1[[#This Row],[Código_Actividad]],CodigoActividad,Tabla2[Actividades Programables Presupuestables],"",0))</f>
        <v/>
      </c>
      <c r="I671" s="532" t="str">
        <f>IFERROR(VLOOKUP('Formulario PPGR3'!$G671,'Formulario PPGR2'!$H$110:$V$265,15,FALSE),"")</f>
        <v/>
      </c>
      <c r="J671" s="540"/>
      <c r="K671" s="535" t="str">
        <f>IF(Tabla1[[#This Row],[Insumos]]="","",_xlfn.XLOOKUP(Tabla1[[#This Row],[Insumos]],Tabla10[Insumo],Tabla10[InsumoAbrev],"",0))</f>
        <v/>
      </c>
      <c r="L671" s="536"/>
      <c r="M671" s="533" t="str">
        <f>IF(Tabla1[[#This Row],[Descripción]]="","",_xlfn.XLOOKUP(Tabla1[[#This Row],[Descripción]],Tabla10[Descripción],Tabla10[Unidad de Medida],"",0))</f>
        <v/>
      </c>
      <c r="N671" s="323"/>
      <c r="O671" s="534" t="str">
        <f>IF(Tabla1[[#This Row],[Descripción]]="","",_xlfn.XLOOKUP(Tabla1[[#This Row],[Descripción]],Tabla10[Descripción],Tabla10[Precio Unitario],0))</f>
        <v/>
      </c>
      <c r="P671" s="534" t="str">
        <f>IF(Tabla1[[#This Row],[Cantidad de Insumos]]="","",Tabla1[[#This Row],[Precio Unitario]]*Tabla1[[#This Row],[Cantidad de Insumos]])</f>
        <v/>
      </c>
      <c r="Q671" s="534" t="str">
        <f>IF(Tabla1[[#This Row],[Descripción]]="","",_xlfn.XLOOKUP(Tabla1[[#This Row],[Descripción]],Tabla10[Descripción],Tabla10[CODIGO PRESUPUESTARIO],0))</f>
        <v/>
      </c>
      <c r="R671" s="535"/>
    </row>
    <row r="672" spans="2:18" x14ac:dyDescent="0.25">
      <c r="B672" s="191" t="str">
        <f>IF('Formulario PPGR3'!$G672="","",CONCATENATE('Formulario PPGR3'!$C672,".",'Formulario PPGR3'!$D672,".",'Formulario PPGR3'!$E672,".",'Formulario PPGR3'!$F672))</f>
        <v/>
      </c>
      <c r="C672" s="191" t="str">
        <f>IF('Formulario PPGR3'!$G672="","",'Formulario PPGR1'!#REF!)</f>
        <v/>
      </c>
      <c r="D672" s="191" t="str">
        <f>IF('Formulario PPGR3'!$G672="","",'Formulario PPGR1'!#REF!)</f>
        <v/>
      </c>
      <c r="E672" s="191" t="str">
        <f>IF('Formulario PPGR3'!$G672="","",'Formulario PPGR1'!#REF!)</f>
        <v/>
      </c>
      <c r="F672" s="191" t="str">
        <f>IF('Formulario PPGR3'!$G672="","",'Formulario PPGR1'!#REF!)</f>
        <v/>
      </c>
      <c r="G672" s="243"/>
      <c r="H672" s="531" t="str" cm="1">
        <f t="array" ref="H672">IF(Tabla1[[#This Row],[Código_Actividad]]="","",_xlfn.XLOOKUP(Tabla1[[#This Row],[Código_Actividad]],CodigoActividad,Tabla2[Actividades Programables Presupuestables],"",0))</f>
        <v/>
      </c>
      <c r="I672" s="532" t="str">
        <f>IFERROR(VLOOKUP('Formulario PPGR3'!$G672,'Formulario PPGR2'!$H$110:$V$265,15,FALSE),"")</f>
        <v/>
      </c>
      <c r="J672" s="541"/>
      <c r="K672" s="535" t="str">
        <f>IF(Tabla1[[#This Row],[Insumos]]="","",_xlfn.XLOOKUP(Tabla1[[#This Row],[Insumos]],Tabla10[Insumo],Tabla10[InsumoAbrev],"",0))</f>
        <v/>
      </c>
      <c r="L672" s="536"/>
      <c r="M672" s="533" t="str">
        <f>IF(Tabla1[[#This Row],[Descripción]]="","",_xlfn.XLOOKUP(Tabla1[[#This Row],[Descripción]],Tabla10[Descripción],Tabla10[Unidad de Medida],"",0))</f>
        <v/>
      </c>
      <c r="N672" s="323"/>
      <c r="O672" s="534" t="str">
        <f>IF(Tabla1[[#This Row],[Descripción]]="","",_xlfn.XLOOKUP(Tabla1[[#This Row],[Descripción]],Tabla10[Descripción],Tabla10[Precio Unitario],0))</f>
        <v/>
      </c>
      <c r="P672" s="534" t="str">
        <f>IF(Tabla1[[#This Row],[Cantidad de Insumos]]="","",Tabla1[[#This Row],[Precio Unitario]]*Tabla1[[#This Row],[Cantidad de Insumos]])</f>
        <v/>
      </c>
      <c r="Q672" s="534" t="str">
        <f>IF(Tabla1[[#This Row],[Descripción]]="","",_xlfn.XLOOKUP(Tabla1[[#This Row],[Descripción]],Tabla10[Descripción],Tabla10[CODIGO PRESUPUESTARIO],0))</f>
        <v/>
      </c>
      <c r="R672" s="535"/>
    </row>
    <row r="673" spans="2:18" x14ac:dyDescent="0.25">
      <c r="B673" s="191" t="str">
        <f>IF('Formulario PPGR3'!$G673="","",CONCATENATE('Formulario PPGR3'!$C673,".",'Formulario PPGR3'!$D673,".",'Formulario PPGR3'!$E673,".",'Formulario PPGR3'!$F673))</f>
        <v/>
      </c>
      <c r="C673" s="191" t="str">
        <f>IF('Formulario PPGR3'!$G673="","",'Formulario PPGR1'!#REF!)</f>
        <v/>
      </c>
      <c r="D673" s="191" t="str">
        <f>IF('Formulario PPGR3'!$G673="","",'Formulario PPGR1'!#REF!)</f>
        <v/>
      </c>
      <c r="E673" s="191" t="str">
        <f>IF('Formulario PPGR3'!$G673="","",'Formulario PPGR1'!#REF!)</f>
        <v/>
      </c>
      <c r="F673" s="191" t="str">
        <f>IF('Formulario PPGR3'!$G673="","",'Formulario PPGR1'!#REF!)</f>
        <v/>
      </c>
      <c r="G673" s="243"/>
      <c r="H673" s="531" t="str" cm="1">
        <f t="array" ref="H673">IF(Tabla1[[#This Row],[Código_Actividad]]="","",_xlfn.XLOOKUP(Tabla1[[#This Row],[Código_Actividad]],CodigoActividad,Tabla2[Actividades Programables Presupuestables],"",0))</f>
        <v/>
      </c>
      <c r="I673" s="532" t="str">
        <f>IFERROR(VLOOKUP('Formulario PPGR3'!$G673,'Formulario PPGR2'!$H$110:$V$265,15,FALSE),"")</f>
        <v/>
      </c>
      <c r="J673" s="541"/>
      <c r="K673" s="535" t="str">
        <f>IF(Tabla1[[#This Row],[Insumos]]="","",_xlfn.XLOOKUP(Tabla1[[#This Row],[Insumos]],Tabla10[Insumo],Tabla10[InsumoAbrev],"",0))</f>
        <v/>
      </c>
      <c r="L673" s="536"/>
      <c r="M673" s="533" t="str">
        <f>IF(Tabla1[[#This Row],[Descripción]]="","",_xlfn.XLOOKUP(Tabla1[[#This Row],[Descripción]],Tabla10[Descripción],Tabla10[Unidad de Medida],"",0))</f>
        <v/>
      </c>
      <c r="N673" s="323"/>
      <c r="O673" s="534" t="str">
        <f>IF(Tabla1[[#This Row],[Descripción]]="","",_xlfn.XLOOKUP(Tabla1[[#This Row],[Descripción]],Tabla10[Descripción],Tabla10[Precio Unitario],0))</f>
        <v/>
      </c>
      <c r="P673" s="534" t="str">
        <f>IF(Tabla1[[#This Row],[Cantidad de Insumos]]="","",Tabla1[[#This Row],[Precio Unitario]]*Tabla1[[#This Row],[Cantidad de Insumos]])</f>
        <v/>
      </c>
      <c r="Q673" s="534" t="str">
        <f>IF(Tabla1[[#This Row],[Descripción]]="","",_xlfn.XLOOKUP(Tabla1[[#This Row],[Descripción]],Tabla10[Descripción],Tabla10[CODIGO PRESUPUESTARIO],0))</f>
        <v/>
      </c>
      <c r="R673" s="535"/>
    </row>
    <row r="674" spans="2:18" x14ac:dyDescent="0.25">
      <c r="B674" s="191" t="str">
        <f>IF('Formulario PPGR3'!$G674="","",CONCATENATE('Formulario PPGR3'!$C674,".",'Formulario PPGR3'!$D674,".",'Formulario PPGR3'!$E674,".",'Formulario PPGR3'!$F674))</f>
        <v/>
      </c>
      <c r="C674" s="191" t="str">
        <f>IF('Formulario PPGR3'!$G674="","",'Formulario PPGR1'!#REF!)</f>
        <v/>
      </c>
      <c r="D674" s="191" t="str">
        <f>IF('Formulario PPGR3'!$G674="","",'Formulario PPGR1'!#REF!)</f>
        <v/>
      </c>
      <c r="E674" s="191" t="str">
        <f>IF('Formulario PPGR3'!$G674="","",'Formulario PPGR1'!#REF!)</f>
        <v/>
      </c>
      <c r="F674" s="191" t="str">
        <f>IF('Formulario PPGR3'!$G674="","",'Formulario PPGR1'!#REF!)</f>
        <v/>
      </c>
      <c r="G674" s="243"/>
      <c r="H674" s="531" t="str" cm="1">
        <f t="array" ref="H674">IF(Tabla1[[#This Row],[Código_Actividad]]="","",_xlfn.XLOOKUP(Tabla1[[#This Row],[Código_Actividad]],CodigoActividad,Tabla2[Actividades Programables Presupuestables],"",0))</f>
        <v/>
      </c>
      <c r="I674" s="532" t="str">
        <f>IFERROR(VLOOKUP('Formulario PPGR3'!$G674,'Formulario PPGR2'!$H$110:$V$265,15,FALSE),"")</f>
        <v/>
      </c>
      <c r="J674" s="541"/>
      <c r="K674" s="535" t="str">
        <f>IF(Tabla1[[#This Row],[Insumos]]="","",_xlfn.XLOOKUP(Tabla1[[#This Row],[Insumos]],Tabla10[Insumo],Tabla10[InsumoAbrev],"",0))</f>
        <v/>
      </c>
      <c r="L674" s="536"/>
      <c r="M674" s="533" t="str">
        <f>IF(Tabla1[[#This Row],[Descripción]]="","",_xlfn.XLOOKUP(Tabla1[[#This Row],[Descripción]],Tabla10[Descripción],Tabla10[Unidad de Medida],"",0))</f>
        <v/>
      </c>
      <c r="N674" s="323"/>
      <c r="O674" s="534" t="str">
        <f>IF(Tabla1[[#This Row],[Descripción]]="","",_xlfn.XLOOKUP(Tabla1[[#This Row],[Descripción]],Tabla10[Descripción],Tabla10[Precio Unitario],0))</f>
        <v/>
      </c>
      <c r="P674" s="534" t="str">
        <f>IF(Tabla1[[#This Row],[Cantidad de Insumos]]="","",Tabla1[[#This Row],[Precio Unitario]]*Tabla1[[#This Row],[Cantidad de Insumos]])</f>
        <v/>
      </c>
      <c r="Q674" s="534" t="str">
        <f>IF(Tabla1[[#This Row],[Descripción]]="","",_xlfn.XLOOKUP(Tabla1[[#This Row],[Descripción]],Tabla10[Descripción],Tabla10[CODIGO PRESUPUESTARIO],0))</f>
        <v/>
      </c>
      <c r="R674" s="535"/>
    </row>
    <row r="675" spans="2:18" x14ac:dyDescent="0.25">
      <c r="B675" s="191" t="str">
        <f>IF('Formulario PPGR3'!$G675="","",CONCATENATE('Formulario PPGR3'!$C675,".",'Formulario PPGR3'!$D675,".",'Formulario PPGR3'!$E675,".",'Formulario PPGR3'!$F675))</f>
        <v/>
      </c>
      <c r="C675" s="191" t="str">
        <f>IF('Formulario PPGR3'!$G675="","",'Formulario PPGR1'!#REF!)</f>
        <v/>
      </c>
      <c r="D675" s="191" t="str">
        <f>IF('Formulario PPGR3'!$G675="","",'Formulario PPGR1'!#REF!)</f>
        <v/>
      </c>
      <c r="E675" s="191" t="str">
        <f>IF('Formulario PPGR3'!$G675="","",'Formulario PPGR1'!#REF!)</f>
        <v/>
      </c>
      <c r="F675" s="191" t="str">
        <f>IF('Formulario PPGR3'!$G675="","",'Formulario PPGR1'!#REF!)</f>
        <v/>
      </c>
      <c r="G675" s="243"/>
      <c r="H675" s="531" t="str" cm="1">
        <f t="array" ref="H675">IF(Tabla1[[#This Row],[Código_Actividad]]="","",_xlfn.XLOOKUP(Tabla1[[#This Row],[Código_Actividad]],CodigoActividad,Tabla2[Actividades Programables Presupuestables],"",0))</f>
        <v/>
      </c>
      <c r="I675" s="532" t="str">
        <f>IFERROR(VLOOKUP('Formulario PPGR3'!$G675,'Formulario PPGR2'!$H$110:$V$265,15,FALSE),"")</f>
        <v/>
      </c>
      <c r="J675" s="541"/>
      <c r="K675" s="535" t="str">
        <f>IF(Tabla1[[#This Row],[Insumos]]="","",_xlfn.XLOOKUP(Tabla1[[#This Row],[Insumos]],Tabla10[Insumo],Tabla10[InsumoAbrev],"",0))</f>
        <v/>
      </c>
      <c r="L675" s="536"/>
      <c r="M675" s="533" t="str">
        <f>IF(Tabla1[[#This Row],[Descripción]]="","",_xlfn.XLOOKUP(Tabla1[[#This Row],[Descripción]],Tabla10[Descripción],Tabla10[Unidad de Medida],"",0))</f>
        <v/>
      </c>
      <c r="N675" s="323"/>
      <c r="O675" s="534" t="str">
        <f>IF(Tabla1[[#This Row],[Descripción]]="","",_xlfn.XLOOKUP(Tabla1[[#This Row],[Descripción]],Tabla10[Descripción],Tabla10[Precio Unitario],0))</f>
        <v/>
      </c>
      <c r="P675" s="534" t="str">
        <f>IF(Tabla1[[#This Row],[Cantidad de Insumos]]="","",Tabla1[[#This Row],[Precio Unitario]]*Tabla1[[#This Row],[Cantidad de Insumos]])</f>
        <v/>
      </c>
      <c r="Q675" s="534" t="str">
        <f>IF(Tabla1[[#This Row],[Descripción]]="","",_xlfn.XLOOKUP(Tabla1[[#This Row],[Descripción]],Tabla10[Descripción],Tabla10[CODIGO PRESUPUESTARIO],0))</f>
        <v/>
      </c>
      <c r="R675" s="535"/>
    </row>
    <row r="676" spans="2:18" x14ac:dyDescent="0.25">
      <c r="B676" s="191" t="str">
        <f>IF('Formulario PPGR3'!$G676="","",CONCATENATE('Formulario PPGR3'!$C676,".",'Formulario PPGR3'!$D676,".",'Formulario PPGR3'!$E676,".",'Formulario PPGR3'!$F676))</f>
        <v/>
      </c>
      <c r="C676" s="191" t="str">
        <f>IF('Formulario PPGR3'!$G676="","",'Formulario PPGR1'!#REF!)</f>
        <v/>
      </c>
      <c r="D676" s="191" t="str">
        <f>IF('Formulario PPGR3'!$G676="","",'Formulario PPGR1'!#REF!)</f>
        <v/>
      </c>
      <c r="E676" s="191" t="str">
        <f>IF('Formulario PPGR3'!$G676="","",'Formulario PPGR1'!#REF!)</f>
        <v/>
      </c>
      <c r="F676" s="191" t="str">
        <f>IF('Formulario PPGR3'!$G676="","",'Formulario PPGR1'!#REF!)</f>
        <v/>
      </c>
      <c r="G676" s="243"/>
      <c r="H676" s="531" t="str" cm="1">
        <f t="array" ref="H676">IF(Tabla1[[#This Row],[Código_Actividad]]="","",_xlfn.XLOOKUP(Tabla1[[#This Row],[Código_Actividad]],CodigoActividad,Tabla2[Actividades Programables Presupuestables],"",0))</f>
        <v/>
      </c>
      <c r="I676" s="532" t="str">
        <f>IFERROR(VLOOKUP('Formulario PPGR3'!$G676,'Formulario PPGR2'!$H$110:$V$265,15,FALSE),"")</f>
        <v/>
      </c>
      <c r="J676" s="541"/>
      <c r="K676" s="535" t="str">
        <f>IF(Tabla1[[#This Row],[Insumos]]="","",_xlfn.XLOOKUP(Tabla1[[#This Row],[Insumos]],Tabla10[Insumo],Tabla10[InsumoAbrev],"",0))</f>
        <v/>
      </c>
      <c r="L676" s="536"/>
      <c r="M676" s="533" t="str">
        <f>IF(Tabla1[[#This Row],[Descripción]]="","",_xlfn.XLOOKUP(Tabla1[[#This Row],[Descripción]],Tabla10[Descripción],Tabla10[Unidad de Medida],"",0))</f>
        <v/>
      </c>
      <c r="N676" s="323"/>
      <c r="O676" s="534" t="str">
        <f>IF(Tabla1[[#This Row],[Descripción]]="","",_xlfn.XLOOKUP(Tabla1[[#This Row],[Descripción]],Tabla10[Descripción],Tabla10[Precio Unitario],0))</f>
        <v/>
      </c>
      <c r="P676" s="534" t="str">
        <f>IF(Tabla1[[#This Row],[Cantidad de Insumos]]="","",Tabla1[[#This Row],[Precio Unitario]]*Tabla1[[#This Row],[Cantidad de Insumos]])</f>
        <v/>
      </c>
      <c r="Q676" s="534" t="str">
        <f>IF(Tabla1[[#This Row],[Descripción]]="","",_xlfn.XLOOKUP(Tabla1[[#This Row],[Descripción]],Tabla10[Descripción],Tabla10[CODIGO PRESUPUESTARIO],0))</f>
        <v/>
      </c>
      <c r="R676" s="535"/>
    </row>
    <row r="677" spans="2:18" x14ac:dyDescent="0.25">
      <c r="B677" s="191" t="str">
        <f>IF('Formulario PPGR3'!$G677="","",CONCATENATE('Formulario PPGR3'!$C677,".",'Formulario PPGR3'!$D677,".",'Formulario PPGR3'!$E677,".",'Formulario PPGR3'!$F677))</f>
        <v/>
      </c>
      <c r="C677" s="191" t="str">
        <f>IF('Formulario PPGR3'!$G677="","",'Formulario PPGR1'!#REF!)</f>
        <v/>
      </c>
      <c r="D677" s="191" t="str">
        <f>IF('Formulario PPGR3'!$G677="","",'Formulario PPGR1'!#REF!)</f>
        <v/>
      </c>
      <c r="E677" s="191" t="str">
        <f>IF('Formulario PPGR3'!$G677="","",'Formulario PPGR1'!#REF!)</f>
        <v/>
      </c>
      <c r="F677" s="191" t="str">
        <f>IF('Formulario PPGR3'!$G677="","",'Formulario PPGR1'!#REF!)</f>
        <v/>
      </c>
      <c r="G677" s="243"/>
      <c r="H677" s="531" t="str" cm="1">
        <f t="array" ref="H677">IF(Tabla1[[#This Row],[Código_Actividad]]="","",_xlfn.XLOOKUP(Tabla1[[#This Row],[Código_Actividad]],CodigoActividad,Tabla2[Actividades Programables Presupuestables],"",0))</f>
        <v/>
      </c>
      <c r="I677" s="532" t="str">
        <f>IFERROR(VLOOKUP('Formulario PPGR3'!$G677,'Formulario PPGR2'!$H$110:$V$265,15,FALSE),"")</f>
        <v/>
      </c>
      <c r="J677" s="541"/>
      <c r="K677" s="535" t="str">
        <f>IF(Tabla1[[#This Row],[Insumos]]="","",_xlfn.XLOOKUP(Tabla1[[#This Row],[Insumos]],Tabla10[Insumo],Tabla10[InsumoAbrev],"",0))</f>
        <v/>
      </c>
      <c r="L677" s="536"/>
      <c r="M677" s="533" t="str">
        <f>IF(Tabla1[[#This Row],[Descripción]]="","",_xlfn.XLOOKUP(Tabla1[[#This Row],[Descripción]],Tabla10[Descripción],Tabla10[Unidad de Medida],"",0))</f>
        <v/>
      </c>
      <c r="N677" s="323"/>
      <c r="O677" s="534" t="str">
        <f>IF(Tabla1[[#This Row],[Descripción]]="","",_xlfn.XLOOKUP(Tabla1[[#This Row],[Descripción]],Tabla10[Descripción],Tabla10[Precio Unitario],0))</f>
        <v/>
      </c>
      <c r="P677" s="534" t="str">
        <f>IF(Tabla1[[#This Row],[Cantidad de Insumos]]="","",Tabla1[[#This Row],[Precio Unitario]]*Tabla1[[#This Row],[Cantidad de Insumos]])</f>
        <v/>
      </c>
      <c r="Q677" s="534" t="str">
        <f>IF(Tabla1[[#This Row],[Descripción]]="","",_xlfn.XLOOKUP(Tabla1[[#This Row],[Descripción]],Tabla10[Descripción],Tabla10[CODIGO PRESUPUESTARIO],0))</f>
        <v/>
      </c>
      <c r="R677" s="535"/>
    </row>
    <row r="678" spans="2:18" x14ac:dyDescent="0.25">
      <c r="B678" s="191" t="str">
        <f>IF('Formulario PPGR3'!$G678="","",CONCATENATE('Formulario PPGR3'!$C678,".",'Formulario PPGR3'!$D678,".",'Formulario PPGR3'!$E678,".",'Formulario PPGR3'!$F678))</f>
        <v/>
      </c>
      <c r="C678" s="191" t="str">
        <f>IF('Formulario PPGR3'!$G678="","",'Formulario PPGR1'!#REF!)</f>
        <v/>
      </c>
      <c r="D678" s="191" t="str">
        <f>IF('Formulario PPGR3'!$G678="","",'Formulario PPGR1'!#REF!)</f>
        <v/>
      </c>
      <c r="E678" s="191" t="str">
        <f>IF('Formulario PPGR3'!$G678="","",'Formulario PPGR1'!#REF!)</f>
        <v/>
      </c>
      <c r="F678" s="191" t="str">
        <f>IF('Formulario PPGR3'!$G678="","",'Formulario PPGR1'!#REF!)</f>
        <v/>
      </c>
      <c r="G678" s="243"/>
      <c r="H678" s="531" t="str" cm="1">
        <f t="array" ref="H678">IF(Tabla1[[#This Row],[Código_Actividad]]="","",_xlfn.XLOOKUP(Tabla1[[#This Row],[Código_Actividad]],CodigoActividad,Tabla2[Actividades Programables Presupuestables],"",0))</f>
        <v/>
      </c>
      <c r="I678" s="532" t="str">
        <f>IFERROR(VLOOKUP('Formulario PPGR3'!$G678,'Formulario PPGR2'!$H$110:$V$265,15,FALSE),"")</f>
        <v/>
      </c>
      <c r="J678" s="541"/>
      <c r="K678" s="535" t="str">
        <f>IF(Tabla1[[#This Row],[Insumos]]="","",_xlfn.XLOOKUP(Tabla1[[#This Row],[Insumos]],Tabla10[Insumo],Tabla10[InsumoAbrev],"",0))</f>
        <v/>
      </c>
      <c r="L678" s="536"/>
      <c r="M678" s="533" t="str">
        <f>IF(Tabla1[[#This Row],[Descripción]]="","",_xlfn.XLOOKUP(Tabla1[[#This Row],[Descripción]],Tabla10[Descripción],Tabla10[Unidad de Medida],"",0))</f>
        <v/>
      </c>
      <c r="N678" s="323"/>
      <c r="O678" s="534" t="str">
        <f>IF(Tabla1[[#This Row],[Descripción]]="","",_xlfn.XLOOKUP(Tabla1[[#This Row],[Descripción]],Tabla10[Descripción],Tabla10[Precio Unitario],0))</f>
        <v/>
      </c>
      <c r="P678" s="534" t="str">
        <f>IF(Tabla1[[#This Row],[Cantidad de Insumos]]="","",Tabla1[[#This Row],[Precio Unitario]]*Tabla1[[#This Row],[Cantidad de Insumos]])</f>
        <v/>
      </c>
      <c r="Q678" s="534" t="str">
        <f>IF(Tabla1[[#This Row],[Descripción]]="","",_xlfn.XLOOKUP(Tabla1[[#This Row],[Descripción]],Tabla10[Descripción],Tabla10[CODIGO PRESUPUESTARIO],0))</f>
        <v/>
      </c>
      <c r="R678" s="535"/>
    </row>
    <row r="679" spans="2:18" x14ac:dyDescent="0.25">
      <c r="B679" s="191" t="str">
        <f>IF('Formulario PPGR3'!$G679="","",CONCATENATE('Formulario PPGR3'!$C679,".",'Formulario PPGR3'!$D679,".",'Formulario PPGR3'!$E679,".",'Formulario PPGR3'!$F679))</f>
        <v/>
      </c>
      <c r="C679" s="191" t="str">
        <f>IF('Formulario PPGR3'!$G679="","",'Formulario PPGR1'!#REF!)</f>
        <v/>
      </c>
      <c r="D679" s="191" t="str">
        <f>IF('Formulario PPGR3'!$G679="","",'Formulario PPGR1'!#REF!)</f>
        <v/>
      </c>
      <c r="E679" s="191" t="str">
        <f>IF('Formulario PPGR3'!$G679="","",'Formulario PPGR1'!#REF!)</f>
        <v/>
      </c>
      <c r="F679" s="191" t="str">
        <f>IF('Formulario PPGR3'!$G679="","",'Formulario PPGR1'!#REF!)</f>
        <v/>
      </c>
      <c r="G679" s="243"/>
      <c r="H679" s="531" t="str" cm="1">
        <f t="array" ref="H679">IF(Tabla1[[#This Row],[Código_Actividad]]="","",_xlfn.XLOOKUP(Tabla1[[#This Row],[Código_Actividad]],CodigoActividad,Tabla2[Actividades Programables Presupuestables],"",0))</f>
        <v/>
      </c>
      <c r="I679" s="532" t="str">
        <f>IFERROR(VLOOKUP('Formulario PPGR3'!$G679,'Formulario PPGR2'!$H$110:$V$265,15,FALSE),"")</f>
        <v/>
      </c>
      <c r="J679" s="541"/>
      <c r="K679" s="535" t="str">
        <f>IF(Tabla1[[#This Row],[Insumos]]="","",_xlfn.XLOOKUP(Tabla1[[#This Row],[Insumos]],Tabla10[Insumo],Tabla10[InsumoAbrev],"",0))</f>
        <v/>
      </c>
      <c r="L679" s="536"/>
      <c r="M679" s="533" t="str">
        <f>IF(Tabla1[[#This Row],[Descripción]]="","",_xlfn.XLOOKUP(Tabla1[[#This Row],[Descripción]],Tabla10[Descripción],Tabla10[Unidad de Medida],"",0))</f>
        <v/>
      </c>
      <c r="N679" s="323"/>
      <c r="O679" s="534" t="str">
        <f>IF(Tabla1[[#This Row],[Descripción]]="","",_xlfn.XLOOKUP(Tabla1[[#This Row],[Descripción]],Tabla10[Descripción],Tabla10[Precio Unitario],0))</f>
        <v/>
      </c>
      <c r="P679" s="534" t="str">
        <f>IF(Tabla1[[#This Row],[Cantidad de Insumos]]="","",Tabla1[[#This Row],[Precio Unitario]]*Tabla1[[#This Row],[Cantidad de Insumos]])</f>
        <v/>
      </c>
      <c r="Q679" s="534" t="str">
        <f>IF(Tabla1[[#This Row],[Descripción]]="","",_xlfn.XLOOKUP(Tabla1[[#This Row],[Descripción]],Tabla10[Descripción],Tabla10[CODIGO PRESUPUESTARIO],0))</f>
        <v/>
      </c>
      <c r="R679" s="535"/>
    </row>
    <row r="680" spans="2:18" x14ac:dyDescent="0.25">
      <c r="B680" s="191" t="str">
        <f>IF('Formulario PPGR3'!$G680="","",CONCATENATE('Formulario PPGR3'!$C680,".",'Formulario PPGR3'!$D680,".",'Formulario PPGR3'!$E680,".",'Formulario PPGR3'!$F680))</f>
        <v/>
      </c>
      <c r="C680" s="191" t="str">
        <f>IF('Formulario PPGR3'!$G680="","",'Formulario PPGR1'!#REF!)</f>
        <v/>
      </c>
      <c r="D680" s="191" t="str">
        <f>IF('Formulario PPGR3'!$G680="","",'Formulario PPGR1'!#REF!)</f>
        <v/>
      </c>
      <c r="E680" s="191" t="str">
        <f>IF('Formulario PPGR3'!$G680="","",'Formulario PPGR1'!#REF!)</f>
        <v/>
      </c>
      <c r="F680" s="191" t="str">
        <f>IF('Formulario PPGR3'!$G680="","",'Formulario PPGR1'!#REF!)</f>
        <v/>
      </c>
      <c r="G680" s="243"/>
      <c r="H680" s="531" t="str" cm="1">
        <f t="array" ref="H680">IF(Tabla1[[#This Row],[Código_Actividad]]="","",_xlfn.XLOOKUP(Tabla1[[#This Row],[Código_Actividad]],CodigoActividad,Tabla2[Actividades Programables Presupuestables],"",0))</f>
        <v/>
      </c>
      <c r="I680" s="532" t="str">
        <f>IFERROR(VLOOKUP('Formulario PPGR3'!$G680,'Formulario PPGR2'!$H$110:$V$265,15,FALSE),"")</f>
        <v/>
      </c>
      <c r="J680" s="540"/>
      <c r="K680" s="535" t="str">
        <f>IF(Tabla1[[#This Row],[Insumos]]="","",_xlfn.XLOOKUP(Tabla1[[#This Row],[Insumos]],Tabla10[Insumo],Tabla10[InsumoAbrev],"",0))</f>
        <v/>
      </c>
      <c r="L680" s="536"/>
      <c r="M680" s="533" t="str">
        <f>IF(Tabla1[[#This Row],[Descripción]]="","",_xlfn.XLOOKUP(Tabla1[[#This Row],[Descripción]],Tabla10[Descripción],Tabla10[Unidad de Medida],"",0))</f>
        <v/>
      </c>
      <c r="N680" s="323"/>
      <c r="O680" s="534" t="str">
        <f>IF(Tabla1[[#This Row],[Descripción]]="","",_xlfn.XLOOKUP(Tabla1[[#This Row],[Descripción]],Tabla10[Descripción],Tabla10[Precio Unitario],0))</f>
        <v/>
      </c>
      <c r="P680" s="534" t="str">
        <f>IF(Tabla1[[#This Row],[Cantidad de Insumos]]="","",Tabla1[[#This Row],[Precio Unitario]]*Tabla1[[#This Row],[Cantidad de Insumos]])</f>
        <v/>
      </c>
      <c r="Q680" s="534" t="str">
        <f>IF(Tabla1[[#This Row],[Descripción]]="","",_xlfn.XLOOKUP(Tabla1[[#This Row],[Descripción]],Tabla10[Descripción],Tabla10[CODIGO PRESUPUESTARIO],0))</f>
        <v/>
      </c>
      <c r="R680" s="535"/>
    </row>
    <row r="681" spans="2:18" x14ac:dyDescent="0.25">
      <c r="B681" s="191" t="str">
        <f>IF('Formulario PPGR3'!$G681="","",CONCATENATE('Formulario PPGR3'!$C681,".",'Formulario PPGR3'!$D681,".",'Formulario PPGR3'!$E681,".",'Formulario PPGR3'!$F681))</f>
        <v/>
      </c>
      <c r="C681" s="191" t="str">
        <f>IF('Formulario PPGR3'!$G681="","",'Formulario PPGR1'!#REF!)</f>
        <v/>
      </c>
      <c r="D681" s="191" t="str">
        <f>IF('Formulario PPGR3'!$G681="","",'Formulario PPGR1'!#REF!)</f>
        <v/>
      </c>
      <c r="E681" s="191" t="str">
        <f>IF('Formulario PPGR3'!$G681="","",'Formulario PPGR1'!#REF!)</f>
        <v/>
      </c>
      <c r="F681" s="191" t="str">
        <f>IF('Formulario PPGR3'!$G681="","",'Formulario PPGR1'!#REF!)</f>
        <v/>
      </c>
      <c r="G681" s="243"/>
      <c r="H681" s="531" t="str" cm="1">
        <f t="array" ref="H681">IF(Tabla1[[#This Row],[Código_Actividad]]="","",_xlfn.XLOOKUP(Tabla1[[#This Row],[Código_Actividad]],CodigoActividad,Tabla2[Actividades Programables Presupuestables],"",0))</f>
        <v/>
      </c>
      <c r="I681" s="532" t="str">
        <f>IFERROR(VLOOKUP('Formulario PPGR3'!$G681,'Formulario PPGR2'!$H$110:$V$265,15,FALSE),"")</f>
        <v/>
      </c>
      <c r="J681" s="540"/>
      <c r="K681" s="535" t="str">
        <f>IF(Tabla1[[#This Row],[Insumos]]="","",_xlfn.XLOOKUP(Tabla1[[#This Row],[Insumos]],Tabla10[Insumo],Tabla10[InsumoAbrev],"",0))</f>
        <v/>
      </c>
      <c r="L681" s="536"/>
      <c r="M681" s="533" t="str">
        <f>IF(Tabla1[[#This Row],[Descripción]]="","",_xlfn.XLOOKUP(Tabla1[[#This Row],[Descripción]],Tabla10[Descripción],Tabla10[Unidad de Medida],"",0))</f>
        <v/>
      </c>
      <c r="N681" s="323"/>
      <c r="O681" s="534" t="str">
        <f>IF(Tabla1[[#This Row],[Descripción]]="","",_xlfn.XLOOKUP(Tabla1[[#This Row],[Descripción]],Tabla10[Descripción],Tabla10[Precio Unitario],0))</f>
        <v/>
      </c>
      <c r="P681" s="534" t="str">
        <f>IF(Tabla1[[#This Row],[Cantidad de Insumos]]="","",Tabla1[[#This Row],[Precio Unitario]]*Tabla1[[#This Row],[Cantidad de Insumos]])</f>
        <v/>
      </c>
      <c r="Q681" s="534" t="str">
        <f>IF(Tabla1[[#This Row],[Descripción]]="","",_xlfn.XLOOKUP(Tabla1[[#This Row],[Descripción]],Tabla10[Descripción],Tabla10[CODIGO PRESUPUESTARIO],0))</f>
        <v/>
      </c>
      <c r="R681" s="535"/>
    </row>
    <row r="682" spans="2:18" x14ac:dyDescent="0.25">
      <c r="B682" s="191" t="str">
        <f>IF('Formulario PPGR3'!$G682="","",CONCATENATE('Formulario PPGR3'!$C682,".",'Formulario PPGR3'!$D682,".",'Formulario PPGR3'!$E682,".",'Formulario PPGR3'!$F682))</f>
        <v/>
      </c>
      <c r="C682" s="191" t="str">
        <f>IF('Formulario PPGR3'!$G682="","",'Formulario PPGR1'!#REF!)</f>
        <v/>
      </c>
      <c r="D682" s="191" t="str">
        <f>IF('Formulario PPGR3'!$G682="","",'Formulario PPGR1'!#REF!)</f>
        <v/>
      </c>
      <c r="E682" s="191" t="str">
        <f>IF('Formulario PPGR3'!$G682="","",'Formulario PPGR1'!#REF!)</f>
        <v/>
      </c>
      <c r="F682" s="191" t="str">
        <f>IF('Formulario PPGR3'!$G682="","",'Formulario PPGR1'!#REF!)</f>
        <v/>
      </c>
      <c r="G682" s="243"/>
      <c r="H682" s="531" t="str" cm="1">
        <f t="array" ref="H682">IF(Tabla1[[#This Row],[Código_Actividad]]="","",_xlfn.XLOOKUP(Tabla1[[#This Row],[Código_Actividad]],CodigoActividad,Tabla2[Actividades Programables Presupuestables],"",0))</f>
        <v/>
      </c>
      <c r="I682" s="532" t="str">
        <f>IFERROR(VLOOKUP('Formulario PPGR3'!$G682,'Formulario PPGR2'!$H$110:$V$265,15,FALSE),"")</f>
        <v/>
      </c>
      <c r="J682" s="541"/>
      <c r="K682" s="535" t="str">
        <f>IF(Tabla1[[#This Row],[Insumos]]="","",_xlfn.XLOOKUP(Tabla1[[#This Row],[Insumos]],Tabla10[Insumo],Tabla10[InsumoAbrev],"",0))</f>
        <v/>
      </c>
      <c r="L682" s="536"/>
      <c r="M682" s="533" t="str">
        <f>IF(Tabla1[[#This Row],[Descripción]]="","",_xlfn.XLOOKUP(Tabla1[[#This Row],[Descripción]],Tabla10[Descripción],Tabla10[Unidad de Medida],"",0))</f>
        <v/>
      </c>
      <c r="N682" s="323"/>
      <c r="O682" s="534" t="str">
        <f>IF(Tabla1[[#This Row],[Descripción]]="","",_xlfn.XLOOKUP(Tabla1[[#This Row],[Descripción]],Tabla10[Descripción],Tabla10[Precio Unitario],0))</f>
        <v/>
      </c>
      <c r="P682" s="534" t="str">
        <f>IF(Tabla1[[#This Row],[Cantidad de Insumos]]="","",Tabla1[[#This Row],[Precio Unitario]]*Tabla1[[#This Row],[Cantidad de Insumos]])</f>
        <v/>
      </c>
      <c r="Q682" s="534" t="str">
        <f>IF(Tabla1[[#This Row],[Descripción]]="","",_xlfn.XLOOKUP(Tabla1[[#This Row],[Descripción]],Tabla10[Descripción],Tabla10[CODIGO PRESUPUESTARIO],0))</f>
        <v/>
      </c>
      <c r="R682" s="535"/>
    </row>
    <row r="683" spans="2:18" x14ac:dyDescent="0.25">
      <c r="B683" s="191" t="str">
        <f>IF('Formulario PPGR3'!$G683="","",CONCATENATE('Formulario PPGR3'!$C683,".",'Formulario PPGR3'!$D683,".",'Formulario PPGR3'!$E683,".",'Formulario PPGR3'!$F683))</f>
        <v/>
      </c>
      <c r="C683" s="191" t="str">
        <f>IF('Formulario PPGR3'!$G683="","",'Formulario PPGR1'!#REF!)</f>
        <v/>
      </c>
      <c r="D683" s="191" t="str">
        <f>IF('Formulario PPGR3'!$G683="","",'Formulario PPGR1'!#REF!)</f>
        <v/>
      </c>
      <c r="E683" s="191" t="str">
        <f>IF('Formulario PPGR3'!$G683="","",'Formulario PPGR1'!#REF!)</f>
        <v/>
      </c>
      <c r="F683" s="191" t="str">
        <f>IF('Formulario PPGR3'!$G683="","",'Formulario PPGR1'!#REF!)</f>
        <v/>
      </c>
      <c r="G683" s="243"/>
      <c r="H683" s="531" t="str" cm="1">
        <f t="array" ref="H683">IF(Tabla1[[#This Row],[Código_Actividad]]="","",_xlfn.XLOOKUP(Tabla1[[#This Row],[Código_Actividad]],CodigoActividad,Tabla2[Actividades Programables Presupuestables],"",0))</f>
        <v/>
      </c>
      <c r="I683" s="532" t="str">
        <f>IFERROR(VLOOKUP('Formulario PPGR3'!$G683,'Formulario PPGR2'!$H$110:$V$265,15,FALSE),"")</f>
        <v/>
      </c>
      <c r="J683" s="541"/>
      <c r="K683" s="535" t="str">
        <f>IF(Tabla1[[#This Row],[Insumos]]="","",_xlfn.XLOOKUP(Tabla1[[#This Row],[Insumos]],Tabla10[Insumo],Tabla10[InsumoAbrev],"",0))</f>
        <v/>
      </c>
      <c r="L683" s="536"/>
      <c r="M683" s="533" t="str">
        <f>IF(Tabla1[[#This Row],[Descripción]]="","",_xlfn.XLOOKUP(Tabla1[[#This Row],[Descripción]],Tabla10[Descripción],Tabla10[Unidad de Medida],"",0))</f>
        <v/>
      </c>
      <c r="N683" s="323"/>
      <c r="O683" s="534" t="str">
        <f>IF(Tabla1[[#This Row],[Descripción]]="","",_xlfn.XLOOKUP(Tabla1[[#This Row],[Descripción]],Tabla10[Descripción],Tabla10[Precio Unitario],0))</f>
        <v/>
      </c>
      <c r="P683" s="534" t="str">
        <f>IF(Tabla1[[#This Row],[Cantidad de Insumos]]="","",Tabla1[[#This Row],[Precio Unitario]]*Tabla1[[#This Row],[Cantidad de Insumos]])</f>
        <v/>
      </c>
      <c r="Q683" s="534" t="str">
        <f>IF(Tabla1[[#This Row],[Descripción]]="","",_xlfn.XLOOKUP(Tabla1[[#This Row],[Descripción]],Tabla10[Descripción],Tabla10[CODIGO PRESUPUESTARIO],0))</f>
        <v/>
      </c>
      <c r="R683" s="535"/>
    </row>
    <row r="684" spans="2:18" x14ac:dyDescent="0.25">
      <c r="B684" s="191" t="str">
        <f>IF('Formulario PPGR3'!$G684="","",CONCATENATE('Formulario PPGR3'!$C684,".",'Formulario PPGR3'!$D684,".",'Formulario PPGR3'!$E684,".",'Formulario PPGR3'!$F684))</f>
        <v/>
      </c>
      <c r="C684" s="191" t="str">
        <f>IF('Formulario PPGR3'!$G684="","",'Formulario PPGR1'!#REF!)</f>
        <v/>
      </c>
      <c r="D684" s="191" t="str">
        <f>IF('Formulario PPGR3'!$G684="","",'Formulario PPGR1'!#REF!)</f>
        <v/>
      </c>
      <c r="E684" s="191" t="str">
        <f>IF('Formulario PPGR3'!$G684="","",'Formulario PPGR1'!#REF!)</f>
        <v/>
      </c>
      <c r="F684" s="191" t="str">
        <f>IF('Formulario PPGR3'!$G684="","",'Formulario PPGR1'!#REF!)</f>
        <v/>
      </c>
      <c r="G684" s="243"/>
      <c r="H684" s="531" t="str" cm="1">
        <f t="array" ref="H684">IF(Tabla1[[#This Row],[Código_Actividad]]="","",_xlfn.XLOOKUP(Tabla1[[#This Row],[Código_Actividad]],CodigoActividad,Tabla2[Actividades Programables Presupuestables],"",0))</f>
        <v/>
      </c>
      <c r="I684" s="532" t="str">
        <f>IFERROR(VLOOKUP('Formulario PPGR3'!$G684,'Formulario PPGR2'!$H$110:$V$265,15,FALSE),"")</f>
        <v/>
      </c>
      <c r="J684" s="540"/>
      <c r="K684" s="535" t="str">
        <f>IF(Tabla1[[#This Row],[Insumos]]="","",_xlfn.XLOOKUP(Tabla1[[#This Row],[Insumos]],Tabla10[Insumo],Tabla10[InsumoAbrev],"",0))</f>
        <v/>
      </c>
      <c r="L684" s="536"/>
      <c r="M684" s="533" t="str">
        <f>IF(Tabla1[[#This Row],[Descripción]]="","",_xlfn.XLOOKUP(Tabla1[[#This Row],[Descripción]],Tabla10[Descripción],Tabla10[Unidad de Medida],"",0))</f>
        <v/>
      </c>
      <c r="N684" s="323"/>
      <c r="O684" s="534" t="str">
        <f>IF(Tabla1[[#This Row],[Descripción]]="","",_xlfn.XLOOKUP(Tabla1[[#This Row],[Descripción]],Tabla10[Descripción],Tabla10[Precio Unitario],0))</f>
        <v/>
      </c>
      <c r="P684" s="534" t="str">
        <f>IF(Tabla1[[#This Row],[Cantidad de Insumos]]="","",Tabla1[[#This Row],[Precio Unitario]]*Tabla1[[#This Row],[Cantidad de Insumos]])</f>
        <v/>
      </c>
      <c r="Q684" s="534" t="str">
        <f>IF(Tabla1[[#This Row],[Descripción]]="","",_xlfn.XLOOKUP(Tabla1[[#This Row],[Descripción]],Tabla10[Descripción],Tabla10[CODIGO PRESUPUESTARIO],0))</f>
        <v/>
      </c>
      <c r="R684" s="535"/>
    </row>
    <row r="685" spans="2:18" x14ac:dyDescent="0.25">
      <c r="B685" s="191" t="str">
        <f>IF('Formulario PPGR3'!$G685="","",CONCATENATE('Formulario PPGR3'!$C685,".",'Formulario PPGR3'!$D685,".",'Formulario PPGR3'!$E685,".",'Formulario PPGR3'!$F685))</f>
        <v/>
      </c>
      <c r="C685" s="191" t="str">
        <f>IF('Formulario PPGR3'!$G685="","",'Formulario PPGR1'!#REF!)</f>
        <v/>
      </c>
      <c r="D685" s="191" t="str">
        <f>IF('Formulario PPGR3'!$G685="","",'Formulario PPGR1'!#REF!)</f>
        <v/>
      </c>
      <c r="E685" s="191" t="str">
        <f>IF('Formulario PPGR3'!$G685="","",'Formulario PPGR1'!#REF!)</f>
        <v/>
      </c>
      <c r="F685" s="191" t="str">
        <f>IF('Formulario PPGR3'!$G685="","",'Formulario PPGR1'!#REF!)</f>
        <v/>
      </c>
      <c r="G685" s="243"/>
      <c r="H685" s="531" t="str" cm="1">
        <f t="array" ref="H685">IF(Tabla1[[#This Row],[Código_Actividad]]="","",_xlfn.XLOOKUP(Tabla1[[#This Row],[Código_Actividad]],CodigoActividad,Tabla2[Actividades Programables Presupuestables],"",0))</f>
        <v/>
      </c>
      <c r="I685" s="532" t="str">
        <f>IFERROR(VLOOKUP('Formulario PPGR3'!$G685,'Formulario PPGR2'!$H$110:$V$265,15,FALSE),"")</f>
        <v/>
      </c>
      <c r="J685" s="541"/>
      <c r="K685" s="535" t="str">
        <f>IF(Tabla1[[#This Row],[Insumos]]="","",_xlfn.XLOOKUP(Tabla1[[#This Row],[Insumos]],Tabla10[Insumo],Tabla10[InsumoAbrev],"",0))</f>
        <v/>
      </c>
      <c r="L685" s="536"/>
      <c r="M685" s="533" t="str">
        <f>IF(Tabla1[[#This Row],[Descripción]]="","",_xlfn.XLOOKUP(Tabla1[[#This Row],[Descripción]],Tabla10[Descripción],Tabla10[Unidad de Medida],"",0))</f>
        <v/>
      </c>
      <c r="N685" s="323"/>
      <c r="O685" s="534" t="str">
        <f>IF(Tabla1[[#This Row],[Descripción]]="","",_xlfn.XLOOKUP(Tabla1[[#This Row],[Descripción]],Tabla10[Descripción],Tabla10[Precio Unitario],0))</f>
        <v/>
      </c>
      <c r="P685" s="534" t="str">
        <f>IF(Tabla1[[#This Row],[Cantidad de Insumos]]="","",Tabla1[[#This Row],[Precio Unitario]]*Tabla1[[#This Row],[Cantidad de Insumos]])</f>
        <v/>
      </c>
      <c r="Q685" s="534" t="str">
        <f>IF(Tabla1[[#This Row],[Descripción]]="","",_xlfn.XLOOKUP(Tabla1[[#This Row],[Descripción]],Tabla10[Descripción],Tabla10[CODIGO PRESUPUESTARIO],0))</f>
        <v/>
      </c>
      <c r="R685" s="535"/>
    </row>
    <row r="686" spans="2:18" x14ac:dyDescent="0.25">
      <c r="B686" s="191" t="str">
        <f>IF('Formulario PPGR3'!$G686="","",CONCATENATE('Formulario PPGR3'!$C686,".",'Formulario PPGR3'!$D686,".",'Formulario PPGR3'!$E686,".",'Formulario PPGR3'!$F686))</f>
        <v/>
      </c>
      <c r="C686" s="191" t="str">
        <f>IF('Formulario PPGR3'!$G686="","",'Formulario PPGR1'!#REF!)</f>
        <v/>
      </c>
      <c r="D686" s="191" t="str">
        <f>IF('Formulario PPGR3'!$G686="","",'Formulario PPGR1'!#REF!)</f>
        <v/>
      </c>
      <c r="E686" s="191" t="str">
        <f>IF('Formulario PPGR3'!$G686="","",'Formulario PPGR1'!#REF!)</f>
        <v/>
      </c>
      <c r="F686" s="191" t="str">
        <f>IF('Formulario PPGR3'!$G686="","",'Formulario PPGR1'!#REF!)</f>
        <v/>
      </c>
      <c r="G686" s="243"/>
      <c r="H686" s="531" t="str" cm="1">
        <f t="array" ref="H686">IF(Tabla1[[#This Row],[Código_Actividad]]="","",_xlfn.XLOOKUP(Tabla1[[#This Row],[Código_Actividad]],CodigoActividad,Tabla2[Actividades Programables Presupuestables],"",0))</f>
        <v/>
      </c>
      <c r="I686" s="532" t="str">
        <f>IFERROR(VLOOKUP('Formulario PPGR3'!$G686,'Formulario PPGR2'!$H$110:$V$265,15,FALSE),"")</f>
        <v/>
      </c>
      <c r="J686" s="541"/>
      <c r="K686" s="535" t="str">
        <f>IF(Tabla1[[#This Row],[Insumos]]="","",_xlfn.XLOOKUP(Tabla1[[#This Row],[Insumos]],Tabla10[Insumo],Tabla10[InsumoAbrev],"",0))</f>
        <v/>
      </c>
      <c r="L686" s="536"/>
      <c r="M686" s="533" t="str">
        <f>IF(Tabla1[[#This Row],[Descripción]]="","",_xlfn.XLOOKUP(Tabla1[[#This Row],[Descripción]],Tabla10[Descripción],Tabla10[Unidad de Medida],"",0))</f>
        <v/>
      </c>
      <c r="N686" s="323"/>
      <c r="O686" s="534" t="str">
        <f>IF(Tabla1[[#This Row],[Descripción]]="","",_xlfn.XLOOKUP(Tabla1[[#This Row],[Descripción]],Tabla10[Descripción],Tabla10[Precio Unitario],0))</f>
        <v/>
      </c>
      <c r="P686" s="534" t="str">
        <f>IF(Tabla1[[#This Row],[Cantidad de Insumos]]="","",Tabla1[[#This Row],[Precio Unitario]]*Tabla1[[#This Row],[Cantidad de Insumos]])</f>
        <v/>
      </c>
      <c r="Q686" s="534" t="str">
        <f>IF(Tabla1[[#This Row],[Descripción]]="","",_xlfn.XLOOKUP(Tabla1[[#This Row],[Descripción]],Tabla10[Descripción],Tabla10[CODIGO PRESUPUESTARIO],0))</f>
        <v/>
      </c>
      <c r="R686" s="535"/>
    </row>
    <row r="687" spans="2:18" x14ac:dyDescent="0.25">
      <c r="B687" s="191" t="str">
        <f>IF('Formulario PPGR3'!$G687="","",CONCATENATE('Formulario PPGR3'!$C687,".",'Formulario PPGR3'!$D687,".",'Formulario PPGR3'!$E687,".",'Formulario PPGR3'!$F687))</f>
        <v/>
      </c>
      <c r="C687" s="191" t="str">
        <f>IF('Formulario PPGR3'!$G687="","",'Formulario PPGR1'!#REF!)</f>
        <v/>
      </c>
      <c r="D687" s="191" t="str">
        <f>IF('Formulario PPGR3'!$G687="","",'Formulario PPGR1'!#REF!)</f>
        <v/>
      </c>
      <c r="E687" s="191" t="str">
        <f>IF('Formulario PPGR3'!$G687="","",'Formulario PPGR1'!#REF!)</f>
        <v/>
      </c>
      <c r="F687" s="191" t="str">
        <f>IF('Formulario PPGR3'!$G687="","",'Formulario PPGR1'!#REF!)</f>
        <v/>
      </c>
      <c r="G687" s="243"/>
      <c r="H687" s="531" t="str" cm="1">
        <f t="array" ref="H687">IF(Tabla1[[#This Row],[Código_Actividad]]="","",_xlfn.XLOOKUP(Tabla1[[#This Row],[Código_Actividad]],CodigoActividad,Tabla2[Actividades Programables Presupuestables],"",0))</f>
        <v/>
      </c>
      <c r="I687" s="532" t="str">
        <f>IFERROR(VLOOKUP('Formulario PPGR3'!$G687,'Formulario PPGR2'!$H$110:$V$265,15,FALSE),"")</f>
        <v/>
      </c>
      <c r="J687" s="541"/>
      <c r="K687" s="535" t="str">
        <f>IF(Tabla1[[#This Row],[Insumos]]="","",_xlfn.XLOOKUP(Tabla1[[#This Row],[Insumos]],Tabla10[Insumo],Tabla10[InsumoAbrev],"",0))</f>
        <v/>
      </c>
      <c r="L687" s="536"/>
      <c r="M687" s="533" t="str">
        <f>IF(Tabla1[[#This Row],[Descripción]]="","",_xlfn.XLOOKUP(Tabla1[[#This Row],[Descripción]],Tabla10[Descripción],Tabla10[Unidad de Medida],"",0))</f>
        <v/>
      </c>
      <c r="N687" s="323"/>
      <c r="O687" s="534" t="str">
        <f>IF(Tabla1[[#This Row],[Descripción]]="","",_xlfn.XLOOKUP(Tabla1[[#This Row],[Descripción]],Tabla10[Descripción],Tabla10[Precio Unitario],0))</f>
        <v/>
      </c>
      <c r="P687" s="534" t="str">
        <f>IF(Tabla1[[#This Row],[Cantidad de Insumos]]="","",Tabla1[[#This Row],[Precio Unitario]]*Tabla1[[#This Row],[Cantidad de Insumos]])</f>
        <v/>
      </c>
      <c r="Q687" s="534" t="str">
        <f>IF(Tabla1[[#This Row],[Descripción]]="","",_xlfn.XLOOKUP(Tabla1[[#This Row],[Descripción]],Tabla10[Descripción],Tabla10[CODIGO PRESUPUESTARIO],0))</f>
        <v/>
      </c>
      <c r="R687" s="535"/>
    </row>
    <row r="688" spans="2:18" x14ac:dyDescent="0.25">
      <c r="B688" s="191" t="str">
        <f>IF('Formulario PPGR3'!$G688="","",CONCATENATE('Formulario PPGR3'!$C688,".",'Formulario PPGR3'!$D688,".",'Formulario PPGR3'!$E688,".",'Formulario PPGR3'!$F688))</f>
        <v/>
      </c>
      <c r="C688" s="191" t="str">
        <f>IF('Formulario PPGR3'!$G688="","",'Formulario PPGR1'!#REF!)</f>
        <v/>
      </c>
      <c r="D688" s="191" t="str">
        <f>IF('Formulario PPGR3'!$G688="","",'Formulario PPGR1'!#REF!)</f>
        <v/>
      </c>
      <c r="E688" s="191" t="str">
        <f>IF('Formulario PPGR3'!$G688="","",'Formulario PPGR1'!#REF!)</f>
        <v/>
      </c>
      <c r="F688" s="191" t="str">
        <f>IF('Formulario PPGR3'!$G688="","",'Formulario PPGR1'!#REF!)</f>
        <v/>
      </c>
      <c r="G688" s="243"/>
      <c r="H688" s="531" t="str" cm="1">
        <f t="array" ref="H688">IF(Tabla1[[#This Row],[Código_Actividad]]="","",_xlfn.XLOOKUP(Tabla1[[#This Row],[Código_Actividad]],CodigoActividad,Tabla2[Actividades Programables Presupuestables],"",0))</f>
        <v/>
      </c>
      <c r="I688" s="532" t="str">
        <f>IFERROR(VLOOKUP('Formulario PPGR3'!$G688,'Formulario PPGR2'!$H$110:$V$265,15,FALSE),"")</f>
        <v/>
      </c>
      <c r="J688" s="541"/>
      <c r="K688" s="535" t="str">
        <f>IF(Tabla1[[#This Row],[Insumos]]="","",_xlfn.XLOOKUP(Tabla1[[#This Row],[Insumos]],Tabla10[Insumo],Tabla10[InsumoAbrev],"",0))</f>
        <v/>
      </c>
      <c r="L688" s="536"/>
      <c r="M688" s="533" t="str">
        <f>IF(Tabla1[[#This Row],[Descripción]]="","",_xlfn.XLOOKUP(Tabla1[[#This Row],[Descripción]],Tabla10[Descripción],Tabla10[Unidad de Medida],"",0))</f>
        <v/>
      </c>
      <c r="N688" s="323"/>
      <c r="O688" s="534" t="str">
        <f>IF(Tabla1[[#This Row],[Descripción]]="","",_xlfn.XLOOKUP(Tabla1[[#This Row],[Descripción]],Tabla10[Descripción],Tabla10[Precio Unitario],0))</f>
        <v/>
      </c>
      <c r="P688" s="534" t="str">
        <f>IF(Tabla1[[#This Row],[Cantidad de Insumos]]="","",Tabla1[[#This Row],[Precio Unitario]]*Tabla1[[#This Row],[Cantidad de Insumos]])</f>
        <v/>
      </c>
      <c r="Q688" s="534" t="str">
        <f>IF(Tabla1[[#This Row],[Descripción]]="","",_xlfn.XLOOKUP(Tabla1[[#This Row],[Descripción]],Tabla10[Descripción],Tabla10[CODIGO PRESUPUESTARIO],0))</f>
        <v/>
      </c>
      <c r="R688" s="535"/>
    </row>
    <row r="689" spans="2:18" x14ac:dyDescent="0.25">
      <c r="B689" s="191" t="str">
        <f>IF('Formulario PPGR3'!$G689="","",CONCATENATE('Formulario PPGR3'!$C689,".",'Formulario PPGR3'!$D689,".",'Formulario PPGR3'!$E689,".",'Formulario PPGR3'!$F689))</f>
        <v/>
      </c>
      <c r="C689" s="191" t="str">
        <f>IF('Formulario PPGR3'!$G689="","",'Formulario PPGR1'!#REF!)</f>
        <v/>
      </c>
      <c r="D689" s="191" t="str">
        <f>IF('Formulario PPGR3'!$G689="","",'Formulario PPGR1'!#REF!)</f>
        <v/>
      </c>
      <c r="E689" s="191" t="str">
        <f>IF('Formulario PPGR3'!$G689="","",'Formulario PPGR1'!#REF!)</f>
        <v/>
      </c>
      <c r="F689" s="191" t="str">
        <f>IF('Formulario PPGR3'!$G689="","",'Formulario PPGR1'!#REF!)</f>
        <v/>
      </c>
      <c r="G689" s="243"/>
      <c r="H689" s="531" t="str" cm="1">
        <f t="array" ref="H689">IF(Tabla1[[#This Row],[Código_Actividad]]="","",_xlfn.XLOOKUP(Tabla1[[#This Row],[Código_Actividad]],CodigoActividad,Tabla2[Actividades Programables Presupuestables],"",0))</f>
        <v/>
      </c>
      <c r="I689" s="532" t="str">
        <f>IFERROR(VLOOKUP('Formulario PPGR3'!$G689,'Formulario PPGR2'!$H$110:$V$265,15,FALSE),"")</f>
        <v/>
      </c>
      <c r="J689" s="540"/>
      <c r="K689" s="535" t="str">
        <f>IF(Tabla1[[#This Row],[Insumos]]="","",_xlfn.XLOOKUP(Tabla1[[#This Row],[Insumos]],Tabla10[Insumo],Tabla10[InsumoAbrev],"",0))</f>
        <v/>
      </c>
      <c r="L689" s="536"/>
      <c r="M689" s="533" t="str">
        <f>IF(Tabla1[[#This Row],[Descripción]]="","",_xlfn.XLOOKUP(Tabla1[[#This Row],[Descripción]],Tabla10[Descripción],Tabla10[Unidad de Medida],"",0))</f>
        <v/>
      </c>
      <c r="N689" s="323"/>
      <c r="O689" s="534" t="str">
        <f>IF(Tabla1[[#This Row],[Descripción]]="","",_xlfn.XLOOKUP(Tabla1[[#This Row],[Descripción]],Tabla10[Descripción],Tabla10[Precio Unitario],0))</f>
        <v/>
      </c>
      <c r="P689" s="534" t="str">
        <f>IF(Tabla1[[#This Row],[Cantidad de Insumos]]="","",Tabla1[[#This Row],[Precio Unitario]]*Tabla1[[#This Row],[Cantidad de Insumos]])</f>
        <v/>
      </c>
      <c r="Q689" s="534" t="str">
        <f>IF(Tabla1[[#This Row],[Descripción]]="","",_xlfn.XLOOKUP(Tabla1[[#This Row],[Descripción]],Tabla10[Descripción],Tabla10[CODIGO PRESUPUESTARIO],0))</f>
        <v/>
      </c>
      <c r="R689" s="535"/>
    </row>
    <row r="690" spans="2:18" x14ac:dyDescent="0.25">
      <c r="B690" s="191" t="str">
        <f>IF('Formulario PPGR3'!$G690="","",CONCATENATE('Formulario PPGR3'!$C690,".",'Formulario PPGR3'!$D690,".",'Formulario PPGR3'!$E690,".",'Formulario PPGR3'!$F690))</f>
        <v/>
      </c>
      <c r="C690" s="191" t="str">
        <f>IF('Formulario PPGR3'!$G690="","",'Formulario PPGR1'!#REF!)</f>
        <v/>
      </c>
      <c r="D690" s="191" t="str">
        <f>IF('Formulario PPGR3'!$G690="","",'Formulario PPGR1'!#REF!)</f>
        <v/>
      </c>
      <c r="E690" s="191" t="str">
        <f>IF('Formulario PPGR3'!$G690="","",'Formulario PPGR1'!#REF!)</f>
        <v/>
      </c>
      <c r="F690" s="191" t="str">
        <f>IF('Formulario PPGR3'!$G690="","",'Formulario PPGR1'!#REF!)</f>
        <v/>
      </c>
      <c r="G690" s="243"/>
      <c r="H690" s="531" t="str" cm="1">
        <f t="array" ref="H690">IF(Tabla1[[#This Row],[Código_Actividad]]="","",_xlfn.XLOOKUP(Tabla1[[#This Row],[Código_Actividad]],CodigoActividad,Tabla2[Actividades Programables Presupuestables],"",0))</f>
        <v/>
      </c>
      <c r="I690" s="532" t="str">
        <f>IFERROR(VLOOKUP('Formulario PPGR3'!$G690,'Formulario PPGR2'!$H$110:$V$265,15,FALSE),"")</f>
        <v/>
      </c>
      <c r="J690" s="540"/>
      <c r="K690" s="535" t="str">
        <f>IF(Tabla1[[#This Row],[Insumos]]="","",_xlfn.XLOOKUP(Tabla1[[#This Row],[Insumos]],Tabla10[Insumo],Tabla10[InsumoAbrev],"",0))</f>
        <v/>
      </c>
      <c r="L690" s="536"/>
      <c r="M690" s="533" t="str">
        <f>IF(Tabla1[[#This Row],[Descripción]]="","",_xlfn.XLOOKUP(Tabla1[[#This Row],[Descripción]],Tabla10[Descripción],Tabla10[Unidad de Medida],"",0))</f>
        <v/>
      </c>
      <c r="N690" s="323"/>
      <c r="O690" s="534" t="str">
        <f>IF(Tabla1[[#This Row],[Descripción]]="","",_xlfn.XLOOKUP(Tabla1[[#This Row],[Descripción]],Tabla10[Descripción],Tabla10[Precio Unitario],0))</f>
        <v/>
      </c>
      <c r="P690" s="534" t="str">
        <f>IF(Tabla1[[#This Row],[Cantidad de Insumos]]="","",Tabla1[[#This Row],[Precio Unitario]]*Tabla1[[#This Row],[Cantidad de Insumos]])</f>
        <v/>
      </c>
      <c r="Q690" s="534" t="str">
        <f>IF(Tabla1[[#This Row],[Descripción]]="","",_xlfn.XLOOKUP(Tabla1[[#This Row],[Descripción]],Tabla10[Descripción],Tabla10[CODIGO PRESUPUESTARIO],0))</f>
        <v/>
      </c>
      <c r="R690" s="535"/>
    </row>
    <row r="691" spans="2:18" x14ac:dyDescent="0.25">
      <c r="B691" s="191" t="str">
        <f>IF('Formulario PPGR3'!$G691="","",CONCATENATE('Formulario PPGR3'!$C691,".",'Formulario PPGR3'!$D691,".",'Formulario PPGR3'!$E691,".",'Formulario PPGR3'!$F691))</f>
        <v/>
      </c>
      <c r="C691" s="191" t="str">
        <f>IF('Formulario PPGR3'!$G691="","",'Formulario PPGR1'!#REF!)</f>
        <v/>
      </c>
      <c r="D691" s="191" t="str">
        <f>IF('Formulario PPGR3'!$G691="","",'Formulario PPGR1'!#REF!)</f>
        <v/>
      </c>
      <c r="E691" s="191" t="str">
        <f>IF('Formulario PPGR3'!$G691="","",'Formulario PPGR1'!#REF!)</f>
        <v/>
      </c>
      <c r="F691" s="191" t="str">
        <f>IF('Formulario PPGR3'!$G691="","",'Formulario PPGR1'!#REF!)</f>
        <v/>
      </c>
      <c r="G691" s="243"/>
      <c r="H691" s="531" t="str" cm="1">
        <f t="array" ref="H691">IF(Tabla1[[#This Row],[Código_Actividad]]="","",_xlfn.XLOOKUP(Tabla1[[#This Row],[Código_Actividad]],CodigoActividad,Tabla2[Actividades Programables Presupuestables],"",0))</f>
        <v/>
      </c>
      <c r="I691" s="532" t="str">
        <f>IFERROR(VLOOKUP('Formulario PPGR3'!$G691,'Formulario PPGR2'!$H$110:$V$265,15,FALSE),"")</f>
        <v/>
      </c>
      <c r="J691" s="540"/>
      <c r="K691" s="535" t="str">
        <f>IF(Tabla1[[#This Row],[Insumos]]="","",_xlfn.XLOOKUP(Tabla1[[#This Row],[Insumos]],Tabla10[Insumo],Tabla10[InsumoAbrev],"",0))</f>
        <v/>
      </c>
      <c r="L691" s="536"/>
      <c r="M691" s="533" t="str">
        <f>IF(Tabla1[[#This Row],[Descripción]]="","",_xlfn.XLOOKUP(Tabla1[[#This Row],[Descripción]],Tabla10[Descripción],Tabla10[Unidad de Medida],"",0))</f>
        <v/>
      </c>
      <c r="N691" s="323"/>
      <c r="O691" s="534" t="str">
        <f>IF(Tabla1[[#This Row],[Descripción]]="","",_xlfn.XLOOKUP(Tabla1[[#This Row],[Descripción]],Tabla10[Descripción],Tabla10[Precio Unitario],0))</f>
        <v/>
      </c>
      <c r="P691" s="534" t="str">
        <f>IF(Tabla1[[#This Row],[Cantidad de Insumos]]="","",Tabla1[[#This Row],[Precio Unitario]]*Tabla1[[#This Row],[Cantidad de Insumos]])</f>
        <v/>
      </c>
      <c r="Q691" s="534" t="str">
        <f>IF(Tabla1[[#This Row],[Descripción]]="","",_xlfn.XLOOKUP(Tabla1[[#This Row],[Descripción]],Tabla10[Descripción],Tabla10[CODIGO PRESUPUESTARIO],0))</f>
        <v/>
      </c>
      <c r="R691" s="535"/>
    </row>
    <row r="692" spans="2:18" x14ac:dyDescent="0.25">
      <c r="B692" s="191" t="str">
        <f>IF('Formulario PPGR3'!$G692="","",CONCATENATE('Formulario PPGR3'!$C692,".",'Formulario PPGR3'!$D692,".",'Formulario PPGR3'!$E692,".",'Formulario PPGR3'!$F692))</f>
        <v/>
      </c>
      <c r="C692" s="191" t="str">
        <f>IF('Formulario PPGR3'!$G692="","",'Formulario PPGR1'!#REF!)</f>
        <v/>
      </c>
      <c r="D692" s="191" t="str">
        <f>IF('Formulario PPGR3'!$G692="","",'Formulario PPGR1'!#REF!)</f>
        <v/>
      </c>
      <c r="E692" s="191" t="str">
        <f>IF('Formulario PPGR3'!$G692="","",'Formulario PPGR1'!#REF!)</f>
        <v/>
      </c>
      <c r="F692" s="191" t="str">
        <f>IF('Formulario PPGR3'!$G692="","",'Formulario PPGR1'!#REF!)</f>
        <v/>
      </c>
      <c r="G692" s="243"/>
      <c r="H692" s="531" t="str" cm="1">
        <f t="array" ref="H692">IF(Tabla1[[#This Row],[Código_Actividad]]="","",_xlfn.XLOOKUP(Tabla1[[#This Row],[Código_Actividad]],CodigoActividad,Tabla2[Actividades Programables Presupuestables],"",0))</f>
        <v/>
      </c>
      <c r="I692" s="532" t="str">
        <f>IFERROR(VLOOKUP('Formulario PPGR3'!$G692,'Formulario PPGR2'!$H$110:$V$265,15,FALSE),"")</f>
        <v/>
      </c>
      <c r="J692" s="540"/>
      <c r="K692" s="535" t="str">
        <f>IF(Tabla1[[#This Row],[Insumos]]="","",_xlfn.XLOOKUP(Tabla1[[#This Row],[Insumos]],Tabla10[Insumo],Tabla10[InsumoAbrev],"",0))</f>
        <v/>
      </c>
      <c r="L692" s="536"/>
      <c r="M692" s="533" t="str">
        <f>IF(Tabla1[[#This Row],[Descripción]]="","",_xlfn.XLOOKUP(Tabla1[[#This Row],[Descripción]],Tabla10[Descripción],Tabla10[Unidad de Medida],"",0))</f>
        <v/>
      </c>
      <c r="N692" s="323"/>
      <c r="O692" s="534" t="str">
        <f>IF(Tabla1[[#This Row],[Descripción]]="","",_xlfn.XLOOKUP(Tabla1[[#This Row],[Descripción]],Tabla10[Descripción],Tabla10[Precio Unitario],0))</f>
        <v/>
      </c>
      <c r="P692" s="534" t="str">
        <f>IF(Tabla1[[#This Row],[Cantidad de Insumos]]="","",Tabla1[[#This Row],[Precio Unitario]]*Tabla1[[#This Row],[Cantidad de Insumos]])</f>
        <v/>
      </c>
      <c r="Q692" s="534" t="str">
        <f>IF(Tabla1[[#This Row],[Descripción]]="","",_xlfn.XLOOKUP(Tabla1[[#This Row],[Descripción]],Tabla10[Descripción],Tabla10[CODIGO PRESUPUESTARIO],0))</f>
        <v/>
      </c>
      <c r="R692" s="535"/>
    </row>
    <row r="693" spans="2:18" x14ac:dyDescent="0.25">
      <c r="B693" s="191" t="str">
        <f>IF('Formulario PPGR3'!$G693="","",CONCATENATE('Formulario PPGR3'!$C693,".",'Formulario PPGR3'!$D693,".",'Formulario PPGR3'!$E693,".",'Formulario PPGR3'!$F693))</f>
        <v/>
      </c>
      <c r="C693" s="191" t="str">
        <f>IF('Formulario PPGR3'!$G693="","",'Formulario PPGR1'!#REF!)</f>
        <v/>
      </c>
      <c r="D693" s="191" t="str">
        <f>IF('Formulario PPGR3'!$G693="","",'Formulario PPGR1'!#REF!)</f>
        <v/>
      </c>
      <c r="E693" s="191" t="str">
        <f>IF('Formulario PPGR3'!$G693="","",'Formulario PPGR1'!#REF!)</f>
        <v/>
      </c>
      <c r="F693" s="191" t="str">
        <f>IF('Formulario PPGR3'!$G693="","",'Formulario PPGR1'!#REF!)</f>
        <v/>
      </c>
      <c r="G693" s="243"/>
      <c r="H693" s="531" t="str" cm="1">
        <f t="array" ref="H693">IF(Tabla1[[#This Row],[Código_Actividad]]="","",_xlfn.XLOOKUP(Tabla1[[#This Row],[Código_Actividad]],CodigoActividad,Tabla2[Actividades Programables Presupuestables],"",0))</f>
        <v/>
      </c>
      <c r="I693" s="532" t="str">
        <f>IFERROR(VLOOKUP('Formulario PPGR3'!$G693,'Formulario PPGR2'!$H$110:$V$265,15,FALSE),"")</f>
        <v/>
      </c>
      <c r="J693" s="540"/>
      <c r="K693" s="535" t="str">
        <f>IF(Tabla1[[#This Row],[Insumos]]="","",_xlfn.XLOOKUP(Tabla1[[#This Row],[Insumos]],Tabla10[Insumo],Tabla10[InsumoAbrev],"",0))</f>
        <v/>
      </c>
      <c r="L693" s="536"/>
      <c r="M693" s="533" t="str">
        <f>IF(Tabla1[[#This Row],[Descripción]]="","",_xlfn.XLOOKUP(Tabla1[[#This Row],[Descripción]],Tabla10[Descripción],Tabla10[Unidad de Medida],"",0))</f>
        <v/>
      </c>
      <c r="N693" s="323"/>
      <c r="O693" s="534" t="str">
        <f>IF(Tabla1[[#This Row],[Descripción]]="","",_xlfn.XLOOKUP(Tabla1[[#This Row],[Descripción]],Tabla10[Descripción],Tabla10[Precio Unitario],0))</f>
        <v/>
      </c>
      <c r="P693" s="534" t="str">
        <f>IF(Tabla1[[#This Row],[Cantidad de Insumos]]="","",Tabla1[[#This Row],[Precio Unitario]]*Tabla1[[#This Row],[Cantidad de Insumos]])</f>
        <v/>
      </c>
      <c r="Q693" s="534" t="str">
        <f>IF(Tabla1[[#This Row],[Descripción]]="","",_xlfn.XLOOKUP(Tabla1[[#This Row],[Descripción]],Tabla10[Descripción],Tabla10[CODIGO PRESUPUESTARIO],0))</f>
        <v/>
      </c>
      <c r="R693" s="535"/>
    </row>
    <row r="694" spans="2:18" x14ac:dyDescent="0.25">
      <c r="B694" s="191" t="str">
        <f>IF('Formulario PPGR3'!$G694="","",CONCATENATE('Formulario PPGR3'!$C694,".",'Formulario PPGR3'!$D694,".",'Formulario PPGR3'!$E694,".",'Formulario PPGR3'!$F694))</f>
        <v/>
      </c>
      <c r="C694" s="191" t="str">
        <f>IF('Formulario PPGR3'!$G694="","",'Formulario PPGR1'!#REF!)</f>
        <v/>
      </c>
      <c r="D694" s="191" t="str">
        <f>IF('Formulario PPGR3'!$G694="","",'Formulario PPGR1'!#REF!)</f>
        <v/>
      </c>
      <c r="E694" s="191" t="str">
        <f>IF('Formulario PPGR3'!$G694="","",'Formulario PPGR1'!#REF!)</f>
        <v/>
      </c>
      <c r="F694" s="191" t="str">
        <f>IF('Formulario PPGR3'!$G694="","",'Formulario PPGR1'!#REF!)</f>
        <v/>
      </c>
      <c r="G694" s="243"/>
      <c r="H694" s="531" t="str" cm="1">
        <f t="array" ref="H694">IF(Tabla1[[#This Row],[Código_Actividad]]="","",_xlfn.XLOOKUP(Tabla1[[#This Row],[Código_Actividad]],CodigoActividad,Tabla2[Actividades Programables Presupuestables],"",0))</f>
        <v/>
      </c>
      <c r="I694" s="532" t="str">
        <f>IFERROR(VLOOKUP('Formulario PPGR3'!$G694,'Formulario PPGR2'!$H$110:$V$265,15,FALSE),"")</f>
        <v/>
      </c>
      <c r="J694" s="540"/>
      <c r="K694" s="535" t="str">
        <f>IF(Tabla1[[#This Row],[Insumos]]="","",_xlfn.XLOOKUP(Tabla1[[#This Row],[Insumos]],Tabla10[Insumo],Tabla10[InsumoAbrev],"",0))</f>
        <v/>
      </c>
      <c r="L694" s="536"/>
      <c r="M694" s="533" t="str">
        <f>IF(Tabla1[[#This Row],[Descripción]]="","",_xlfn.XLOOKUP(Tabla1[[#This Row],[Descripción]],Tabla10[Descripción],Tabla10[Unidad de Medida],"",0))</f>
        <v/>
      </c>
      <c r="N694" s="323"/>
      <c r="O694" s="534" t="str">
        <f>IF(Tabla1[[#This Row],[Descripción]]="","",_xlfn.XLOOKUP(Tabla1[[#This Row],[Descripción]],Tabla10[Descripción],Tabla10[Precio Unitario],0))</f>
        <v/>
      </c>
      <c r="P694" s="534" t="str">
        <f>IF(Tabla1[[#This Row],[Cantidad de Insumos]]="","",Tabla1[[#This Row],[Precio Unitario]]*Tabla1[[#This Row],[Cantidad de Insumos]])</f>
        <v/>
      </c>
      <c r="Q694" s="534" t="str">
        <f>IF(Tabla1[[#This Row],[Descripción]]="","",_xlfn.XLOOKUP(Tabla1[[#This Row],[Descripción]],Tabla10[Descripción],Tabla10[CODIGO PRESUPUESTARIO],0))</f>
        <v/>
      </c>
      <c r="R694" s="535"/>
    </row>
    <row r="695" spans="2:18" x14ac:dyDescent="0.25">
      <c r="B695" s="191" t="str">
        <f>IF('Formulario PPGR3'!$G695="","",CONCATENATE('Formulario PPGR3'!$C695,".",'Formulario PPGR3'!$D695,".",'Formulario PPGR3'!$E695,".",'Formulario PPGR3'!$F695))</f>
        <v/>
      </c>
      <c r="C695" s="191" t="str">
        <f>IF('Formulario PPGR3'!$G695="","",'Formulario PPGR1'!#REF!)</f>
        <v/>
      </c>
      <c r="D695" s="191" t="str">
        <f>IF('Formulario PPGR3'!$G695="","",'Formulario PPGR1'!#REF!)</f>
        <v/>
      </c>
      <c r="E695" s="191" t="str">
        <f>IF('Formulario PPGR3'!$G695="","",'Formulario PPGR1'!#REF!)</f>
        <v/>
      </c>
      <c r="F695" s="191" t="str">
        <f>IF('Formulario PPGR3'!$G695="","",'Formulario PPGR1'!#REF!)</f>
        <v/>
      </c>
      <c r="G695" s="243"/>
      <c r="H695" s="531" t="str" cm="1">
        <f t="array" ref="H695">IF(Tabla1[[#This Row],[Código_Actividad]]="","",_xlfn.XLOOKUP(Tabla1[[#This Row],[Código_Actividad]],CodigoActividad,Tabla2[Actividades Programables Presupuestables],"",0))</f>
        <v/>
      </c>
      <c r="I695" s="532" t="str">
        <f>IFERROR(VLOOKUP('Formulario PPGR3'!$G695,'Formulario PPGR2'!$H$110:$V$265,15,FALSE),"")</f>
        <v/>
      </c>
      <c r="J695" s="541"/>
      <c r="K695" s="535" t="str">
        <f>IF(Tabla1[[#This Row],[Insumos]]="","",_xlfn.XLOOKUP(Tabla1[[#This Row],[Insumos]],Tabla10[Insumo],Tabla10[InsumoAbrev],"",0))</f>
        <v/>
      </c>
      <c r="L695" s="536"/>
      <c r="M695" s="533" t="str">
        <f>IF(Tabla1[[#This Row],[Descripción]]="","",_xlfn.XLOOKUP(Tabla1[[#This Row],[Descripción]],Tabla10[Descripción],Tabla10[Unidad de Medida],"",0))</f>
        <v/>
      </c>
      <c r="N695" s="323"/>
      <c r="O695" s="534" t="str">
        <f>IF(Tabla1[[#This Row],[Descripción]]="","",_xlfn.XLOOKUP(Tabla1[[#This Row],[Descripción]],Tabla10[Descripción],Tabla10[Precio Unitario],0))</f>
        <v/>
      </c>
      <c r="P695" s="534" t="str">
        <f>IF(Tabla1[[#This Row],[Cantidad de Insumos]]="","",Tabla1[[#This Row],[Precio Unitario]]*Tabla1[[#This Row],[Cantidad de Insumos]])</f>
        <v/>
      </c>
      <c r="Q695" s="534" t="str">
        <f>IF(Tabla1[[#This Row],[Descripción]]="","",_xlfn.XLOOKUP(Tabla1[[#This Row],[Descripción]],Tabla10[Descripción],Tabla10[CODIGO PRESUPUESTARIO],0))</f>
        <v/>
      </c>
      <c r="R695" s="535"/>
    </row>
    <row r="696" spans="2:18" x14ac:dyDescent="0.25">
      <c r="B696" s="191" t="str">
        <f>IF('Formulario PPGR3'!$G696="","",CONCATENATE('Formulario PPGR3'!$C696,".",'Formulario PPGR3'!$D696,".",'Formulario PPGR3'!$E696,".",'Formulario PPGR3'!$F696))</f>
        <v/>
      </c>
      <c r="C696" s="191" t="str">
        <f>IF('Formulario PPGR3'!$G696="","",'Formulario PPGR1'!#REF!)</f>
        <v/>
      </c>
      <c r="D696" s="191" t="str">
        <f>IF('Formulario PPGR3'!$G696="","",'Formulario PPGR1'!#REF!)</f>
        <v/>
      </c>
      <c r="E696" s="191" t="str">
        <f>IF('Formulario PPGR3'!$G696="","",'Formulario PPGR1'!#REF!)</f>
        <v/>
      </c>
      <c r="F696" s="191" t="str">
        <f>IF('Formulario PPGR3'!$G696="","",'Formulario PPGR1'!#REF!)</f>
        <v/>
      </c>
      <c r="G696" s="243"/>
      <c r="H696" s="531" t="str" cm="1">
        <f t="array" ref="H696">IF(Tabla1[[#This Row],[Código_Actividad]]="","",_xlfn.XLOOKUP(Tabla1[[#This Row],[Código_Actividad]],CodigoActividad,Tabla2[Actividades Programables Presupuestables],"",0))</f>
        <v/>
      </c>
      <c r="I696" s="532" t="str">
        <f>IFERROR(VLOOKUP('Formulario PPGR3'!$G696,'Formulario PPGR2'!$H$110:$V$265,15,FALSE),"")</f>
        <v/>
      </c>
      <c r="J696" s="540"/>
      <c r="K696" s="535" t="str">
        <f>IF(Tabla1[[#This Row],[Insumos]]="","",_xlfn.XLOOKUP(Tabla1[[#This Row],[Insumos]],Tabla10[Insumo],Tabla10[InsumoAbrev],"",0))</f>
        <v/>
      </c>
      <c r="L696" s="536"/>
      <c r="M696" s="533" t="str">
        <f>IF(Tabla1[[#This Row],[Descripción]]="","",_xlfn.XLOOKUP(Tabla1[[#This Row],[Descripción]],Tabla10[Descripción],Tabla10[Unidad de Medida],"",0))</f>
        <v/>
      </c>
      <c r="N696" s="323"/>
      <c r="O696" s="534" t="str">
        <f>IF(Tabla1[[#This Row],[Descripción]]="","",_xlfn.XLOOKUP(Tabla1[[#This Row],[Descripción]],Tabla10[Descripción],Tabla10[Precio Unitario],0))</f>
        <v/>
      </c>
      <c r="P696" s="534" t="str">
        <f>IF(Tabla1[[#This Row],[Cantidad de Insumos]]="","",Tabla1[[#This Row],[Precio Unitario]]*Tabla1[[#This Row],[Cantidad de Insumos]])</f>
        <v/>
      </c>
      <c r="Q696" s="534" t="str">
        <f>IF(Tabla1[[#This Row],[Descripción]]="","",_xlfn.XLOOKUP(Tabla1[[#This Row],[Descripción]],Tabla10[Descripción],Tabla10[CODIGO PRESUPUESTARIO],0))</f>
        <v/>
      </c>
      <c r="R696" s="535"/>
    </row>
    <row r="697" spans="2:18" x14ac:dyDescent="0.25">
      <c r="B697" s="191" t="str">
        <f>IF('Formulario PPGR3'!$G697="","",CONCATENATE('Formulario PPGR3'!$C697,".",'Formulario PPGR3'!$D697,".",'Formulario PPGR3'!$E697,".",'Formulario PPGR3'!$F697))</f>
        <v/>
      </c>
      <c r="C697" s="191" t="str">
        <f>IF('Formulario PPGR3'!$G697="","",'Formulario PPGR1'!#REF!)</f>
        <v/>
      </c>
      <c r="D697" s="191" t="str">
        <f>IF('Formulario PPGR3'!$G697="","",'Formulario PPGR1'!#REF!)</f>
        <v/>
      </c>
      <c r="E697" s="191" t="str">
        <f>IF('Formulario PPGR3'!$G697="","",'Formulario PPGR1'!#REF!)</f>
        <v/>
      </c>
      <c r="F697" s="191" t="str">
        <f>IF('Formulario PPGR3'!$G697="","",'Formulario PPGR1'!#REF!)</f>
        <v/>
      </c>
      <c r="G697" s="243"/>
      <c r="H697" s="531" t="str" cm="1">
        <f t="array" ref="H697">IF(Tabla1[[#This Row],[Código_Actividad]]="","",_xlfn.XLOOKUP(Tabla1[[#This Row],[Código_Actividad]],CodigoActividad,Tabla2[Actividades Programables Presupuestables],"",0))</f>
        <v/>
      </c>
      <c r="I697" s="532" t="str">
        <f>IFERROR(VLOOKUP('Formulario PPGR3'!$G697,'Formulario PPGR2'!$H$110:$V$265,15,FALSE),"")</f>
        <v/>
      </c>
      <c r="J697" s="540"/>
      <c r="K697" s="535" t="str">
        <f>IF(Tabla1[[#This Row],[Insumos]]="","",_xlfn.XLOOKUP(Tabla1[[#This Row],[Insumos]],Tabla10[Insumo],Tabla10[InsumoAbrev],"",0))</f>
        <v/>
      </c>
      <c r="L697" s="536"/>
      <c r="M697" s="533" t="str">
        <f>IF(Tabla1[[#This Row],[Descripción]]="","",_xlfn.XLOOKUP(Tabla1[[#This Row],[Descripción]],Tabla10[Descripción],Tabla10[Unidad de Medida],"",0))</f>
        <v/>
      </c>
      <c r="N697" s="323"/>
      <c r="O697" s="534" t="str">
        <f>IF(Tabla1[[#This Row],[Descripción]]="","",_xlfn.XLOOKUP(Tabla1[[#This Row],[Descripción]],Tabla10[Descripción],Tabla10[Precio Unitario],0))</f>
        <v/>
      </c>
      <c r="P697" s="534" t="str">
        <f>IF(Tabla1[[#This Row],[Cantidad de Insumos]]="","",Tabla1[[#This Row],[Precio Unitario]]*Tabla1[[#This Row],[Cantidad de Insumos]])</f>
        <v/>
      </c>
      <c r="Q697" s="534" t="str">
        <f>IF(Tabla1[[#This Row],[Descripción]]="","",_xlfn.XLOOKUP(Tabla1[[#This Row],[Descripción]],Tabla10[Descripción],Tabla10[CODIGO PRESUPUESTARIO],0))</f>
        <v/>
      </c>
      <c r="R697" s="535"/>
    </row>
    <row r="698" spans="2:18" x14ac:dyDescent="0.25">
      <c r="B698" s="191" t="str">
        <f>IF('Formulario PPGR3'!$G698="","",CONCATENATE('Formulario PPGR3'!$C698,".",'Formulario PPGR3'!$D698,".",'Formulario PPGR3'!$E698,".",'Formulario PPGR3'!$F698))</f>
        <v/>
      </c>
      <c r="C698" s="191" t="str">
        <f>IF('Formulario PPGR3'!$G698="","",'Formulario PPGR1'!#REF!)</f>
        <v/>
      </c>
      <c r="D698" s="191" t="str">
        <f>IF('Formulario PPGR3'!$G698="","",'Formulario PPGR1'!#REF!)</f>
        <v/>
      </c>
      <c r="E698" s="191" t="str">
        <f>IF('Formulario PPGR3'!$G698="","",'Formulario PPGR1'!#REF!)</f>
        <v/>
      </c>
      <c r="F698" s="191" t="str">
        <f>IF('Formulario PPGR3'!$G698="","",'Formulario PPGR1'!#REF!)</f>
        <v/>
      </c>
      <c r="G698" s="243"/>
      <c r="H698" s="531" t="str" cm="1">
        <f t="array" ref="H698">IF(Tabla1[[#This Row],[Código_Actividad]]="","",_xlfn.XLOOKUP(Tabla1[[#This Row],[Código_Actividad]],CodigoActividad,Tabla2[Actividades Programables Presupuestables],"",0))</f>
        <v/>
      </c>
      <c r="I698" s="532" t="str">
        <f>IFERROR(VLOOKUP('Formulario PPGR3'!$G698,'Formulario PPGR2'!$H$110:$V$265,15,FALSE),"")</f>
        <v/>
      </c>
      <c r="J698" s="540"/>
      <c r="K698" s="535" t="str">
        <f>IF(Tabla1[[#This Row],[Insumos]]="","",_xlfn.XLOOKUP(Tabla1[[#This Row],[Insumos]],Tabla10[Insumo],Tabla10[InsumoAbrev],"",0))</f>
        <v/>
      </c>
      <c r="L698" s="536"/>
      <c r="M698" s="533" t="str">
        <f>IF(Tabla1[[#This Row],[Descripción]]="","",_xlfn.XLOOKUP(Tabla1[[#This Row],[Descripción]],Tabla10[Descripción],Tabla10[Unidad de Medida],"",0))</f>
        <v/>
      </c>
      <c r="N698" s="323"/>
      <c r="O698" s="534" t="str">
        <f>IF(Tabla1[[#This Row],[Descripción]]="","",_xlfn.XLOOKUP(Tabla1[[#This Row],[Descripción]],Tabla10[Descripción],Tabla10[Precio Unitario],0))</f>
        <v/>
      </c>
      <c r="P698" s="534" t="str">
        <f>IF(Tabla1[[#This Row],[Cantidad de Insumos]]="","",Tabla1[[#This Row],[Precio Unitario]]*Tabla1[[#This Row],[Cantidad de Insumos]])</f>
        <v/>
      </c>
      <c r="Q698" s="534" t="str">
        <f>IF(Tabla1[[#This Row],[Descripción]]="","",_xlfn.XLOOKUP(Tabla1[[#This Row],[Descripción]],Tabla10[Descripción],Tabla10[CODIGO PRESUPUESTARIO],0))</f>
        <v/>
      </c>
      <c r="R698" s="535"/>
    </row>
    <row r="699" spans="2:18" x14ac:dyDescent="0.25">
      <c r="B699" s="191" t="str">
        <f>IF('Formulario PPGR3'!$G699="","",CONCATENATE('Formulario PPGR3'!$C699,".",'Formulario PPGR3'!$D699,".",'Formulario PPGR3'!$E699,".",'Formulario PPGR3'!$F699))</f>
        <v/>
      </c>
      <c r="C699" s="191" t="str">
        <f>IF('Formulario PPGR3'!$G699="","",'Formulario PPGR1'!#REF!)</f>
        <v/>
      </c>
      <c r="D699" s="191" t="str">
        <f>IF('Formulario PPGR3'!$G699="","",'Formulario PPGR1'!#REF!)</f>
        <v/>
      </c>
      <c r="E699" s="191" t="str">
        <f>IF('Formulario PPGR3'!$G699="","",'Formulario PPGR1'!#REF!)</f>
        <v/>
      </c>
      <c r="F699" s="191" t="str">
        <f>IF('Formulario PPGR3'!$G699="","",'Formulario PPGR1'!#REF!)</f>
        <v/>
      </c>
      <c r="G699" s="243"/>
      <c r="H699" s="531" t="str" cm="1">
        <f t="array" ref="H699">IF(Tabla1[[#This Row],[Código_Actividad]]="","",_xlfn.XLOOKUP(Tabla1[[#This Row],[Código_Actividad]],CodigoActividad,Tabla2[Actividades Programables Presupuestables],"",0))</f>
        <v/>
      </c>
      <c r="I699" s="532" t="str">
        <f>IFERROR(VLOOKUP('Formulario PPGR3'!$G699,'Formulario PPGR2'!$H$110:$V$265,15,FALSE),"")</f>
        <v/>
      </c>
      <c r="J699" s="540"/>
      <c r="K699" s="535" t="str">
        <f>IF(Tabla1[[#This Row],[Insumos]]="","",_xlfn.XLOOKUP(Tabla1[[#This Row],[Insumos]],Tabla10[Insumo],Tabla10[InsumoAbrev],"",0))</f>
        <v/>
      </c>
      <c r="L699" s="536"/>
      <c r="M699" s="533" t="str">
        <f>IF(Tabla1[[#This Row],[Descripción]]="","",_xlfn.XLOOKUP(Tabla1[[#This Row],[Descripción]],Tabla10[Descripción],Tabla10[Unidad de Medida],"",0))</f>
        <v/>
      </c>
      <c r="N699" s="323"/>
      <c r="O699" s="534" t="str">
        <f>IF(Tabla1[[#This Row],[Descripción]]="","",_xlfn.XLOOKUP(Tabla1[[#This Row],[Descripción]],Tabla10[Descripción],Tabla10[Precio Unitario],0))</f>
        <v/>
      </c>
      <c r="P699" s="534" t="str">
        <f>IF(Tabla1[[#This Row],[Cantidad de Insumos]]="","",Tabla1[[#This Row],[Precio Unitario]]*Tabla1[[#This Row],[Cantidad de Insumos]])</f>
        <v/>
      </c>
      <c r="Q699" s="534" t="str">
        <f>IF(Tabla1[[#This Row],[Descripción]]="","",_xlfn.XLOOKUP(Tabla1[[#This Row],[Descripción]],Tabla10[Descripción],Tabla10[CODIGO PRESUPUESTARIO],0))</f>
        <v/>
      </c>
      <c r="R699" s="535"/>
    </row>
    <row r="700" spans="2:18" x14ac:dyDescent="0.25">
      <c r="B700" s="191" t="str">
        <f>IF('Formulario PPGR3'!$G700="","",CONCATENATE('Formulario PPGR3'!$C700,".",'Formulario PPGR3'!$D700,".",'Formulario PPGR3'!$E700,".",'Formulario PPGR3'!$F700))</f>
        <v/>
      </c>
      <c r="C700" s="191" t="str">
        <f>IF('Formulario PPGR3'!$G700="","",'Formulario PPGR1'!#REF!)</f>
        <v/>
      </c>
      <c r="D700" s="191" t="str">
        <f>IF('Formulario PPGR3'!$G700="","",'Formulario PPGR1'!#REF!)</f>
        <v/>
      </c>
      <c r="E700" s="191" t="str">
        <f>IF('Formulario PPGR3'!$G700="","",'Formulario PPGR1'!#REF!)</f>
        <v/>
      </c>
      <c r="F700" s="191" t="str">
        <f>IF('Formulario PPGR3'!$G700="","",'Formulario PPGR1'!#REF!)</f>
        <v/>
      </c>
      <c r="G700" s="243"/>
      <c r="H700" s="531" t="str" cm="1">
        <f t="array" ref="H700">IF(Tabla1[[#This Row],[Código_Actividad]]="","",_xlfn.XLOOKUP(Tabla1[[#This Row],[Código_Actividad]],CodigoActividad,Tabla2[Actividades Programables Presupuestables],"",0))</f>
        <v/>
      </c>
      <c r="I700" s="532" t="str">
        <f>IFERROR(VLOOKUP('Formulario PPGR3'!$G700,'Formulario PPGR2'!$H$110:$V$265,15,FALSE),"")</f>
        <v/>
      </c>
      <c r="J700" s="540"/>
      <c r="K700" s="535" t="str">
        <f>IF(Tabla1[[#This Row],[Insumos]]="","",_xlfn.XLOOKUP(Tabla1[[#This Row],[Insumos]],Tabla10[Insumo],Tabla10[InsumoAbrev],"",0))</f>
        <v/>
      </c>
      <c r="L700" s="536"/>
      <c r="M700" s="533" t="str">
        <f>IF(Tabla1[[#This Row],[Descripción]]="","",_xlfn.XLOOKUP(Tabla1[[#This Row],[Descripción]],Tabla10[Descripción],Tabla10[Unidad de Medida],"",0))</f>
        <v/>
      </c>
      <c r="N700" s="323"/>
      <c r="O700" s="534" t="str">
        <f>IF(Tabla1[[#This Row],[Descripción]]="","",_xlfn.XLOOKUP(Tabla1[[#This Row],[Descripción]],Tabla10[Descripción],Tabla10[Precio Unitario],0))</f>
        <v/>
      </c>
      <c r="P700" s="534" t="str">
        <f>IF(Tabla1[[#This Row],[Cantidad de Insumos]]="","",Tabla1[[#This Row],[Precio Unitario]]*Tabla1[[#This Row],[Cantidad de Insumos]])</f>
        <v/>
      </c>
      <c r="Q700" s="534" t="str">
        <f>IF(Tabla1[[#This Row],[Descripción]]="","",_xlfn.XLOOKUP(Tabla1[[#This Row],[Descripción]],Tabla10[Descripción],Tabla10[CODIGO PRESUPUESTARIO],0))</f>
        <v/>
      </c>
      <c r="R700" s="535"/>
    </row>
    <row r="701" spans="2:18" x14ac:dyDescent="0.25">
      <c r="B701" s="191" t="str">
        <f>IF('Formulario PPGR3'!$G701="","",CONCATENATE('Formulario PPGR3'!$C701,".",'Formulario PPGR3'!$D701,".",'Formulario PPGR3'!$E701,".",'Formulario PPGR3'!$F701))</f>
        <v/>
      </c>
      <c r="C701" s="191" t="str">
        <f>IF('Formulario PPGR3'!$G701="","",'Formulario PPGR1'!#REF!)</f>
        <v/>
      </c>
      <c r="D701" s="191" t="str">
        <f>IF('Formulario PPGR3'!$G701="","",'Formulario PPGR1'!#REF!)</f>
        <v/>
      </c>
      <c r="E701" s="191" t="str">
        <f>IF('Formulario PPGR3'!$G701="","",'Formulario PPGR1'!#REF!)</f>
        <v/>
      </c>
      <c r="F701" s="191" t="str">
        <f>IF('Formulario PPGR3'!$G701="","",'Formulario PPGR1'!#REF!)</f>
        <v/>
      </c>
      <c r="G701" s="243"/>
      <c r="H701" s="531" t="str" cm="1">
        <f t="array" ref="H701">IF(Tabla1[[#This Row],[Código_Actividad]]="","",_xlfn.XLOOKUP(Tabla1[[#This Row],[Código_Actividad]],CodigoActividad,Tabla2[Actividades Programables Presupuestables],"",0))</f>
        <v/>
      </c>
      <c r="I701" s="532" t="str">
        <f>IFERROR(VLOOKUP('Formulario PPGR3'!$G701,'Formulario PPGR2'!$H$110:$V$265,15,FALSE),"")</f>
        <v/>
      </c>
      <c r="J701" s="541"/>
      <c r="K701" s="535" t="str">
        <f>IF(Tabla1[[#This Row],[Insumos]]="","",_xlfn.XLOOKUP(Tabla1[[#This Row],[Insumos]],Tabla10[Insumo],Tabla10[InsumoAbrev],"",0))</f>
        <v/>
      </c>
      <c r="L701" s="536"/>
      <c r="M701" s="533" t="str">
        <f>IF(Tabla1[[#This Row],[Descripción]]="","",_xlfn.XLOOKUP(Tabla1[[#This Row],[Descripción]],Tabla10[Descripción],Tabla10[Unidad de Medida],"",0))</f>
        <v/>
      </c>
      <c r="N701" s="323"/>
      <c r="O701" s="534" t="str">
        <f>IF(Tabla1[[#This Row],[Descripción]]="","",_xlfn.XLOOKUP(Tabla1[[#This Row],[Descripción]],Tabla10[Descripción],Tabla10[Precio Unitario],0))</f>
        <v/>
      </c>
      <c r="P701" s="534" t="str">
        <f>IF(Tabla1[[#This Row],[Cantidad de Insumos]]="","",Tabla1[[#This Row],[Precio Unitario]]*Tabla1[[#This Row],[Cantidad de Insumos]])</f>
        <v/>
      </c>
      <c r="Q701" s="534" t="str">
        <f>IF(Tabla1[[#This Row],[Descripción]]="","",_xlfn.XLOOKUP(Tabla1[[#This Row],[Descripción]],Tabla10[Descripción],Tabla10[CODIGO PRESUPUESTARIO],0))</f>
        <v/>
      </c>
      <c r="R701" s="535"/>
    </row>
    <row r="702" spans="2:18" x14ac:dyDescent="0.25">
      <c r="B702" s="191" t="str">
        <f>IF('Formulario PPGR3'!$G702="","",CONCATENATE('Formulario PPGR3'!$C702,".",'Formulario PPGR3'!$D702,".",'Formulario PPGR3'!$E702,".",'Formulario PPGR3'!$F702))</f>
        <v/>
      </c>
      <c r="C702" s="191" t="str">
        <f>IF('Formulario PPGR3'!$G702="","",'Formulario PPGR1'!#REF!)</f>
        <v/>
      </c>
      <c r="D702" s="191" t="str">
        <f>IF('Formulario PPGR3'!$G702="","",'Formulario PPGR1'!#REF!)</f>
        <v/>
      </c>
      <c r="E702" s="191" t="str">
        <f>IF('Formulario PPGR3'!$G702="","",'Formulario PPGR1'!#REF!)</f>
        <v/>
      </c>
      <c r="F702" s="191" t="str">
        <f>IF('Formulario PPGR3'!$G702="","",'Formulario PPGR1'!#REF!)</f>
        <v/>
      </c>
      <c r="G702" s="243"/>
      <c r="H702" s="531" t="str" cm="1">
        <f t="array" ref="H702">IF(Tabla1[[#This Row],[Código_Actividad]]="","",_xlfn.XLOOKUP(Tabla1[[#This Row],[Código_Actividad]],CodigoActividad,Tabla2[Actividades Programables Presupuestables],"",0))</f>
        <v/>
      </c>
      <c r="I702" s="532" t="str">
        <f>IFERROR(VLOOKUP('Formulario PPGR3'!$G702,'Formulario PPGR2'!$H$110:$V$265,15,FALSE),"")</f>
        <v/>
      </c>
      <c r="J702" s="540"/>
      <c r="K702" s="535" t="str">
        <f>IF(Tabla1[[#This Row],[Insumos]]="","",_xlfn.XLOOKUP(Tabla1[[#This Row],[Insumos]],Tabla10[Insumo],Tabla10[InsumoAbrev],"",0))</f>
        <v/>
      </c>
      <c r="L702" s="536"/>
      <c r="M702" s="533" t="str">
        <f>IF(Tabla1[[#This Row],[Descripción]]="","",_xlfn.XLOOKUP(Tabla1[[#This Row],[Descripción]],Tabla10[Descripción],Tabla10[Unidad de Medida],"",0))</f>
        <v/>
      </c>
      <c r="N702" s="323"/>
      <c r="O702" s="534" t="str">
        <f>IF(Tabla1[[#This Row],[Descripción]]="","",_xlfn.XLOOKUP(Tabla1[[#This Row],[Descripción]],Tabla10[Descripción],Tabla10[Precio Unitario],0))</f>
        <v/>
      </c>
      <c r="P702" s="534" t="str">
        <f>IF(Tabla1[[#This Row],[Cantidad de Insumos]]="","",Tabla1[[#This Row],[Precio Unitario]]*Tabla1[[#This Row],[Cantidad de Insumos]])</f>
        <v/>
      </c>
      <c r="Q702" s="534" t="str">
        <f>IF(Tabla1[[#This Row],[Descripción]]="","",_xlfn.XLOOKUP(Tabla1[[#This Row],[Descripción]],Tabla10[Descripción],Tabla10[CODIGO PRESUPUESTARIO],0))</f>
        <v/>
      </c>
      <c r="R702" s="535"/>
    </row>
    <row r="703" spans="2:18" x14ac:dyDescent="0.25">
      <c r="B703" s="191" t="str">
        <f>IF('Formulario PPGR3'!$G703="","",CONCATENATE('Formulario PPGR3'!$C703,".",'Formulario PPGR3'!$D703,".",'Formulario PPGR3'!$E703,".",'Formulario PPGR3'!$F703))</f>
        <v/>
      </c>
      <c r="C703" s="191" t="str">
        <f>IF('Formulario PPGR3'!$G703="","",'Formulario PPGR1'!#REF!)</f>
        <v/>
      </c>
      <c r="D703" s="191" t="str">
        <f>IF('Formulario PPGR3'!$G703="","",'Formulario PPGR1'!#REF!)</f>
        <v/>
      </c>
      <c r="E703" s="191" t="str">
        <f>IF('Formulario PPGR3'!$G703="","",'Formulario PPGR1'!#REF!)</f>
        <v/>
      </c>
      <c r="F703" s="191" t="str">
        <f>IF('Formulario PPGR3'!$G703="","",'Formulario PPGR1'!#REF!)</f>
        <v/>
      </c>
      <c r="G703" s="243"/>
      <c r="H703" s="531" t="str" cm="1">
        <f t="array" ref="H703">IF(Tabla1[[#This Row],[Código_Actividad]]="","",_xlfn.XLOOKUP(Tabla1[[#This Row],[Código_Actividad]],CodigoActividad,Tabla2[Actividades Programables Presupuestables],"",0))</f>
        <v/>
      </c>
      <c r="I703" s="532" t="str">
        <f>IFERROR(VLOOKUP('Formulario PPGR3'!$G703,'Formulario PPGR2'!$H$110:$V$265,15,FALSE),"")</f>
        <v/>
      </c>
      <c r="J703" s="540"/>
      <c r="K703" s="535" t="str">
        <f>IF(Tabla1[[#This Row],[Insumos]]="","",_xlfn.XLOOKUP(Tabla1[[#This Row],[Insumos]],Tabla10[Insumo],Tabla10[InsumoAbrev],"",0))</f>
        <v/>
      </c>
      <c r="L703" s="536"/>
      <c r="M703" s="533" t="str">
        <f>IF(Tabla1[[#This Row],[Descripción]]="","",_xlfn.XLOOKUP(Tabla1[[#This Row],[Descripción]],Tabla10[Descripción],Tabla10[Unidad de Medida],"",0))</f>
        <v/>
      </c>
      <c r="N703" s="323"/>
      <c r="O703" s="534" t="str">
        <f>IF(Tabla1[[#This Row],[Descripción]]="","",_xlfn.XLOOKUP(Tabla1[[#This Row],[Descripción]],Tabla10[Descripción],Tabla10[Precio Unitario],0))</f>
        <v/>
      </c>
      <c r="P703" s="534" t="str">
        <f>IF(Tabla1[[#This Row],[Cantidad de Insumos]]="","",Tabla1[[#This Row],[Precio Unitario]]*Tabla1[[#This Row],[Cantidad de Insumos]])</f>
        <v/>
      </c>
      <c r="Q703" s="534" t="str">
        <f>IF(Tabla1[[#This Row],[Descripción]]="","",_xlfn.XLOOKUP(Tabla1[[#This Row],[Descripción]],Tabla10[Descripción],Tabla10[CODIGO PRESUPUESTARIO],0))</f>
        <v/>
      </c>
      <c r="R703" s="535"/>
    </row>
    <row r="704" spans="2:18" x14ac:dyDescent="0.25">
      <c r="B704" s="191" t="str">
        <f>IF('Formulario PPGR3'!$G704="","",CONCATENATE('Formulario PPGR3'!$C704,".",'Formulario PPGR3'!$D704,".",'Formulario PPGR3'!$E704,".",'Formulario PPGR3'!$F704))</f>
        <v/>
      </c>
      <c r="C704" s="191" t="str">
        <f>IF('Formulario PPGR3'!$G704="","",'Formulario PPGR1'!#REF!)</f>
        <v/>
      </c>
      <c r="D704" s="191" t="str">
        <f>IF('Formulario PPGR3'!$G704="","",'Formulario PPGR1'!#REF!)</f>
        <v/>
      </c>
      <c r="E704" s="191" t="str">
        <f>IF('Formulario PPGR3'!$G704="","",'Formulario PPGR1'!#REF!)</f>
        <v/>
      </c>
      <c r="F704" s="191" t="str">
        <f>IF('Formulario PPGR3'!$G704="","",'Formulario PPGR1'!#REF!)</f>
        <v/>
      </c>
      <c r="G704" s="243"/>
      <c r="H704" s="531" t="str" cm="1">
        <f t="array" ref="H704">IF(Tabla1[[#This Row],[Código_Actividad]]="","",_xlfn.XLOOKUP(Tabla1[[#This Row],[Código_Actividad]],CodigoActividad,Tabla2[Actividades Programables Presupuestables],"",0))</f>
        <v/>
      </c>
      <c r="I704" s="532" t="str">
        <f>IFERROR(VLOOKUP('Formulario PPGR3'!$G704,'Formulario PPGR2'!$H$110:$V$265,15,FALSE),"")</f>
        <v/>
      </c>
      <c r="J704" s="541"/>
      <c r="K704" s="535" t="str">
        <f>IF(Tabla1[[#This Row],[Insumos]]="","",_xlfn.XLOOKUP(Tabla1[[#This Row],[Insumos]],Tabla10[Insumo],Tabla10[InsumoAbrev],"",0))</f>
        <v/>
      </c>
      <c r="L704" s="536"/>
      <c r="M704" s="533" t="str">
        <f>IF(Tabla1[[#This Row],[Descripción]]="","",_xlfn.XLOOKUP(Tabla1[[#This Row],[Descripción]],Tabla10[Descripción],Tabla10[Unidad de Medida],"",0))</f>
        <v/>
      </c>
      <c r="N704" s="323"/>
      <c r="O704" s="534" t="str">
        <f>IF(Tabla1[[#This Row],[Descripción]]="","",_xlfn.XLOOKUP(Tabla1[[#This Row],[Descripción]],Tabla10[Descripción],Tabla10[Precio Unitario],0))</f>
        <v/>
      </c>
      <c r="P704" s="534" t="str">
        <f>IF(Tabla1[[#This Row],[Cantidad de Insumos]]="","",Tabla1[[#This Row],[Precio Unitario]]*Tabla1[[#This Row],[Cantidad de Insumos]])</f>
        <v/>
      </c>
      <c r="Q704" s="534" t="str">
        <f>IF(Tabla1[[#This Row],[Descripción]]="","",_xlfn.XLOOKUP(Tabla1[[#This Row],[Descripción]],Tabla10[Descripción],Tabla10[CODIGO PRESUPUESTARIO],0))</f>
        <v/>
      </c>
      <c r="R704" s="535"/>
    </row>
    <row r="705" spans="2:18" x14ac:dyDescent="0.25">
      <c r="B705" s="191" t="str">
        <f>IF('Formulario PPGR3'!$G705="","",CONCATENATE('Formulario PPGR3'!$C705,".",'Formulario PPGR3'!$D705,".",'Formulario PPGR3'!$E705,".",'Formulario PPGR3'!$F705))</f>
        <v/>
      </c>
      <c r="C705" s="191" t="str">
        <f>IF('Formulario PPGR3'!$G705="","",'Formulario PPGR1'!#REF!)</f>
        <v/>
      </c>
      <c r="D705" s="191" t="str">
        <f>IF('Formulario PPGR3'!$G705="","",'Formulario PPGR1'!#REF!)</f>
        <v/>
      </c>
      <c r="E705" s="191" t="str">
        <f>IF('Formulario PPGR3'!$G705="","",'Formulario PPGR1'!#REF!)</f>
        <v/>
      </c>
      <c r="F705" s="191" t="str">
        <f>IF('Formulario PPGR3'!$G705="","",'Formulario PPGR1'!#REF!)</f>
        <v/>
      </c>
      <c r="G705" s="243"/>
      <c r="H705" s="531" t="str" cm="1">
        <f t="array" ref="H705">IF(Tabla1[[#This Row],[Código_Actividad]]="","",_xlfn.XLOOKUP(Tabla1[[#This Row],[Código_Actividad]],CodigoActividad,Tabla2[Actividades Programables Presupuestables],"",0))</f>
        <v/>
      </c>
      <c r="I705" s="532" t="str">
        <f>IFERROR(VLOOKUP('Formulario PPGR3'!$G705,'Formulario PPGR2'!$H$110:$V$265,15,FALSE),"")</f>
        <v/>
      </c>
      <c r="J705" s="541"/>
      <c r="K705" s="535" t="str">
        <f>IF(Tabla1[[#This Row],[Insumos]]="","",_xlfn.XLOOKUP(Tabla1[[#This Row],[Insumos]],Tabla10[Insumo],Tabla10[InsumoAbrev],"",0))</f>
        <v/>
      </c>
      <c r="L705" s="536"/>
      <c r="M705" s="533" t="str">
        <f>IF(Tabla1[[#This Row],[Descripción]]="","",_xlfn.XLOOKUP(Tabla1[[#This Row],[Descripción]],Tabla10[Descripción],Tabla10[Unidad de Medida],"",0))</f>
        <v/>
      </c>
      <c r="N705" s="323"/>
      <c r="O705" s="534" t="str">
        <f>IF(Tabla1[[#This Row],[Descripción]]="","",_xlfn.XLOOKUP(Tabla1[[#This Row],[Descripción]],Tabla10[Descripción],Tabla10[Precio Unitario],0))</f>
        <v/>
      </c>
      <c r="P705" s="534" t="str">
        <f>IF(Tabla1[[#This Row],[Cantidad de Insumos]]="","",Tabla1[[#This Row],[Precio Unitario]]*Tabla1[[#This Row],[Cantidad de Insumos]])</f>
        <v/>
      </c>
      <c r="Q705" s="534" t="str">
        <f>IF(Tabla1[[#This Row],[Descripción]]="","",_xlfn.XLOOKUP(Tabla1[[#This Row],[Descripción]],Tabla10[Descripción],Tabla10[CODIGO PRESUPUESTARIO],0))</f>
        <v/>
      </c>
      <c r="R705" s="535"/>
    </row>
    <row r="706" spans="2:18" s="277" customFormat="1" x14ac:dyDescent="0.25">
      <c r="B706" s="191" t="str">
        <f>IF('Formulario PPGR3'!$G706="","",CONCATENATE('Formulario PPGR3'!$C706,".",'Formulario PPGR3'!$D706,".",'Formulario PPGR3'!$E706,".",'Formulario PPGR3'!$F706))</f>
        <v/>
      </c>
      <c r="C706" s="191" t="str">
        <f>IF('Formulario PPGR3'!$G706="","",'Formulario PPGR1'!#REF!)</f>
        <v/>
      </c>
      <c r="D706" s="191" t="str">
        <f>IF('Formulario PPGR3'!$G706="","",'Formulario PPGR1'!#REF!)</f>
        <v/>
      </c>
      <c r="E706" s="191" t="str">
        <f>IF('Formulario PPGR3'!$G706="","",'Formulario PPGR1'!#REF!)</f>
        <v/>
      </c>
      <c r="F706" s="191" t="str">
        <f>IF('Formulario PPGR3'!$G706="","",'Formulario PPGR1'!#REF!)</f>
        <v/>
      </c>
      <c r="G706" s="243"/>
      <c r="H706" s="531" t="str" cm="1">
        <f t="array" ref="H706">IF(Tabla1[[#This Row],[Código_Actividad]]="","",_xlfn.XLOOKUP(Tabla1[[#This Row],[Código_Actividad]],CodigoActividad,Tabla2[Actividades Programables Presupuestables],"",0))</f>
        <v/>
      </c>
      <c r="I706" s="532" t="str">
        <f>IFERROR(VLOOKUP('Formulario PPGR3'!$G706,'Formulario PPGR2'!$H$110:$V$265,15,FALSE),"")</f>
        <v/>
      </c>
      <c r="J706" s="540"/>
      <c r="K706" s="535" t="str">
        <f>IF(Tabla1[[#This Row],[Insumos]]="","",_xlfn.XLOOKUP(Tabla1[[#This Row],[Insumos]],Tabla10[Insumo],Tabla10[InsumoAbrev],"",0))</f>
        <v/>
      </c>
      <c r="L706" s="536"/>
      <c r="M706" s="533" t="str">
        <f>IF(Tabla1[[#This Row],[Descripción]]="","",_xlfn.XLOOKUP(Tabla1[[#This Row],[Descripción]],Tabla10[Descripción],Tabla10[Unidad de Medida],"",0))</f>
        <v/>
      </c>
      <c r="N706" s="323"/>
      <c r="O706" s="534" t="str">
        <f>IF(Tabla1[[#This Row],[Descripción]]="","",_xlfn.XLOOKUP(Tabla1[[#This Row],[Descripción]],Tabla10[Descripción],Tabla10[Precio Unitario],0))</f>
        <v/>
      </c>
      <c r="P706" s="534" t="str">
        <f>IF(Tabla1[[#This Row],[Cantidad de Insumos]]="","",Tabla1[[#This Row],[Precio Unitario]]*Tabla1[[#This Row],[Cantidad de Insumos]])</f>
        <v/>
      </c>
      <c r="Q706" s="534" t="str">
        <f>IF(Tabla1[[#This Row],[Descripción]]="","",_xlfn.XLOOKUP(Tabla1[[#This Row],[Descripción]],Tabla10[Descripción],Tabla10[CODIGO PRESUPUESTARIO],0))</f>
        <v/>
      </c>
      <c r="R706" s="535"/>
    </row>
    <row r="707" spans="2:18" s="277" customFormat="1" x14ac:dyDescent="0.25">
      <c r="B707" s="191" t="str">
        <f>IF('Formulario PPGR3'!$G707="","",CONCATENATE('Formulario PPGR3'!$C707,".",'Formulario PPGR3'!$D707,".",'Formulario PPGR3'!$E707,".",'Formulario PPGR3'!$F707))</f>
        <v/>
      </c>
      <c r="C707" s="191" t="str">
        <f>IF('Formulario PPGR3'!$G707="","",'Formulario PPGR1'!#REF!)</f>
        <v/>
      </c>
      <c r="D707" s="191" t="str">
        <f>IF('Formulario PPGR3'!$G707="","",'Formulario PPGR1'!#REF!)</f>
        <v/>
      </c>
      <c r="E707" s="191" t="str">
        <f>IF('Formulario PPGR3'!$G707="","",'Formulario PPGR1'!#REF!)</f>
        <v/>
      </c>
      <c r="F707" s="191" t="str">
        <f>IF('Formulario PPGR3'!$G707="","",'Formulario PPGR1'!#REF!)</f>
        <v/>
      </c>
      <c r="G707" s="243"/>
      <c r="H707" s="531" t="str" cm="1">
        <f t="array" ref="H707">IF(Tabla1[[#This Row],[Código_Actividad]]="","",_xlfn.XLOOKUP(Tabla1[[#This Row],[Código_Actividad]],CodigoActividad,Tabla2[Actividades Programables Presupuestables],"",0))</f>
        <v/>
      </c>
      <c r="I707" s="532" t="str">
        <f>IFERROR(VLOOKUP('Formulario PPGR3'!$G707,'Formulario PPGR2'!$H$110:$V$265,15,FALSE),"")</f>
        <v/>
      </c>
      <c r="J707" s="540"/>
      <c r="K707" s="535" t="str">
        <f>IF(Tabla1[[#This Row],[Insumos]]="","",_xlfn.XLOOKUP(Tabla1[[#This Row],[Insumos]],Tabla10[Insumo],Tabla10[InsumoAbrev],"",0))</f>
        <v/>
      </c>
      <c r="L707" s="536"/>
      <c r="M707" s="533" t="str">
        <f>IF(Tabla1[[#This Row],[Descripción]]="","",_xlfn.XLOOKUP(Tabla1[[#This Row],[Descripción]],Tabla10[Descripción],Tabla10[Unidad de Medida],"",0))</f>
        <v/>
      </c>
      <c r="N707" s="323"/>
      <c r="O707" s="534" t="str">
        <f>IF(Tabla1[[#This Row],[Descripción]]="","",_xlfn.XLOOKUP(Tabla1[[#This Row],[Descripción]],Tabla10[Descripción],Tabla10[Precio Unitario],0))</f>
        <v/>
      </c>
      <c r="P707" s="534" t="str">
        <f>IF(Tabla1[[#This Row],[Cantidad de Insumos]]="","",Tabla1[[#This Row],[Precio Unitario]]*Tabla1[[#This Row],[Cantidad de Insumos]])</f>
        <v/>
      </c>
      <c r="Q707" s="534" t="str">
        <f>IF(Tabla1[[#This Row],[Descripción]]="","",_xlfn.XLOOKUP(Tabla1[[#This Row],[Descripción]],Tabla10[Descripción],Tabla10[CODIGO PRESUPUESTARIO],0))</f>
        <v/>
      </c>
      <c r="R707" s="535"/>
    </row>
    <row r="708" spans="2:18" s="277" customFormat="1" x14ac:dyDescent="0.25">
      <c r="B708" s="191" t="str">
        <f>IF('Formulario PPGR3'!$G708="","",CONCATENATE('Formulario PPGR3'!$C708,".",'Formulario PPGR3'!$D708,".",'Formulario PPGR3'!$E708,".",'Formulario PPGR3'!$F708))</f>
        <v/>
      </c>
      <c r="C708" s="191" t="str">
        <f>IF('Formulario PPGR3'!$G708="","",'Formulario PPGR1'!#REF!)</f>
        <v/>
      </c>
      <c r="D708" s="191" t="str">
        <f>IF('Formulario PPGR3'!$G708="","",'Formulario PPGR1'!#REF!)</f>
        <v/>
      </c>
      <c r="E708" s="191" t="str">
        <f>IF('Formulario PPGR3'!$G708="","",'Formulario PPGR1'!#REF!)</f>
        <v/>
      </c>
      <c r="F708" s="191" t="str">
        <f>IF('Formulario PPGR3'!$G708="","",'Formulario PPGR1'!#REF!)</f>
        <v/>
      </c>
      <c r="G708" s="243"/>
      <c r="H708" s="531" t="str" cm="1">
        <f t="array" ref="H708">IF(Tabla1[[#This Row],[Código_Actividad]]="","",_xlfn.XLOOKUP(Tabla1[[#This Row],[Código_Actividad]],CodigoActividad,Tabla2[Actividades Programables Presupuestables],"",0))</f>
        <v/>
      </c>
      <c r="I708" s="532" t="str">
        <f>IFERROR(VLOOKUP('Formulario PPGR3'!$G708,'Formulario PPGR2'!$H$110:$V$265,15,FALSE),"")</f>
        <v/>
      </c>
      <c r="J708" s="541"/>
      <c r="K708" s="535" t="str">
        <f>IF(Tabla1[[#This Row],[Insumos]]="","",_xlfn.XLOOKUP(Tabla1[[#This Row],[Insumos]],Tabla10[Insumo],Tabla10[InsumoAbrev],"",0))</f>
        <v/>
      </c>
      <c r="L708" s="536"/>
      <c r="M708" s="533" t="str">
        <f>IF(Tabla1[[#This Row],[Descripción]]="","",_xlfn.XLOOKUP(Tabla1[[#This Row],[Descripción]],Tabla10[Descripción],Tabla10[Unidad de Medida],"",0))</f>
        <v/>
      </c>
      <c r="N708" s="323"/>
      <c r="O708" s="534" t="str">
        <f>IF(Tabla1[[#This Row],[Descripción]]="","",_xlfn.XLOOKUP(Tabla1[[#This Row],[Descripción]],Tabla10[Descripción],Tabla10[Precio Unitario],0))</f>
        <v/>
      </c>
      <c r="P708" s="534" t="str">
        <f>IF(Tabla1[[#This Row],[Cantidad de Insumos]]="","",Tabla1[[#This Row],[Precio Unitario]]*Tabla1[[#This Row],[Cantidad de Insumos]])</f>
        <v/>
      </c>
      <c r="Q708" s="534" t="str">
        <f>IF(Tabla1[[#This Row],[Descripción]]="","",_xlfn.XLOOKUP(Tabla1[[#This Row],[Descripción]],Tabla10[Descripción],Tabla10[CODIGO PRESUPUESTARIO],0))</f>
        <v/>
      </c>
      <c r="R708" s="535"/>
    </row>
    <row r="709" spans="2:18" s="277" customFormat="1" x14ac:dyDescent="0.25">
      <c r="B709" s="191" t="str">
        <f>IF('Formulario PPGR3'!$G709="","",CONCATENATE('Formulario PPGR3'!$C709,".",'Formulario PPGR3'!$D709,".",'Formulario PPGR3'!$E709,".",'Formulario PPGR3'!$F709))</f>
        <v/>
      </c>
      <c r="C709" s="191" t="str">
        <f>IF('Formulario PPGR3'!$G709="","",'Formulario PPGR1'!#REF!)</f>
        <v/>
      </c>
      <c r="D709" s="191" t="str">
        <f>IF('Formulario PPGR3'!$G709="","",'Formulario PPGR1'!#REF!)</f>
        <v/>
      </c>
      <c r="E709" s="191" t="str">
        <f>IF('Formulario PPGR3'!$G709="","",'Formulario PPGR1'!#REF!)</f>
        <v/>
      </c>
      <c r="F709" s="191" t="str">
        <f>IF('Formulario PPGR3'!$G709="","",'Formulario PPGR1'!#REF!)</f>
        <v/>
      </c>
      <c r="G709" s="243"/>
      <c r="H709" s="531" t="str" cm="1">
        <f t="array" ref="H709">IF(Tabla1[[#This Row],[Código_Actividad]]="","",_xlfn.XLOOKUP(Tabla1[[#This Row],[Código_Actividad]],CodigoActividad,Tabla2[Actividades Programables Presupuestables],"",0))</f>
        <v/>
      </c>
      <c r="I709" s="532" t="str">
        <f>IFERROR(VLOOKUP('Formulario PPGR3'!$G709,'Formulario PPGR2'!$H$110:$V$265,15,FALSE),"")</f>
        <v/>
      </c>
      <c r="J709" s="540"/>
      <c r="K709" s="535" t="str">
        <f>IF(Tabla1[[#This Row],[Insumos]]="","",_xlfn.XLOOKUP(Tabla1[[#This Row],[Insumos]],Tabla10[Insumo],Tabla10[InsumoAbrev],"",0))</f>
        <v/>
      </c>
      <c r="L709" s="536"/>
      <c r="M709" s="533" t="str">
        <f>IF(Tabla1[[#This Row],[Descripción]]="","",_xlfn.XLOOKUP(Tabla1[[#This Row],[Descripción]],Tabla10[Descripción],Tabla10[Unidad de Medida],"",0))</f>
        <v/>
      </c>
      <c r="N709" s="323"/>
      <c r="O709" s="534" t="str">
        <f>IF(Tabla1[[#This Row],[Descripción]]="","",_xlfn.XLOOKUP(Tabla1[[#This Row],[Descripción]],Tabla10[Descripción],Tabla10[Precio Unitario],0))</f>
        <v/>
      </c>
      <c r="P709" s="534" t="str">
        <f>IF(Tabla1[[#This Row],[Cantidad de Insumos]]="","",Tabla1[[#This Row],[Precio Unitario]]*Tabla1[[#This Row],[Cantidad de Insumos]])</f>
        <v/>
      </c>
      <c r="Q709" s="534" t="str">
        <f>IF(Tabla1[[#This Row],[Descripción]]="","",_xlfn.XLOOKUP(Tabla1[[#This Row],[Descripción]],Tabla10[Descripción],Tabla10[CODIGO PRESUPUESTARIO],0))</f>
        <v/>
      </c>
      <c r="R709" s="535"/>
    </row>
    <row r="710" spans="2:18" s="277" customFormat="1" x14ac:dyDescent="0.25">
      <c r="B710" s="191" t="str">
        <f>IF('Formulario PPGR3'!$G710="","",CONCATENATE('Formulario PPGR3'!$C710,".",'Formulario PPGR3'!$D710,".",'Formulario PPGR3'!$E710,".",'Formulario PPGR3'!$F710))</f>
        <v/>
      </c>
      <c r="C710" s="191" t="str">
        <f>IF('Formulario PPGR3'!$G710="","",'Formulario PPGR1'!#REF!)</f>
        <v/>
      </c>
      <c r="D710" s="191" t="str">
        <f>IF('Formulario PPGR3'!$G710="","",'Formulario PPGR1'!#REF!)</f>
        <v/>
      </c>
      <c r="E710" s="191" t="str">
        <f>IF('Formulario PPGR3'!$G710="","",'Formulario PPGR1'!#REF!)</f>
        <v/>
      </c>
      <c r="F710" s="191" t="str">
        <f>IF('Formulario PPGR3'!$G710="","",'Formulario PPGR1'!#REF!)</f>
        <v/>
      </c>
      <c r="G710" s="243"/>
      <c r="H710" s="531" t="str" cm="1">
        <f t="array" ref="H710">IF(Tabla1[[#This Row],[Código_Actividad]]="","",_xlfn.XLOOKUP(Tabla1[[#This Row],[Código_Actividad]],CodigoActividad,Tabla2[Actividades Programables Presupuestables],"",0))</f>
        <v/>
      </c>
      <c r="I710" s="532" t="str">
        <f>IFERROR(VLOOKUP('Formulario PPGR3'!$G710,'Formulario PPGR2'!$H$110:$V$265,15,FALSE),"")</f>
        <v/>
      </c>
      <c r="J710" s="540"/>
      <c r="K710" s="535" t="str">
        <f>IF(Tabla1[[#This Row],[Insumos]]="","",_xlfn.XLOOKUP(Tabla1[[#This Row],[Insumos]],Tabla10[Insumo],Tabla10[InsumoAbrev],"",0))</f>
        <v/>
      </c>
      <c r="L710" s="536"/>
      <c r="M710" s="533" t="str">
        <f>IF(Tabla1[[#This Row],[Descripción]]="","",_xlfn.XLOOKUP(Tabla1[[#This Row],[Descripción]],Tabla10[Descripción],Tabla10[Unidad de Medida],"",0))</f>
        <v/>
      </c>
      <c r="N710" s="323"/>
      <c r="O710" s="534" t="str">
        <f>IF(Tabla1[[#This Row],[Descripción]]="","",_xlfn.XLOOKUP(Tabla1[[#This Row],[Descripción]],Tabla10[Descripción],Tabla10[Precio Unitario],0))</f>
        <v/>
      </c>
      <c r="P710" s="534" t="str">
        <f>IF(Tabla1[[#This Row],[Cantidad de Insumos]]="","",Tabla1[[#This Row],[Precio Unitario]]*Tabla1[[#This Row],[Cantidad de Insumos]])</f>
        <v/>
      </c>
      <c r="Q710" s="534" t="str">
        <f>IF(Tabla1[[#This Row],[Descripción]]="","",_xlfn.XLOOKUP(Tabla1[[#This Row],[Descripción]],Tabla10[Descripción],Tabla10[CODIGO PRESUPUESTARIO],0))</f>
        <v/>
      </c>
      <c r="R710" s="535"/>
    </row>
    <row r="711" spans="2:18" s="277" customFormat="1" x14ac:dyDescent="0.25">
      <c r="B711" s="191" t="str">
        <f>IF('Formulario PPGR3'!$G711="","",CONCATENATE('Formulario PPGR3'!$C711,".",'Formulario PPGR3'!$D711,".",'Formulario PPGR3'!$E711,".",'Formulario PPGR3'!$F711))</f>
        <v/>
      </c>
      <c r="C711" s="191" t="str">
        <f>IF('Formulario PPGR3'!$G711="","",'Formulario PPGR1'!#REF!)</f>
        <v/>
      </c>
      <c r="D711" s="191" t="str">
        <f>IF('Formulario PPGR3'!$G711="","",'Formulario PPGR1'!#REF!)</f>
        <v/>
      </c>
      <c r="E711" s="191" t="str">
        <f>IF('Formulario PPGR3'!$G711="","",'Formulario PPGR1'!#REF!)</f>
        <v/>
      </c>
      <c r="F711" s="191" t="str">
        <f>IF('Formulario PPGR3'!$G711="","",'Formulario PPGR1'!#REF!)</f>
        <v/>
      </c>
      <c r="G711" s="243"/>
      <c r="H711" s="531" t="str" cm="1">
        <f t="array" ref="H711">IF(Tabla1[[#This Row],[Código_Actividad]]="","",_xlfn.XLOOKUP(Tabla1[[#This Row],[Código_Actividad]],CodigoActividad,Tabla2[Actividades Programables Presupuestables],"",0))</f>
        <v/>
      </c>
      <c r="I711" s="532" t="str">
        <f>IFERROR(VLOOKUP('Formulario PPGR3'!$G711,'Formulario PPGR2'!$H$110:$V$265,15,FALSE),"")</f>
        <v/>
      </c>
      <c r="J711" s="540"/>
      <c r="K711" s="535" t="str">
        <f>IF(Tabla1[[#This Row],[Insumos]]="","",_xlfn.XLOOKUP(Tabla1[[#This Row],[Insumos]],Tabla10[Insumo],Tabla10[InsumoAbrev],"",0))</f>
        <v/>
      </c>
      <c r="L711" s="536"/>
      <c r="M711" s="533" t="str">
        <f>IF(Tabla1[[#This Row],[Descripción]]="","",_xlfn.XLOOKUP(Tabla1[[#This Row],[Descripción]],Tabla10[Descripción],Tabla10[Unidad de Medida],"",0))</f>
        <v/>
      </c>
      <c r="N711" s="323"/>
      <c r="O711" s="534" t="str">
        <f>IF(Tabla1[[#This Row],[Descripción]]="","",_xlfn.XLOOKUP(Tabla1[[#This Row],[Descripción]],Tabla10[Descripción],Tabla10[Precio Unitario],0))</f>
        <v/>
      </c>
      <c r="P711" s="534" t="str">
        <f>IF(Tabla1[[#This Row],[Cantidad de Insumos]]="","",Tabla1[[#This Row],[Precio Unitario]]*Tabla1[[#This Row],[Cantidad de Insumos]])</f>
        <v/>
      </c>
      <c r="Q711" s="534" t="str">
        <f>IF(Tabla1[[#This Row],[Descripción]]="","",_xlfn.XLOOKUP(Tabla1[[#This Row],[Descripción]],Tabla10[Descripción],Tabla10[CODIGO PRESUPUESTARIO],0))</f>
        <v/>
      </c>
      <c r="R711" s="535"/>
    </row>
    <row r="712" spans="2:18" s="277" customFormat="1" x14ac:dyDescent="0.25">
      <c r="B712" s="191" t="str">
        <f>IF('Formulario PPGR3'!$G712="","",CONCATENATE('Formulario PPGR3'!$C712,".",'Formulario PPGR3'!$D712,".",'Formulario PPGR3'!$E712,".",'Formulario PPGR3'!$F712))</f>
        <v/>
      </c>
      <c r="C712" s="191" t="str">
        <f>IF('Formulario PPGR3'!$G712="","",'Formulario PPGR1'!#REF!)</f>
        <v/>
      </c>
      <c r="D712" s="191" t="str">
        <f>IF('Formulario PPGR3'!$G712="","",'Formulario PPGR1'!#REF!)</f>
        <v/>
      </c>
      <c r="E712" s="191" t="str">
        <f>IF('Formulario PPGR3'!$G712="","",'Formulario PPGR1'!#REF!)</f>
        <v/>
      </c>
      <c r="F712" s="191" t="str">
        <f>IF('Formulario PPGR3'!$G712="","",'Formulario PPGR1'!#REF!)</f>
        <v/>
      </c>
      <c r="G712" s="243"/>
      <c r="H712" s="531" t="str" cm="1">
        <f t="array" ref="H712">IF(Tabla1[[#This Row],[Código_Actividad]]="","",_xlfn.XLOOKUP(Tabla1[[#This Row],[Código_Actividad]],CodigoActividad,Tabla2[Actividades Programables Presupuestables],"",0))</f>
        <v/>
      </c>
      <c r="I712" s="532" t="str">
        <f>IFERROR(VLOOKUP('Formulario PPGR3'!$G712,'Formulario PPGR2'!$H$110:$V$265,15,FALSE),"")</f>
        <v/>
      </c>
      <c r="J712" s="540"/>
      <c r="K712" s="535" t="str">
        <f>IF(Tabla1[[#This Row],[Insumos]]="","",_xlfn.XLOOKUP(Tabla1[[#This Row],[Insumos]],Tabla10[Insumo],Tabla10[InsumoAbrev],"",0))</f>
        <v/>
      </c>
      <c r="L712" s="536"/>
      <c r="M712" s="533" t="str">
        <f>IF(Tabla1[[#This Row],[Descripción]]="","",_xlfn.XLOOKUP(Tabla1[[#This Row],[Descripción]],Tabla10[Descripción],Tabla10[Unidad de Medida],"",0))</f>
        <v/>
      </c>
      <c r="N712" s="323"/>
      <c r="O712" s="534" t="str">
        <f>IF(Tabla1[[#This Row],[Descripción]]="","",_xlfn.XLOOKUP(Tabla1[[#This Row],[Descripción]],Tabla10[Descripción],Tabla10[Precio Unitario],0))</f>
        <v/>
      </c>
      <c r="P712" s="534" t="str">
        <f>IF(Tabla1[[#This Row],[Cantidad de Insumos]]="","",Tabla1[[#This Row],[Precio Unitario]]*Tabla1[[#This Row],[Cantidad de Insumos]])</f>
        <v/>
      </c>
      <c r="Q712" s="534" t="str">
        <f>IF(Tabla1[[#This Row],[Descripción]]="","",_xlfn.XLOOKUP(Tabla1[[#This Row],[Descripción]],Tabla10[Descripción],Tabla10[CODIGO PRESUPUESTARIO],0))</f>
        <v/>
      </c>
      <c r="R712" s="535"/>
    </row>
    <row r="713" spans="2:18" s="277" customFormat="1" x14ac:dyDescent="0.25">
      <c r="B713" s="191" t="str">
        <f>IF('Formulario PPGR3'!$G713="","",CONCATENATE('Formulario PPGR3'!$C713,".",'Formulario PPGR3'!$D713,".",'Formulario PPGR3'!$E713,".",'Formulario PPGR3'!$F713))</f>
        <v/>
      </c>
      <c r="C713" s="191" t="str">
        <f>IF('Formulario PPGR3'!$G713="","",'Formulario PPGR1'!#REF!)</f>
        <v/>
      </c>
      <c r="D713" s="191" t="str">
        <f>IF('Formulario PPGR3'!$G713="","",'Formulario PPGR1'!#REF!)</f>
        <v/>
      </c>
      <c r="E713" s="191" t="str">
        <f>IF('Formulario PPGR3'!$G713="","",'Formulario PPGR1'!#REF!)</f>
        <v/>
      </c>
      <c r="F713" s="191" t="str">
        <f>IF('Formulario PPGR3'!$G713="","",'Formulario PPGR1'!#REF!)</f>
        <v/>
      </c>
      <c r="G713" s="243"/>
      <c r="H713" s="531" t="str" cm="1">
        <f t="array" ref="H713">IF(Tabla1[[#This Row],[Código_Actividad]]="","",_xlfn.XLOOKUP(Tabla1[[#This Row],[Código_Actividad]],CodigoActividad,Tabla2[Actividades Programables Presupuestables],"",0))</f>
        <v/>
      </c>
      <c r="I713" s="532" t="str">
        <f>IFERROR(VLOOKUP('Formulario PPGR3'!$G713,'Formulario PPGR2'!$H$110:$V$265,15,FALSE),"")</f>
        <v/>
      </c>
      <c r="J713" s="540"/>
      <c r="K713" s="535" t="str">
        <f>IF(Tabla1[[#This Row],[Insumos]]="","",_xlfn.XLOOKUP(Tabla1[[#This Row],[Insumos]],Tabla10[Insumo],Tabla10[InsumoAbrev],"",0))</f>
        <v/>
      </c>
      <c r="L713" s="536"/>
      <c r="M713" s="533" t="str">
        <f>IF(Tabla1[[#This Row],[Descripción]]="","",_xlfn.XLOOKUP(Tabla1[[#This Row],[Descripción]],Tabla10[Descripción],Tabla10[Unidad de Medida],"",0))</f>
        <v/>
      </c>
      <c r="N713" s="323"/>
      <c r="O713" s="534" t="str">
        <f>IF(Tabla1[[#This Row],[Descripción]]="","",_xlfn.XLOOKUP(Tabla1[[#This Row],[Descripción]],Tabla10[Descripción],Tabla10[Precio Unitario],0))</f>
        <v/>
      </c>
      <c r="P713" s="534" t="str">
        <f>IF(Tabla1[[#This Row],[Cantidad de Insumos]]="","",Tabla1[[#This Row],[Precio Unitario]]*Tabla1[[#This Row],[Cantidad de Insumos]])</f>
        <v/>
      </c>
      <c r="Q713" s="534" t="str">
        <f>IF(Tabla1[[#This Row],[Descripción]]="","",_xlfn.XLOOKUP(Tabla1[[#This Row],[Descripción]],Tabla10[Descripción],Tabla10[CODIGO PRESUPUESTARIO],0))</f>
        <v/>
      </c>
      <c r="R713" s="535"/>
    </row>
    <row r="714" spans="2:18" s="277" customFormat="1" x14ac:dyDescent="0.25">
      <c r="B714" s="191" t="str">
        <f>IF('Formulario PPGR3'!$G714="","",CONCATENATE('Formulario PPGR3'!$C714,".",'Formulario PPGR3'!$D714,".",'Formulario PPGR3'!$E714,".",'Formulario PPGR3'!$F714))</f>
        <v/>
      </c>
      <c r="C714" s="191" t="str">
        <f>IF('Formulario PPGR3'!$G714="","",'Formulario PPGR1'!#REF!)</f>
        <v/>
      </c>
      <c r="D714" s="191" t="str">
        <f>IF('Formulario PPGR3'!$G714="","",'Formulario PPGR1'!#REF!)</f>
        <v/>
      </c>
      <c r="E714" s="191" t="str">
        <f>IF('Formulario PPGR3'!$G714="","",'Formulario PPGR1'!#REF!)</f>
        <v/>
      </c>
      <c r="F714" s="191" t="str">
        <f>IF('Formulario PPGR3'!$G714="","",'Formulario PPGR1'!#REF!)</f>
        <v/>
      </c>
      <c r="G714" s="243"/>
      <c r="H714" s="531" t="str" cm="1">
        <f t="array" ref="H714">IF(Tabla1[[#This Row],[Código_Actividad]]="","",_xlfn.XLOOKUP(Tabla1[[#This Row],[Código_Actividad]],CodigoActividad,Tabla2[Actividades Programables Presupuestables],"",0))</f>
        <v/>
      </c>
      <c r="I714" s="532" t="str">
        <f>IFERROR(VLOOKUP('Formulario PPGR3'!$G714,'Formulario PPGR2'!$H$110:$V$265,15,FALSE),"")</f>
        <v/>
      </c>
      <c r="J714" s="540"/>
      <c r="K714" s="535" t="str">
        <f>IF(Tabla1[[#This Row],[Insumos]]="","",_xlfn.XLOOKUP(Tabla1[[#This Row],[Insumos]],Tabla10[Insumo],Tabla10[InsumoAbrev],"",0))</f>
        <v/>
      </c>
      <c r="L714" s="536"/>
      <c r="M714" s="533" t="str">
        <f>IF(Tabla1[[#This Row],[Descripción]]="","",_xlfn.XLOOKUP(Tabla1[[#This Row],[Descripción]],Tabla10[Descripción],Tabla10[Unidad de Medida],"",0))</f>
        <v/>
      </c>
      <c r="N714" s="323"/>
      <c r="O714" s="534" t="str">
        <f>IF(Tabla1[[#This Row],[Descripción]]="","",_xlfn.XLOOKUP(Tabla1[[#This Row],[Descripción]],Tabla10[Descripción],Tabla10[Precio Unitario],0))</f>
        <v/>
      </c>
      <c r="P714" s="534" t="str">
        <f>IF(Tabla1[[#This Row],[Cantidad de Insumos]]="","",Tabla1[[#This Row],[Precio Unitario]]*Tabla1[[#This Row],[Cantidad de Insumos]])</f>
        <v/>
      </c>
      <c r="Q714" s="534" t="str">
        <f>IF(Tabla1[[#This Row],[Descripción]]="","",_xlfn.XLOOKUP(Tabla1[[#This Row],[Descripción]],Tabla10[Descripción],Tabla10[CODIGO PRESUPUESTARIO],0))</f>
        <v/>
      </c>
      <c r="R714" s="535"/>
    </row>
    <row r="715" spans="2:18" s="277" customFormat="1" x14ac:dyDescent="0.25">
      <c r="B715" s="191" t="str">
        <f>IF('Formulario PPGR3'!$G715="","",CONCATENATE('Formulario PPGR3'!$C715,".",'Formulario PPGR3'!$D715,".",'Formulario PPGR3'!$E715,".",'Formulario PPGR3'!$F715))</f>
        <v/>
      </c>
      <c r="C715" s="191" t="str">
        <f>IF('Formulario PPGR3'!$G715="","",'Formulario PPGR1'!#REF!)</f>
        <v/>
      </c>
      <c r="D715" s="191" t="str">
        <f>IF('Formulario PPGR3'!$G715="","",'Formulario PPGR1'!#REF!)</f>
        <v/>
      </c>
      <c r="E715" s="191" t="str">
        <f>IF('Formulario PPGR3'!$G715="","",'Formulario PPGR1'!#REF!)</f>
        <v/>
      </c>
      <c r="F715" s="191" t="str">
        <f>IF('Formulario PPGR3'!$G715="","",'Formulario PPGR1'!#REF!)</f>
        <v/>
      </c>
      <c r="G715" s="243"/>
      <c r="H715" s="531" t="str" cm="1">
        <f t="array" ref="H715">IF(Tabla1[[#This Row],[Código_Actividad]]="","",_xlfn.XLOOKUP(Tabla1[[#This Row],[Código_Actividad]],CodigoActividad,Tabla2[Actividades Programables Presupuestables],"",0))</f>
        <v/>
      </c>
      <c r="I715" s="532" t="str">
        <f>IFERROR(VLOOKUP('Formulario PPGR3'!$G715,'Formulario PPGR2'!$H$110:$V$265,15,FALSE),"")</f>
        <v/>
      </c>
      <c r="J715" s="541"/>
      <c r="K715" s="535" t="str">
        <f>IF(Tabla1[[#This Row],[Insumos]]="","",_xlfn.XLOOKUP(Tabla1[[#This Row],[Insumos]],Tabla10[Insumo],Tabla10[InsumoAbrev],"",0))</f>
        <v/>
      </c>
      <c r="L715" s="536"/>
      <c r="M715" s="533" t="str">
        <f>IF(Tabla1[[#This Row],[Descripción]]="","",_xlfn.XLOOKUP(Tabla1[[#This Row],[Descripción]],Tabla10[Descripción],Tabla10[Unidad de Medida],"",0))</f>
        <v/>
      </c>
      <c r="N715" s="323"/>
      <c r="O715" s="534" t="str">
        <f>IF(Tabla1[[#This Row],[Descripción]]="","",_xlfn.XLOOKUP(Tabla1[[#This Row],[Descripción]],Tabla10[Descripción],Tabla10[Precio Unitario],0))</f>
        <v/>
      </c>
      <c r="P715" s="534" t="str">
        <f>IF(Tabla1[[#This Row],[Cantidad de Insumos]]="","",Tabla1[[#This Row],[Precio Unitario]]*Tabla1[[#This Row],[Cantidad de Insumos]])</f>
        <v/>
      </c>
      <c r="Q715" s="534" t="str">
        <f>IF(Tabla1[[#This Row],[Descripción]]="","",_xlfn.XLOOKUP(Tabla1[[#This Row],[Descripción]],Tabla10[Descripción],Tabla10[CODIGO PRESUPUESTARIO],0))</f>
        <v/>
      </c>
      <c r="R715" s="535"/>
    </row>
    <row r="716" spans="2:18" s="277" customFormat="1" x14ac:dyDescent="0.25">
      <c r="B716" s="191" t="str">
        <f>IF('Formulario PPGR3'!$G716="","",CONCATENATE('Formulario PPGR3'!$C716,".",'Formulario PPGR3'!$D716,".",'Formulario PPGR3'!$E716,".",'Formulario PPGR3'!$F716))</f>
        <v/>
      </c>
      <c r="C716" s="191" t="str">
        <f>IF('Formulario PPGR3'!$G716="","",'Formulario PPGR1'!#REF!)</f>
        <v/>
      </c>
      <c r="D716" s="191" t="str">
        <f>IF('Formulario PPGR3'!$G716="","",'Formulario PPGR1'!#REF!)</f>
        <v/>
      </c>
      <c r="E716" s="191" t="str">
        <f>IF('Formulario PPGR3'!$G716="","",'Formulario PPGR1'!#REF!)</f>
        <v/>
      </c>
      <c r="F716" s="191" t="str">
        <f>IF('Formulario PPGR3'!$G716="","",'Formulario PPGR1'!#REF!)</f>
        <v/>
      </c>
      <c r="G716" s="243"/>
      <c r="H716" s="531" t="str" cm="1">
        <f t="array" ref="H716">IF(Tabla1[[#This Row],[Código_Actividad]]="","",_xlfn.XLOOKUP(Tabla1[[#This Row],[Código_Actividad]],CodigoActividad,Tabla2[Actividades Programables Presupuestables],"",0))</f>
        <v/>
      </c>
      <c r="I716" s="532" t="str">
        <f>IFERROR(VLOOKUP('Formulario PPGR3'!$G716,'Formulario PPGR2'!$H$110:$V$265,15,FALSE),"")</f>
        <v/>
      </c>
      <c r="J716" s="541"/>
      <c r="K716" s="535" t="str">
        <f>IF(Tabla1[[#This Row],[Insumos]]="","",_xlfn.XLOOKUP(Tabla1[[#This Row],[Insumos]],Tabla10[Insumo],Tabla10[InsumoAbrev],"",0))</f>
        <v/>
      </c>
      <c r="L716" s="536"/>
      <c r="M716" s="533" t="str">
        <f>IF(Tabla1[[#This Row],[Descripción]]="","",_xlfn.XLOOKUP(Tabla1[[#This Row],[Descripción]],Tabla10[Descripción],Tabla10[Unidad de Medida],"",0))</f>
        <v/>
      </c>
      <c r="N716" s="323"/>
      <c r="O716" s="534" t="str">
        <f>IF(Tabla1[[#This Row],[Descripción]]="","",_xlfn.XLOOKUP(Tabla1[[#This Row],[Descripción]],Tabla10[Descripción],Tabla10[Precio Unitario],0))</f>
        <v/>
      </c>
      <c r="P716" s="534" t="str">
        <f>IF(Tabla1[[#This Row],[Cantidad de Insumos]]="","",Tabla1[[#This Row],[Precio Unitario]]*Tabla1[[#This Row],[Cantidad de Insumos]])</f>
        <v/>
      </c>
      <c r="Q716" s="534" t="str">
        <f>IF(Tabla1[[#This Row],[Descripción]]="","",_xlfn.XLOOKUP(Tabla1[[#This Row],[Descripción]],Tabla10[Descripción],Tabla10[CODIGO PRESUPUESTARIO],0))</f>
        <v/>
      </c>
      <c r="R716" s="535"/>
    </row>
    <row r="717" spans="2:18" s="277" customFormat="1" x14ac:dyDescent="0.25">
      <c r="B717" s="191" t="str">
        <f>IF('Formulario PPGR3'!$G717="","",CONCATENATE('Formulario PPGR3'!$C717,".",'Formulario PPGR3'!$D717,".",'Formulario PPGR3'!$E717,".",'Formulario PPGR3'!$F717))</f>
        <v/>
      </c>
      <c r="C717" s="191" t="str">
        <f>IF('Formulario PPGR3'!$G717="","",'Formulario PPGR1'!#REF!)</f>
        <v/>
      </c>
      <c r="D717" s="191" t="str">
        <f>IF('Formulario PPGR3'!$G717="","",'Formulario PPGR1'!#REF!)</f>
        <v/>
      </c>
      <c r="E717" s="191" t="str">
        <f>IF('Formulario PPGR3'!$G717="","",'Formulario PPGR1'!#REF!)</f>
        <v/>
      </c>
      <c r="F717" s="191" t="str">
        <f>IF('Formulario PPGR3'!$G717="","",'Formulario PPGR1'!#REF!)</f>
        <v/>
      </c>
      <c r="G717" s="243"/>
      <c r="H717" s="531" t="str" cm="1">
        <f t="array" ref="H717">IF(Tabla1[[#This Row],[Código_Actividad]]="","",_xlfn.XLOOKUP(Tabla1[[#This Row],[Código_Actividad]],CodigoActividad,Tabla2[Actividades Programables Presupuestables],"",0))</f>
        <v/>
      </c>
      <c r="I717" s="532" t="str">
        <f>IFERROR(VLOOKUP('Formulario PPGR3'!$G717,'Formulario PPGR2'!$H$110:$V$265,15,FALSE),"")</f>
        <v/>
      </c>
      <c r="J717" s="541"/>
      <c r="K717" s="535" t="str">
        <f>IF(Tabla1[[#This Row],[Insumos]]="","",_xlfn.XLOOKUP(Tabla1[[#This Row],[Insumos]],Tabla10[Insumo],Tabla10[InsumoAbrev],"",0))</f>
        <v/>
      </c>
      <c r="L717" s="536"/>
      <c r="M717" s="533" t="str">
        <f>IF(Tabla1[[#This Row],[Descripción]]="","",_xlfn.XLOOKUP(Tabla1[[#This Row],[Descripción]],Tabla10[Descripción],Tabla10[Unidad de Medida],"",0))</f>
        <v/>
      </c>
      <c r="N717" s="323"/>
      <c r="O717" s="534" t="str">
        <f>IF(Tabla1[[#This Row],[Descripción]]="","",_xlfn.XLOOKUP(Tabla1[[#This Row],[Descripción]],Tabla10[Descripción],Tabla10[Precio Unitario],0))</f>
        <v/>
      </c>
      <c r="P717" s="534" t="str">
        <f>IF(Tabla1[[#This Row],[Cantidad de Insumos]]="","",Tabla1[[#This Row],[Precio Unitario]]*Tabla1[[#This Row],[Cantidad de Insumos]])</f>
        <v/>
      </c>
      <c r="Q717" s="534" t="str">
        <f>IF(Tabla1[[#This Row],[Descripción]]="","",_xlfn.XLOOKUP(Tabla1[[#This Row],[Descripción]],Tabla10[Descripción],Tabla10[CODIGO PRESUPUESTARIO],0))</f>
        <v/>
      </c>
      <c r="R717" s="535"/>
    </row>
    <row r="718" spans="2:18" s="277" customFormat="1" x14ac:dyDescent="0.25">
      <c r="B718" s="191" t="str">
        <f>IF('Formulario PPGR3'!$G718="","",CONCATENATE('Formulario PPGR3'!$C718,".",'Formulario PPGR3'!$D718,".",'Formulario PPGR3'!$E718,".",'Formulario PPGR3'!$F718))</f>
        <v/>
      </c>
      <c r="C718" s="191" t="str">
        <f>IF('Formulario PPGR3'!$G718="","",'Formulario PPGR1'!#REF!)</f>
        <v/>
      </c>
      <c r="D718" s="191" t="str">
        <f>IF('Formulario PPGR3'!$G718="","",'Formulario PPGR1'!#REF!)</f>
        <v/>
      </c>
      <c r="E718" s="191" t="str">
        <f>IF('Formulario PPGR3'!$G718="","",'Formulario PPGR1'!#REF!)</f>
        <v/>
      </c>
      <c r="F718" s="191" t="str">
        <f>IF('Formulario PPGR3'!$G718="","",'Formulario PPGR1'!#REF!)</f>
        <v/>
      </c>
      <c r="G718" s="243"/>
      <c r="H718" s="531" t="str" cm="1">
        <f t="array" ref="H718">IF(Tabla1[[#This Row],[Código_Actividad]]="","",_xlfn.XLOOKUP(Tabla1[[#This Row],[Código_Actividad]],CodigoActividad,Tabla2[Actividades Programables Presupuestables],"",0))</f>
        <v/>
      </c>
      <c r="I718" s="532" t="str">
        <f>IFERROR(VLOOKUP('Formulario PPGR3'!$G718,'Formulario PPGR2'!$H$110:$V$265,15,FALSE),"")</f>
        <v/>
      </c>
      <c r="J718" s="541"/>
      <c r="K718" s="535" t="str">
        <f>IF(Tabla1[[#This Row],[Insumos]]="","",_xlfn.XLOOKUP(Tabla1[[#This Row],[Insumos]],Tabla10[Insumo],Tabla10[InsumoAbrev],"",0))</f>
        <v/>
      </c>
      <c r="L718" s="536"/>
      <c r="M718" s="533" t="str">
        <f>IF(Tabla1[[#This Row],[Descripción]]="","",_xlfn.XLOOKUP(Tabla1[[#This Row],[Descripción]],Tabla10[Descripción],Tabla10[Unidad de Medida],"",0))</f>
        <v/>
      </c>
      <c r="N718" s="323"/>
      <c r="O718" s="534" t="str">
        <f>IF(Tabla1[[#This Row],[Descripción]]="","",_xlfn.XLOOKUP(Tabla1[[#This Row],[Descripción]],Tabla10[Descripción],Tabla10[Precio Unitario],0))</f>
        <v/>
      </c>
      <c r="P718" s="534" t="str">
        <f>IF(Tabla1[[#This Row],[Cantidad de Insumos]]="","",Tabla1[[#This Row],[Precio Unitario]]*Tabla1[[#This Row],[Cantidad de Insumos]])</f>
        <v/>
      </c>
      <c r="Q718" s="534" t="str">
        <f>IF(Tabla1[[#This Row],[Descripción]]="","",_xlfn.XLOOKUP(Tabla1[[#This Row],[Descripción]],Tabla10[Descripción],Tabla10[CODIGO PRESUPUESTARIO],0))</f>
        <v/>
      </c>
      <c r="R718" s="535"/>
    </row>
    <row r="719" spans="2:18" s="277" customFormat="1" x14ac:dyDescent="0.25">
      <c r="B719" s="191" t="str">
        <f>IF('Formulario PPGR3'!$G719="","",CONCATENATE('Formulario PPGR3'!$C719,".",'Formulario PPGR3'!$D719,".",'Formulario PPGR3'!$E719,".",'Formulario PPGR3'!$F719))</f>
        <v/>
      </c>
      <c r="C719" s="191" t="str">
        <f>IF('Formulario PPGR3'!$G719="","",'Formulario PPGR1'!#REF!)</f>
        <v/>
      </c>
      <c r="D719" s="191" t="str">
        <f>IF('Formulario PPGR3'!$G719="","",'Formulario PPGR1'!#REF!)</f>
        <v/>
      </c>
      <c r="E719" s="191" t="str">
        <f>IF('Formulario PPGR3'!$G719="","",'Formulario PPGR1'!#REF!)</f>
        <v/>
      </c>
      <c r="F719" s="191" t="str">
        <f>IF('Formulario PPGR3'!$G719="","",'Formulario PPGR1'!#REF!)</f>
        <v/>
      </c>
      <c r="G719" s="243"/>
      <c r="H719" s="531" t="str" cm="1">
        <f t="array" ref="H719">IF(Tabla1[[#This Row],[Código_Actividad]]="","",_xlfn.XLOOKUP(Tabla1[[#This Row],[Código_Actividad]],CodigoActividad,Tabla2[Actividades Programables Presupuestables],"",0))</f>
        <v/>
      </c>
      <c r="I719" s="532" t="str">
        <f>IFERROR(VLOOKUP('Formulario PPGR3'!$G719,'Formulario PPGR2'!$H$110:$V$265,15,FALSE),"")</f>
        <v/>
      </c>
      <c r="J719" s="541"/>
      <c r="K719" s="535" t="str">
        <f>IF(Tabla1[[#This Row],[Insumos]]="","",_xlfn.XLOOKUP(Tabla1[[#This Row],[Insumos]],Tabla10[Insumo],Tabla10[InsumoAbrev],"",0))</f>
        <v/>
      </c>
      <c r="L719" s="536"/>
      <c r="M719" s="533" t="str">
        <f>IF(Tabla1[[#This Row],[Descripción]]="","",_xlfn.XLOOKUP(Tabla1[[#This Row],[Descripción]],Tabla10[Descripción],Tabla10[Unidad de Medida],"",0))</f>
        <v/>
      </c>
      <c r="N719" s="323"/>
      <c r="O719" s="534" t="str">
        <f>IF(Tabla1[[#This Row],[Descripción]]="","",_xlfn.XLOOKUP(Tabla1[[#This Row],[Descripción]],Tabla10[Descripción],Tabla10[Precio Unitario],0))</f>
        <v/>
      </c>
      <c r="P719" s="534" t="str">
        <f>IF(Tabla1[[#This Row],[Cantidad de Insumos]]="","",Tabla1[[#This Row],[Precio Unitario]]*Tabla1[[#This Row],[Cantidad de Insumos]])</f>
        <v/>
      </c>
      <c r="Q719" s="534" t="str">
        <f>IF(Tabla1[[#This Row],[Descripción]]="","",_xlfn.XLOOKUP(Tabla1[[#This Row],[Descripción]],Tabla10[Descripción],Tabla10[CODIGO PRESUPUESTARIO],0))</f>
        <v/>
      </c>
      <c r="R719" s="535"/>
    </row>
    <row r="720" spans="2:18" s="277" customFormat="1" x14ac:dyDescent="0.25">
      <c r="B720" s="191" t="str">
        <f>IF('Formulario PPGR3'!$G720="","",CONCATENATE('Formulario PPGR3'!$C720,".",'Formulario PPGR3'!$D720,".",'Formulario PPGR3'!$E720,".",'Formulario PPGR3'!$F720))</f>
        <v/>
      </c>
      <c r="C720" s="191" t="str">
        <f>IF('Formulario PPGR3'!$G720="","",'Formulario PPGR1'!#REF!)</f>
        <v/>
      </c>
      <c r="D720" s="191" t="str">
        <f>IF('Formulario PPGR3'!$G720="","",'Formulario PPGR1'!#REF!)</f>
        <v/>
      </c>
      <c r="E720" s="191" t="str">
        <f>IF('Formulario PPGR3'!$G720="","",'Formulario PPGR1'!#REF!)</f>
        <v/>
      </c>
      <c r="F720" s="191" t="str">
        <f>IF('Formulario PPGR3'!$G720="","",'Formulario PPGR1'!#REF!)</f>
        <v/>
      </c>
      <c r="G720" s="243"/>
      <c r="H720" s="531" t="str" cm="1">
        <f t="array" ref="H720">IF(Tabla1[[#This Row],[Código_Actividad]]="","",_xlfn.XLOOKUP(Tabla1[[#This Row],[Código_Actividad]],CodigoActividad,Tabla2[Actividades Programables Presupuestables],"",0))</f>
        <v/>
      </c>
      <c r="I720" s="532" t="str">
        <f>IFERROR(VLOOKUP('Formulario PPGR3'!$G720,'Formulario PPGR2'!$H$110:$V$265,15,FALSE),"")</f>
        <v/>
      </c>
      <c r="J720" s="541"/>
      <c r="K720" s="535" t="str">
        <f>IF(Tabla1[[#This Row],[Insumos]]="","",_xlfn.XLOOKUP(Tabla1[[#This Row],[Insumos]],Tabla10[Insumo],Tabla10[InsumoAbrev],"",0))</f>
        <v/>
      </c>
      <c r="L720" s="536"/>
      <c r="M720" s="533" t="str">
        <f>IF(Tabla1[[#This Row],[Descripción]]="","",_xlfn.XLOOKUP(Tabla1[[#This Row],[Descripción]],Tabla10[Descripción],Tabla10[Unidad de Medida],"",0))</f>
        <v/>
      </c>
      <c r="N720" s="323"/>
      <c r="O720" s="534" t="str">
        <f>IF(Tabla1[[#This Row],[Descripción]]="","",_xlfn.XLOOKUP(Tabla1[[#This Row],[Descripción]],Tabla10[Descripción],Tabla10[Precio Unitario],0))</f>
        <v/>
      </c>
      <c r="P720" s="534" t="str">
        <f>IF(Tabla1[[#This Row],[Cantidad de Insumos]]="","",Tabla1[[#This Row],[Precio Unitario]]*Tabla1[[#This Row],[Cantidad de Insumos]])</f>
        <v/>
      </c>
      <c r="Q720" s="534" t="str">
        <f>IF(Tabla1[[#This Row],[Descripción]]="","",_xlfn.XLOOKUP(Tabla1[[#This Row],[Descripción]],Tabla10[Descripción],Tabla10[CODIGO PRESUPUESTARIO],0))</f>
        <v/>
      </c>
      <c r="R720" s="535"/>
    </row>
    <row r="721" spans="2:18" s="277" customFormat="1" x14ac:dyDescent="0.25">
      <c r="B721" s="191" t="str">
        <f>IF('Formulario PPGR3'!$G721="","",CONCATENATE('Formulario PPGR3'!$C721,".",'Formulario PPGR3'!$D721,".",'Formulario PPGR3'!$E721,".",'Formulario PPGR3'!$F721))</f>
        <v/>
      </c>
      <c r="C721" s="191" t="str">
        <f>IF('Formulario PPGR3'!$G721="","",'Formulario PPGR1'!#REF!)</f>
        <v/>
      </c>
      <c r="D721" s="191" t="str">
        <f>IF('Formulario PPGR3'!$G721="","",'Formulario PPGR1'!#REF!)</f>
        <v/>
      </c>
      <c r="E721" s="191" t="str">
        <f>IF('Formulario PPGR3'!$G721="","",'Formulario PPGR1'!#REF!)</f>
        <v/>
      </c>
      <c r="F721" s="191" t="str">
        <f>IF('Formulario PPGR3'!$G721="","",'Formulario PPGR1'!#REF!)</f>
        <v/>
      </c>
      <c r="G721" s="243"/>
      <c r="H721" s="531" t="str" cm="1">
        <f t="array" ref="H721">IF(Tabla1[[#This Row],[Código_Actividad]]="","",_xlfn.XLOOKUP(Tabla1[[#This Row],[Código_Actividad]],CodigoActividad,Tabla2[Actividades Programables Presupuestables],"",0))</f>
        <v/>
      </c>
      <c r="I721" s="532" t="str">
        <f>IFERROR(VLOOKUP('Formulario PPGR3'!$G721,'Formulario PPGR2'!$H$110:$V$265,15,FALSE),"")</f>
        <v/>
      </c>
      <c r="J721" s="540"/>
      <c r="K721" s="535" t="str">
        <f>IF(Tabla1[[#This Row],[Insumos]]="","",_xlfn.XLOOKUP(Tabla1[[#This Row],[Insumos]],Tabla10[Insumo],Tabla10[InsumoAbrev],"",0))</f>
        <v/>
      </c>
      <c r="L721" s="536"/>
      <c r="M721" s="533" t="str">
        <f>IF(Tabla1[[#This Row],[Descripción]]="","",_xlfn.XLOOKUP(Tabla1[[#This Row],[Descripción]],Tabla10[Descripción],Tabla10[Unidad de Medida],"",0))</f>
        <v/>
      </c>
      <c r="N721" s="323"/>
      <c r="O721" s="534" t="str">
        <f>IF(Tabla1[[#This Row],[Descripción]]="","",_xlfn.XLOOKUP(Tabla1[[#This Row],[Descripción]],Tabla10[Descripción],Tabla10[Precio Unitario],0))</f>
        <v/>
      </c>
      <c r="P721" s="534" t="str">
        <f>IF(Tabla1[[#This Row],[Cantidad de Insumos]]="","",Tabla1[[#This Row],[Precio Unitario]]*Tabla1[[#This Row],[Cantidad de Insumos]])</f>
        <v/>
      </c>
      <c r="Q721" s="534" t="str">
        <f>IF(Tabla1[[#This Row],[Descripción]]="","",_xlfn.XLOOKUP(Tabla1[[#This Row],[Descripción]],Tabla10[Descripción],Tabla10[CODIGO PRESUPUESTARIO],0))</f>
        <v/>
      </c>
      <c r="R721" s="535"/>
    </row>
    <row r="722" spans="2:18" s="277" customFormat="1" x14ac:dyDescent="0.25">
      <c r="B722" s="191" t="str">
        <f>IF('Formulario PPGR3'!$G722="","",CONCATENATE('Formulario PPGR3'!$C722,".",'Formulario PPGR3'!$D722,".",'Formulario PPGR3'!$E722,".",'Formulario PPGR3'!$F722))</f>
        <v/>
      </c>
      <c r="C722" s="191" t="str">
        <f>IF('Formulario PPGR3'!$G722="","",'Formulario PPGR1'!#REF!)</f>
        <v/>
      </c>
      <c r="D722" s="191" t="str">
        <f>IF('Formulario PPGR3'!$G722="","",'Formulario PPGR1'!#REF!)</f>
        <v/>
      </c>
      <c r="E722" s="191" t="str">
        <f>IF('Formulario PPGR3'!$G722="","",'Formulario PPGR1'!#REF!)</f>
        <v/>
      </c>
      <c r="F722" s="191" t="str">
        <f>IF('Formulario PPGR3'!$G722="","",'Formulario PPGR1'!#REF!)</f>
        <v/>
      </c>
      <c r="G722" s="243"/>
      <c r="H722" s="531" t="str" cm="1">
        <f t="array" ref="H722">IF(Tabla1[[#This Row],[Código_Actividad]]="","",_xlfn.XLOOKUP(Tabla1[[#This Row],[Código_Actividad]],CodigoActividad,Tabla2[Actividades Programables Presupuestables],"",0))</f>
        <v/>
      </c>
      <c r="I722" s="532" t="str">
        <f>IFERROR(VLOOKUP('Formulario PPGR3'!$G722,'Formulario PPGR2'!$H$110:$V$265,15,FALSE),"")</f>
        <v/>
      </c>
      <c r="J722" s="540"/>
      <c r="K722" s="535" t="str">
        <f>IF(Tabla1[[#This Row],[Insumos]]="","",_xlfn.XLOOKUP(Tabla1[[#This Row],[Insumos]],Tabla10[Insumo],Tabla10[InsumoAbrev],"",0))</f>
        <v/>
      </c>
      <c r="L722" s="536"/>
      <c r="M722" s="533" t="str">
        <f>IF(Tabla1[[#This Row],[Descripción]]="","",_xlfn.XLOOKUP(Tabla1[[#This Row],[Descripción]],Tabla10[Descripción],Tabla10[Unidad de Medida],"",0))</f>
        <v/>
      </c>
      <c r="N722" s="323"/>
      <c r="O722" s="534" t="str">
        <f>IF(Tabla1[[#This Row],[Descripción]]="","",_xlfn.XLOOKUP(Tabla1[[#This Row],[Descripción]],Tabla10[Descripción],Tabla10[Precio Unitario],0))</f>
        <v/>
      </c>
      <c r="P722" s="534" t="str">
        <f>IF(Tabla1[[#This Row],[Cantidad de Insumos]]="","",Tabla1[[#This Row],[Precio Unitario]]*Tabla1[[#This Row],[Cantidad de Insumos]])</f>
        <v/>
      </c>
      <c r="Q722" s="534" t="str">
        <f>IF(Tabla1[[#This Row],[Descripción]]="","",_xlfn.XLOOKUP(Tabla1[[#This Row],[Descripción]],Tabla10[Descripción],Tabla10[CODIGO PRESUPUESTARIO],0))</f>
        <v/>
      </c>
      <c r="R722" s="535"/>
    </row>
    <row r="723" spans="2:18" s="277" customFormat="1" x14ac:dyDescent="0.25">
      <c r="B723" s="191" t="str">
        <f>IF('Formulario PPGR3'!$G723="","",CONCATENATE('Formulario PPGR3'!$C723,".",'Formulario PPGR3'!$D723,".",'Formulario PPGR3'!$E723,".",'Formulario PPGR3'!$F723))</f>
        <v/>
      </c>
      <c r="C723" s="191" t="str">
        <f>IF('Formulario PPGR3'!$G723="","",'Formulario PPGR1'!#REF!)</f>
        <v/>
      </c>
      <c r="D723" s="191" t="str">
        <f>IF('Formulario PPGR3'!$G723="","",'Formulario PPGR1'!#REF!)</f>
        <v/>
      </c>
      <c r="E723" s="191" t="str">
        <f>IF('Formulario PPGR3'!$G723="","",'Formulario PPGR1'!#REF!)</f>
        <v/>
      </c>
      <c r="F723" s="191" t="str">
        <f>IF('Formulario PPGR3'!$G723="","",'Formulario PPGR1'!#REF!)</f>
        <v/>
      </c>
      <c r="G723" s="243"/>
      <c r="H723" s="531" t="str" cm="1">
        <f t="array" ref="H723">IF(Tabla1[[#This Row],[Código_Actividad]]="","",_xlfn.XLOOKUP(Tabla1[[#This Row],[Código_Actividad]],CodigoActividad,Tabla2[Actividades Programables Presupuestables],"",0))</f>
        <v/>
      </c>
      <c r="I723" s="532" t="str">
        <f>IFERROR(VLOOKUP('Formulario PPGR3'!$G723,'Formulario PPGR2'!$H$110:$V$265,15,FALSE),"")</f>
        <v/>
      </c>
      <c r="J723" s="541"/>
      <c r="K723" s="535" t="str">
        <f>IF(Tabla1[[#This Row],[Insumos]]="","",_xlfn.XLOOKUP(Tabla1[[#This Row],[Insumos]],Tabla10[Insumo],Tabla10[InsumoAbrev],"",0))</f>
        <v/>
      </c>
      <c r="L723" s="536"/>
      <c r="M723" s="533" t="str">
        <f>IF(Tabla1[[#This Row],[Descripción]]="","",_xlfn.XLOOKUP(Tabla1[[#This Row],[Descripción]],Tabla10[Descripción],Tabla10[Unidad de Medida],"",0))</f>
        <v/>
      </c>
      <c r="N723" s="323"/>
      <c r="O723" s="534" t="str">
        <f>IF(Tabla1[[#This Row],[Descripción]]="","",_xlfn.XLOOKUP(Tabla1[[#This Row],[Descripción]],Tabla10[Descripción],Tabla10[Precio Unitario],0))</f>
        <v/>
      </c>
      <c r="P723" s="534" t="str">
        <f>IF(Tabla1[[#This Row],[Cantidad de Insumos]]="","",Tabla1[[#This Row],[Precio Unitario]]*Tabla1[[#This Row],[Cantidad de Insumos]])</f>
        <v/>
      </c>
      <c r="Q723" s="534" t="str">
        <f>IF(Tabla1[[#This Row],[Descripción]]="","",_xlfn.XLOOKUP(Tabla1[[#This Row],[Descripción]],Tabla10[Descripción],Tabla10[CODIGO PRESUPUESTARIO],0))</f>
        <v/>
      </c>
      <c r="R723" s="535"/>
    </row>
    <row r="724" spans="2:18" s="277" customFormat="1" x14ac:dyDescent="0.25">
      <c r="B724" s="191" t="str">
        <f>IF('Formulario PPGR3'!$G724="","",CONCATENATE('Formulario PPGR3'!$C724,".",'Formulario PPGR3'!$D724,".",'Formulario PPGR3'!$E724,".",'Formulario PPGR3'!$F724))</f>
        <v/>
      </c>
      <c r="C724" s="191" t="str">
        <f>IF('Formulario PPGR3'!$G724="","",'Formulario PPGR1'!#REF!)</f>
        <v/>
      </c>
      <c r="D724" s="191" t="str">
        <f>IF('Formulario PPGR3'!$G724="","",'Formulario PPGR1'!#REF!)</f>
        <v/>
      </c>
      <c r="E724" s="191" t="str">
        <f>IF('Formulario PPGR3'!$G724="","",'Formulario PPGR1'!#REF!)</f>
        <v/>
      </c>
      <c r="F724" s="191" t="str">
        <f>IF('Formulario PPGR3'!$G724="","",'Formulario PPGR1'!#REF!)</f>
        <v/>
      </c>
      <c r="G724" s="243"/>
      <c r="H724" s="531" t="str" cm="1">
        <f t="array" ref="H724">IF(Tabla1[[#This Row],[Código_Actividad]]="","",_xlfn.XLOOKUP(Tabla1[[#This Row],[Código_Actividad]],CodigoActividad,Tabla2[Actividades Programables Presupuestables],"",0))</f>
        <v/>
      </c>
      <c r="I724" s="532" t="str">
        <f>IFERROR(VLOOKUP('Formulario PPGR3'!$G724,'Formulario PPGR2'!$H$110:$V$265,15,FALSE),"")</f>
        <v/>
      </c>
      <c r="J724" s="541"/>
      <c r="K724" s="535" t="str">
        <f>IF(Tabla1[[#This Row],[Insumos]]="","",_xlfn.XLOOKUP(Tabla1[[#This Row],[Insumos]],Tabla10[Insumo],Tabla10[InsumoAbrev],"",0))</f>
        <v/>
      </c>
      <c r="L724" s="536"/>
      <c r="M724" s="533" t="str">
        <f>IF(Tabla1[[#This Row],[Descripción]]="","",_xlfn.XLOOKUP(Tabla1[[#This Row],[Descripción]],Tabla10[Descripción],Tabla10[Unidad de Medida],"",0))</f>
        <v/>
      </c>
      <c r="N724" s="323"/>
      <c r="O724" s="534" t="str">
        <f>IF(Tabla1[[#This Row],[Descripción]]="","",_xlfn.XLOOKUP(Tabla1[[#This Row],[Descripción]],Tabla10[Descripción],Tabla10[Precio Unitario],0))</f>
        <v/>
      </c>
      <c r="P724" s="534" t="str">
        <f>IF(Tabla1[[#This Row],[Cantidad de Insumos]]="","",Tabla1[[#This Row],[Precio Unitario]]*Tabla1[[#This Row],[Cantidad de Insumos]])</f>
        <v/>
      </c>
      <c r="Q724" s="534" t="str">
        <f>IF(Tabla1[[#This Row],[Descripción]]="","",_xlfn.XLOOKUP(Tabla1[[#This Row],[Descripción]],Tabla10[Descripción],Tabla10[CODIGO PRESUPUESTARIO],0))</f>
        <v/>
      </c>
      <c r="R724" s="535"/>
    </row>
    <row r="725" spans="2:18" s="277" customFormat="1" x14ac:dyDescent="0.25">
      <c r="B725" s="191" t="str">
        <f>IF('Formulario PPGR3'!$G725="","",CONCATENATE('Formulario PPGR3'!$C725,".",'Formulario PPGR3'!$D725,".",'Formulario PPGR3'!$E725,".",'Formulario PPGR3'!$F725))</f>
        <v/>
      </c>
      <c r="C725" s="191" t="str">
        <f>IF('Formulario PPGR3'!$G725="","",'Formulario PPGR1'!#REF!)</f>
        <v/>
      </c>
      <c r="D725" s="191" t="str">
        <f>IF('Formulario PPGR3'!$G725="","",'Formulario PPGR1'!#REF!)</f>
        <v/>
      </c>
      <c r="E725" s="191" t="str">
        <f>IF('Formulario PPGR3'!$G725="","",'Formulario PPGR1'!#REF!)</f>
        <v/>
      </c>
      <c r="F725" s="191" t="str">
        <f>IF('Formulario PPGR3'!$G725="","",'Formulario PPGR1'!#REF!)</f>
        <v/>
      </c>
      <c r="G725" s="243"/>
      <c r="H725" s="531" t="str" cm="1">
        <f t="array" ref="H725">IF(Tabla1[[#This Row],[Código_Actividad]]="","",_xlfn.XLOOKUP(Tabla1[[#This Row],[Código_Actividad]],CodigoActividad,Tabla2[Actividades Programables Presupuestables],"",0))</f>
        <v/>
      </c>
      <c r="I725" s="532" t="str">
        <f>IFERROR(VLOOKUP('Formulario PPGR3'!$G725,'Formulario PPGR2'!$H$110:$V$265,15,FALSE),"")</f>
        <v/>
      </c>
      <c r="J725" s="540"/>
      <c r="K725" s="535" t="str">
        <f>IF(Tabla1[[#This Row],[Insumos]]="","",_xlfn.XLOOKUP(Tabla1[[#This Row],[Insumos]],Tabla10[Insumo],Tabla10[InsumoAbrev],"",0))</f>
        <v/>
      </c>
      <c r="L725" s="536"/>
      <c r="M725" s="533" t="str">
        <f>IF(Tabla1[[#This Row],[Descripción]]="","",_xlfn.XLOOKUP(Tabla1[[#This Row],[Descripción]],Tabla10[Descripción],Tabla10[Unidad de Medida],"",0))</f>
        <v/>
      </c>
      <c r="N725" s="323"/>
      <c r="O725" s="534" t="str">
        <f>IF(Tabla1[[#This Row],[Descripción]]="","",_xlfn.XLOOKUP(Tabla1[[#This Row],[Descripción]],Tabla10[Descripción],Tabla10[Precio Unitario],0))</f>
        <v/>
      </c>
      <c r="P725" s="534" t="str">
        <f>IF(Tabla1[[#This Row],[Cantidad de Insumos]]="","",Tabla1[[#This Row],[Precio Unitario]]*Tabla1[[#This Row],[Cantidad de Insumos]])</f>
        <v/>
      </c>
      <c r="Q725" s="534" t="str">
        <f>IF(Tabla1[[#This Row],[Descripción]]="","",_xlfn.XLOOKUP(Tabla1[[#This Row],[Descripción]],Tabla10[Descripción],Tabla10[CODIGO PRESUPUESTARIO],0))</f>
        <v/>
      </c>
      <c r="R725" s="535"/>
    </row>
    <row r="726" spans="2:18" s="277" customFormat="1" x14ac:dyDescent="0.25">
      <c r="B726" s="191" t="str">
        <f>IF('Formulario PPGR3'!$G726="","",CONCATENATE('Formulario PPGR3'!$C726,".",'Formulario PPGR3'!$D726,".",'Formulario PPGR3'!$E726,".",'Formulario PPGR3'!$F726))</f>
        <v/>
      </c>
      <c r="C726" s="191" t="str">
        <f>IF('Formulario PPGR3'!$G726="","",'Formulario PPGR1'!#REF!)</f>
        <v/>
      </c>
      <c r="D726" s="191" t="str">
        <f>IF('Formulario PPGR3'!$G726="","",'Formulario PPGR1'!#REF!)</f>
        <v/>
      </c>
      <c r="E726" s="191" t="str">
        <f>IF('Formulario PPGR3'!$G726="","",'Formulario PPGR1'!#REF!)</f>
        <v/>
      </c>
      <c r="F726" s="191" t="str">
        <f>IF('Formulario PPGR3'!$G726="","",'Formulario PPGR1'!#REF!)</f>
        <v/>
      </c>
      <c r="G726" s="243"/>
      <c r="H726" s="531" t="str" cm="1">
        <f t="array" ref="H726">IF(Tabla1[[#This Row],[Código_Actividad]]="","",_xlfn.XLOOKUP(Tabla1[[#This Row],[Código_Actividad]],CodigoActividad,Tabla2[Actividades Programables Presupuestables],"",0))</f>
        <v/>
      </c>
      <c r="I726" s="532" t="str">
        <f>IFERROR(VLOOKUP('Formulario PPGR3'!$G726,'Formulario PPGR2'!$H$110:$V$265,15,FALSE),"")</f>
        <v/>
      </c>
      <c r="J726" s="540"/>
      <c r="K726" s="535" t="str">
        <f>IF(Tabla1[[#This Row],[Insumos]]="","",_xlfn.XLOOKUP(Tabla1[[#This Row],[Insumos]],Tabla10[Insumo],Tabla10[InsumoAbrev],"",0))</f>
        <v/>
      </c>
      <c r="L726" s="536"/>
      <c r="M726" s="533" t="str">
        <f>IF(Tabla1[[#This Row],[Descripción]]="","",_xlfn.XLOOKUP(Tabla1[[#This Row],[Descripción]],Tabla10[Descripción],Tabla10[Unidad de Medida],"",0))</f>
        <v/>
      </c>
      <c r="N726" s="323"/>
      <c r="O726" s="534" t="str">
        <f>IF(Tabla1[[#This Row],[Descripción]]="","",_xlfn.XLOOKUP(Tabla1[[#This Row],[Descripción]],Tabla10[Descripción],Tabla10[Precio Unitario],0))</f>
        <v/>
      </c>
      <c r="P726" s="534" t="str">
        <f>IF(Tabla1[[#This Row],[Cantidad de Insumos]]="","",Tabla1[[#This Row],[Precio Unitario]]*Tabla1[[#This Row],[Cantidad de Insumos]])</f>
        <v/>
      </c>
      <c r="Q726" s="534" t="str">
        <f>IF(Tabla1[[#This Row],[Descripción]]="","",_xlfn.XLOOKUP(Tabla1[[#This Row],[Descripción]],Tabla10[Descripción],Tabla10[CODIGO PRESUPUESTARIO],0))</f>
        <v/>
      </c>
      <c r="R726" s="535"/>
    </row>
    <row r="727" spans="2:18" s="277" customFormat="1" x14ac:dyDescent="0.25">
      <c r="B727" s="191" t="str">
        <f>IF('Formulario PPGR3'!$G727="","",CONCATENATE('Formulario PPGR3'!$C727,".",'Formulario PPGR3'!$D727,".",'Formulario PPGR3'!$E727,".",'Formulario PPGR3'!$F727))</f>
        <v/>
      </c>
      <c r="C727" s="191" t="str">
        <f>IF('Formulario PPGR3'!$G727="","",'Formulario PPGR1'!#REF!)</f>
        <v/>
      </c>
      <c r="D727" s="191" t="str">
        <f>IF('Formulario PPGR3'!$G727="","",'Formulario PPGR1'!#REF!)</f>
        <v/>
      </c>
      <c r="E727" s="191" t="str">
        <f>IF('Formulario PPGR3'!$G727="","",'Formulario PPGR1'!#REF!)</f>
        <v/>
      </c>
      <c r="F727" s="191" t="str">
        <f>IF('Formulario PPGR3'!$G727="","",'Formulario PPGR1'!#REF!)</f>
        <v/>
      </c>
      <c r="G727" s="243"/>
      <c r="H727" s="531" t="str" cm="1">
        <f t="array" ref="H727">IF(Tabla1[[#This Row],[Código_Actividad]]="","",_xlfn.XLOOKUP(Tabla1[[#This Row],[Código_Actividad]],CodigoActividad,Tabla2[Actividades Programables Presupuestables],"",0))</f>
        <v/>
      </c>
      <c r="I727" s="532" t="str">
        <f>IFERROR(VLOOKUP('Formulario PPGR3'!$G727,'Formulario PPGR2'!$H$110:$V$265,15,FALSE),"")</f>
        <v/>
      </c>
      <c r="J727" s="540"/>
      <c r="K727" s="535" t="str">
        <f>IF(Tabla1[[#This Row],[Insumos]]="","",_xlfn.XLOOKUP(Tabla1[[#This Row],[Insumos]],Tabla10[Insumo],Tabla10[InsumoAbrev],"",0))</f>
        <v/>
      </c>
      <c r="L727" s="536"/>
      <c r="M727" s="533" t="str">
        <f>IF(Tabla1[[#This Row],[Descripción]]="","",_xlfn.XLOOKUP(Tabla1[[#This Row],[Descripción]],Tabla10[Descripción],Tabla10[Unidad de Medida],"",0))</f>
        <v/>
      </c>
      <c r="N727" s="323"/>
      <c r="O727" s="534" t="str">
        <f>IF(Tabla1[[#This Row],[Descripción]]="","",_xlfn.XLOOKUP(Tabla1[[#This Row],[Descripción]],Tabla10[Descripción],Tabla10[Precio Unitario],0))</f>
        <v/>
      </c>
      <c r="P727" s="534" t="str">
        <f>IF(Tabla1[[#This Row],[Cantidad de Insumos]]="","",Tabla1[[#This Row],[Precio Unitario]]*Tabla1[[#This Row],[Cantidad de Insumos]])</f>
        <v/>
      </c>
      <c r="Q727" s="534" t="str">
        <f>IF(Tabla1[[#This Row],[Descripción]]="","",_xlfn.XLOOKUP(Tabla1[[#This Row],[Descripción]],Tabla10[Descripción],Tabla10[CODIGO PRESUPUESTARIO],0))</f>
        <v/>
      </c>
      <c r="R727" s="535"/>
    </row>
    <row r="728" spans="2:18" s="277" customFormat="1" x14ac:dyDescent="0.25">
      <c r="B728" s="191" t="str">
        <f>IF('Formulario PPGR3'!$G728="","",CONCATENATE('Formulario PPGR3'!$C728,".",'Formulario PPGR3'!$D728,".",'Formulario PPGR3'!$E728,".",'Formulario PPGR3'!$F728))</f>
        <v/>
      </c>
      <c r="C728" s="191" t="str">
        <f>IF('Formulario PPGR3'!$G728="","",'Formulario PPGR1'!#REF!)</f>
        <v/>
      </c>
      <c r="D728" s="191" t="str">
        <f>IF('Formulario PPGR3'!$G728="","",'Formulario PPGR1'!#REF!)</f>
        <v/>
      </c>
      <c r="E728" s="191" t="str">
        <f>IF('Formulario PPGR3'!$G728="","",'Formulario PPGR1'!#REF!)</f>
        <v/>
      </c>
      <c r="F728" s="191" t="str">
        <f>IF('Formulario PPGR3'!$G728="","",'Formulario PPGR1'!#REF!)</f>
        <v/>
      </c>
      <c r="G728" s="243"/>
      <c r="H728" s="531" t="str" cm="1">
        <f t="array" ref="H728">IF(Tabla1[[#This Row],[Código_Actividad]]="","",_xlfn.XLOOKUP(Tabla1[[#This Row],[Código_Actividad]],CodigoActividad,Tabla2[Actividades Programables Presupuestables],"",0))</f>
        <v/>
      </c>
      <c r="I728" s="532" t="str">
        <f>IFERROR(VLOOKUP('Formulario PPGR3'!$G728,'Formulario PPGR2'!$H$110:$V$265,15,FALSE),"")</f>
        <v/>
      </c>
      <c r="J728" s="540"/>
      <c r="K728" s="535" t="str">
        <f>IF(Tabla1[[#This Row],[Insumos]]="","",_xlfn.XLOOKUP(Tabla1[[#This Row],[Insumos]],Tabla10[Insumo],Tabla10[InsumoAbrev],"",0))</f>
        <v/>
      </c>
      <c r="L728" s="536"/>
      <c r="M728" s="533" t="str">
        <f>IF(Tabla1[[#This Row],[Descripción]]="","",_xlfn.XLOOKUP(Tabla1[[#This Row],[Descripción]],Tabla10[Descripción],Tabla10[Unidad de Medida],"",0))</f>
        <v/>
      </c>
      <c r="N728" s="323"/>
      <c r="O728" s="534" t="str">
        <f>IF(Tabla1[[#This Row],[Descripción]]="","",_xlfn.XLOOKUP(Tabla1[[#This Row],[Descripción]],Tabla10[Descripción],Tabla10[Precio Unitario],0))</f>
        <v/>
      </c>
      <c r="P728" s="534" t="str">
        <f>IF(Tabla1[[#This Row],[Cantidad de Insumos]]="","",Tabla1[[#This Row],[Precio Unitario]]*Tabla1[[#This Row],[Cantidad de Insumos]])</f>
        <v/>
      </c>
      <c r="Q728" s="534" t="str">
        <f>IF(Tabla1[[#This Row],[Descripción]]="","",_xlfn.XLOOKUP(Tabla1[[#This Row],[Descripción]],Tabla10[Descripción],Tabla10[CODIGO PRESUPUESTARIO],0))</f>
        <v/>
      </c>
      <c r="R728" s="535"/>
    </row>
    <row r="729" spans="2:18" s="277" customFormat="1" x14ac:dyDescent="0.25">
      <c r="B729" s="191" t="str">
        <f>IF('Formulario PPGR3'!$G729="","",CONCATENATE('Formulario PPGR3'!$C729,".",'Formulario PPGR3'!$D729,".",'Formulario PPGR3'!$E729,".",'Formulario PPGR3'!$F729))</f>
        <v/>
      </c>
      <c r="C729" s="191" t="str">
        <f>IF('Formulario PPGR3'!$G729="","",'Formulario PPGR1'!#REF!)</f>
        <v/>
      </c>
      <c r="D729" s="191" t="str">
        <f>IF('Formulario PPGR3'!$G729="","",'Formulario PPGR1'!#REF!)</f>
        <v/>
      </c>
      <c r="E729" s="191" t="str">
        <f>IF('Formulario PPGR3'!$G729="","",'Formulario PPGR1'!#REF!)</f>
        <v/>
      </c>
      <c r="F729" s="191" t="str">
        <f>IF('Formulario PPGR3'!$G729="","",'Formulario PPGR1'!#REF!)</f>
        <v/>
      </c>
      <c r="G729" s="243"/>
      <c r="H729" s="531" t="str" cm="1">
        <f t="array" ref="H729">IF(Tabla1[[#This Row],[Código_Actividad]]="","",_xlfn.XLOOKUP(Tabla1[[#This Row],[Código_Actividad]],CodigoActividad,Tabla2[Actividades Programables Presupuestables],"",0))</f>
        <v/>
      </c>
      <c r="I729" s="532" t="str">
        <f>IFERROR(VLOOKUP('Formulario PPGR3'!$G729,'Formulario PPGR2'!$H$110:$V$265,15,FALSE),"")</f>
        <v/>
      </c>
      <c r="J729" s="540"/>
      <c r="K729" s="535" t="str">
        <f>IF(Tabla1[[#This Row],[Insumos]]="","",_xlfn.XLOOKUP(Tabla1[[#This Row],[Insumos]],Tabla10[Insumo],Tabla10[InsumoAbrev],"",0))</f>
        <v/>
      </c>
      <c r="L729" s="536"/>
      <c r="M729" s="533" t="str">
        <f>IF(Tabla1[[#This Row],[Descripción]]="","",_xlfn.XLOOKUP(Tabla1[[#This Row],[Descripción]],Tabla10[Descripción],Tabla10[Unidad de Medida],"",0))</f>
        <v/>
      </c>
      <c r="N729" s="323"/>
      <c r="O729" s="534" t="str">
        <f>IF(Tabla1[[#This Row],[Descripción]]="","",_xlfn.XLOOKUP(Tabla1[[#This Row],[Descripción]],Tabla10[Descripción],Tabla10[Precio Unitario],0))</f>
        <v/>
      </c>
      <c r="P729" s="534" t="str">
        <f>IF(Tabla1[[#This Row],[Cantidad de Insumos]]="","",Tabla1[[#This Row],[Precio Unitario]]*Tabla1[[#This Row],[Cantidad de Insumos]])</f>
        <v/>
      </c>
      <c r="Q729" s="534" t="str">
        <f>IF(Tabla1[[#This Row],[Descripción]]="","",_xlfn.XLOOKUP(Tabla1[[#This Row],[Descripción]],Tabla10[Descripción],Tabla10[CODIGO PRESUPUESTARIO],0))</f>
        <v/>
      </c>
      <c r="R729" s="535"/>
    </row>
    <row r="730" spans="2:18" s="277" customFormat="1" x14ac:dyDescent="0.25">
      <c r="B730" s="191" t="str">
        <f>IF('Formulario PPGR3'!$G730="","",CONCATENATE('Formulario PPGR3'!$C730,".",'Formulario PPGR3'!$D730,".",'Formulario PPGR3'!$E730,".",'Formulario PPGR3'!$F730))</f>
        <v/>
      </c>
      <c r="C730" s="191" t="str">
        <f>IF('Formulario PPGR3'!$G730="","",'Formulario PPGR1'!#REF!)</f>
        <v/>
      </c>
      <c r="D730" s="191" t="str">
        <f>IF('Formulario PPGR3'!$G730="","",'Formulario PPGR1'!#REF!)</f>
        <v/>
      </c>
      <c r="E730" s="191" t="str">
        <f>IF('Formulario PPGR3'!$G730="","",'Formulario PPGR1'!#REF!)</f>
        <v/>
      </c>
      <c r="F730" s="191" t="str">
        <f>IF('Formulario PPGR3'!$G730="","",'Formulario PPGR1'!#REF!)</f>
        <v/>
      </c>
      <c r="G730" s="243"/>
      <c r="H730" s="531" t="str" cm="1">
        <f t="array" ref="H730">IF(Tabla1[[#This Row],[Código_Actividad]]="","",_xlfn.XLOOKUP(Tabla1[[#This Row],[Código_Actividad]],CodigoActividad,Tabla2[Actividades Programables Presupuestables],"",0))</f>
        <v/>
      </c>
      <c r="I730" s="532" t="str">
        <f>IFERROR(VLOOKUP('Formulario PPGR3'!$G730,'Formulario PPGR2'!$H$110:$V$265,15,FALSE),"")</f>
        <v/>
      </c>
      <c r="J730" s="541"/>
      <c r="K730" s="535" t="str">
        <f>IF(Tabla1[[#This Row],[Insumos]]="","",_xlfn.XLOOKUP(Tabla1[[#This Row],[Insumos]],Tabla10[Insumo],Tabla10[InsumoAbrev],"",0))</f>
        <v/>
      </c>
      <c r="L730" s="536"/>
      <c r="M730" s="533" t="str">
        <f>IF(Tabla1[[#This Row],[Descripción]]="","",_xlfn.XLOOKUP(Tabla1[[#This Row],[Descripción]],Tabla10[Descripción],Tabla10[Unidad de Medida],"",0))</f>
        <v/>
      </c>
      <c r="N730" s="323"/>
      <c r="O730" s="534" t="str">
        <f>IF(Tabla1[[#This Row],[Descripción]]="","",_xlfn.XLOOKUP(Tabla1[[#This Row],[Descripción]],Tabla10[Descripción],Tabla10[Precio Unitario],0))</f>
        <v/>
      </c>
      <c r="P730" s="534" t="str">
        <f>IF(Tabla1[[#This Row],[Cantidad de Insumos]]="","",Tabla1[[#This Row],[Precio Unitario]]*Tabla1[[#This Row],[Cantidad de Insumos]])</f>
        <v/>
      </c>
      <c r="Q730" s="534" t="str">
        <f>IF(Tabla1[[#This Row],[Descripción]]="","",_xlfn.XLOOKUP(Tabla1[[#This Row],[Descripción]],Tabla10[Descripción],Tabla10[CODIGO PRESUPUESTARIO],0))</f>
        <v/>
      </c>
      <c r="R730" s="535"/>
    </row>
    <row r="731" spans="2:18" s="277" customFormat="1" x14ac:dyDescent="0.25">
      <c r="B731" s="191" t="str">
        <f>IF('Formulario PPGR3'!$G731="","",CONCATENATE('Formulario PPGR3'!$C731,".",'Formulario PPGR3'!$D731,".",'Formulario PPGR3'!$E731,".",'Formulario PPGR3'!$F731))</f>
        <v/>
      </c>
      <c r="C731" s="191" t="str">
        <f>IF('Formulario PPGR3'!$G731="","",'Formulario PPGR1'!#REF!)</f>
        <v/>
      </c>
      <c r="D731" s="191" t="str">
        <f>IF('Formulario PPGR3'!$G731="","",'Formulario PPGR1'!#REF!)</f>
        <v/>
      </c>
      <c r="E731" s="191" t="str">
        <f>IF('Formulario PPGR3'!$G731="","",'Formulario PPGR1'!#REF!)</f>
        <v/>
      </c>
      <c r="F731" s="191" t="str">
        <f>IF('Formulario PPGR3'!$G731="","",'Formulario PPGR1'!#REF!)</f>
        <v/>
      </c>
      <c r="G731" s="243"/>
      <c r="H731" s="531" t="str" cm="1">
        <f t="array" ref="H731">IF(Tabla1[[#This Row],[Código_Actividad]]="","",_xlfn.XLOOKUP(Tabla1[[#This Row],[Código_Actividad]],CodigoActividad,Tabla2[Actividades Programables Presupuestables],"",0))</f>
        <v/>
      </c>
      <c r="I731" s="532" t="str">
        <f>IFERROR(VLOOKUP('Formulario PPGR3'!$G731,'Formulario PPGR2'!$H$110:$V$265,15,FALSE),"")</f>
        <v/>
      </c>
      <c r="J731" s="541"/>
      <c r="K731" s="535" t="str">
        <f>IF(Tabla1[[#This Row],[Insumos]]="","",_xlfn.XLOOKUP(Tabla1[[#This Row],[Insumos]],Tabla10[Insumo],Tabla10[InsumoAbrev],"",0))</f>
        <v/>
      </c>
      <c r="L731" s="536"/>
      <c r="M731" s="533" t="str">
        <f>IF(Tabla1[[#This Row],[Descripción]]="","",_xlfn.XLOOKUP(Tabla1[[#This Row],[Descripción]],Tabla10[Descripción],Tabla10[Unidad de Medida],"",0))</f>
        <v/>
      </c>
      <c r="N731" s="323"/>
      <c r="O731" s="534" t="str">
        <f>IF(Tabla1[[#This Row],[Descripción]]="","",_xlfn.XLOOKUP(Tabla1[[#This Row],[Descripción]],Tabla10[Descripción],Tabla10[Precio Unitario],0))</f>
        <v/>
      </c>
      <c r="P731" s="534" t="str">
        <f>IF(Tabla1[[#This Row],[Cantidad de Insumos]]="","",Tabla1[[#This Row],[Precio Unitario]]*Tabla1[[#This Row],[Cantidad de Insumos]])</f>
        <v/>
      </c>
      <c r="Q731" s="534" t="str">
        <f>IF(Tabla1[[#This Row],[Descripción]]="","",_xlfn.XLOOKUP(Tabla1[[#This Row],[Descripción]],Tabla10[Descripción],Tabla10[CODIGO PRESUPUESTARIO],0))</f>
        <v/>
      </c>
      <c r="R731" s="535"/>
    </row>
    <row r="732" spans="2:18" s="277" customFormat="1" x14ac:dyDescent="0.25">
      <c r="B732" s="191" t="str">
        <f>IF('Formulario PPGR3'!$G732="","",CONCATENATE('Formulario PPGR3'!$C732,".",'Formulario PPGR3'!$D732,".",'Formulario PPGR3'!$E732,".",'Formulario PPGR3'!$F732))</f>
        <v/>
      </c>
      <c r="C732" s="191" t="str">
        <f>IF('Formulario PPGR3'!$G732="","",'Formulario PPGR1'!#REF!)</f>
        <v/>
      </c>
      <c r="D732" s="191" t="str">
        <f>IF('Formulario PPGR3'!$G732="","",'Formulario PPGR1'!#REF!)</f>
        <v/>
      </c>
      <c r="E732" s="191" t="str">
        <f>IF('Formulario PPGR3'!$G732="","",'Formulario PPGR1'!#REF!)</f>
        <v/>
      </c>
      <c r="F732" s="191" t="str">
        <f>IF('Formulario PPGR3'!$G732="","",'Formulario PPGR1'!#REF!)</f>
        <v/>
      </c>
      <c r="G732" s="243"/>
      <c r="H732" s="531" t="str" cm="1">
        <f t="array" ref="H732">IF(Tabla1[[#This Row],[Código_Actividad]]="","",_xlfn.XLOOKUP(Tabla1[[#This Row],[Código_Actividad]],CodigoActividad,Tabla2[Actividades Programables Presupuestables],"",0))</f>
        <v/>
      </c>
      <c r="I732" s="532" t="str">
        <f>IFERROR(VLOOKUP('Formulario PPGR3'!$G732,'Formulario PPGR2'!$H$110:$V$265,15,FALSE),"")</f>
        <v/>
      </c>
      <c r="J732" s="540"/>
      <c r="K732" s="535" t="str">
        <f>IF(Tabla1[[#This Row],[Insumos]]="","",_xlfn.XLOOKUP(Tabla1[[#This Row],[Insumos]],Tabla10[Insumo],Tabla10[InsumoAbrev],"",0))</f>
        <v/>
      </c>
      <c r="L732" s="536"/>
      <c r="M732" s="533" t="str">
        <f>IF(Tabla1[[#This Row],[Descripción]]="","",_xlfn.XLOOKUP(Tabla1[[#This Row],[Descripción]],Tabla10[Descripción],Tabla10[Unidad de Medida],"",0))</f>
        <v/>
      </c>
      <c r="N732" s="323"/>
      <c r="O732" s="534" t="str">
        <f>IF(Tabla1[[#This Row],[Descripción]]="","",_xlfn.XLOOKUP(Tabla1[[#This Row],[Descripción]],Tabla10[Descripción],Tabla10[Precio Unitario],0))</f>
        <v/>
      </c>
      <c r="P732" s="534" t="str">
        <f>IF(Tabla1[[#This Row],[Cantidad de Insumos]]="","",Tabla1[[#This Row],[Precio Unitario]]*Tabla1[[#This Row],[Cantidad de Insumos]])</f>
        <v/>
      </c>
      <c r="Q732" s="534" t="str">
        <f>IF(Tabla1[[#This Row],[Descripción]]="","",_xlfn.XLOOKUP(Tabla1[[#This Row],[Descripción]],Tabla10[Descripción],Tabla10[CODIGO PRESUPUESTARIO],0))</f>
        <v/>
      </c>
      <c r="R732" s="535"/>
    </row>
    <row r="733" spans="2:18" s="277" customFormat="1" x14ac:dyDescent="0.25">
      <c r="B733" s="191" t="str">
        <f>IF('Formulario PPGR3'!$G733="","",CONCATENATE('Formulario PPGR3'!$C733,".",'Formulario PPGR3'!$D733,".",'Formulario PPGR3'!$E733,".",'Formulario PPGR3'!$F733))</f>
        <v/>
      </c>
      <c r="C733" s="191" t="str">
        <f>IF('Formulario PPGR3'!$G733="","",'Formulario PPGR1'!#REF!)</f>
        <v/>
      </c>
      <c r="D733" s="191" t="str">
        <f>IF('Formulario PPGR3'!$G733="","",'Formulario PPGR1'!#REF!)</f>
        <v/>
      </c>
      <c r="E733" s="191" t="str">
        <f>IF('Formulario PPGR3'!$G733="","",'Formulario PPGR1'!#REF!)</f>
        <v/>
      </c>
      <c r="F733" s="191" t="str">
        <f>IF('Formulario PPGR3'!$G733="","",'Formulario PPGR1'!#REF!)</f>
        <v/>
      </c>
      <c r="G733" s="243"/>
      <c r="H733" s="531" t="str" cm="1">
        <f t="array" ref="H733">IF(Tabla1[[#This Row],[Código_Actividad]]="","",_xlfn.XLOOKUP(Tabla1[[#This Row],[Código_Actividad]],CodigoActividad,Tabla2[Actividades Programables Presupuestables],"",0))</f>
        <v/>
      </c>
      <c r="I733" s="532" t="str">
        <f>IFERROR(VLOOKUP('Formulario PPGR3'!$G733,'Formulario PPGR2'!$H$110:$V$265,15,FALSE),"")</f>
        <v/>
      </c>
      <c r="J733" s="540"/>
      <c r="K733" s="535" t="str">
        <f>IF(Tabla1[[#This Row],[Insumos]]="","",_xlfn.XLOOKUP(Tabla1[[#This Row],[Insumos]],Tabla10[Insumo],Tabla10[InsumoAbrev],"",0))</f>
        <v/>
      </c>
      <c r="L733" s="536"/>
      <c r="M733" s="533" t="str">
        <f>IF(Tabla1[[#This Row],[Descripción]]="","",_xlfn.XLOOKUP(Tabla1[[#This Row],[Descripción]],Tabla10[Descripción],Tabla10[Unidad de Medida],"",0))</f>
        <v/>
      </c>
      <c r="N733" s="323"/>
      <c r="O733" s="534" t="str">
        <f>IF(Tabla1[[#This Row],[Descripción]]="","",_xlfn.XLOOKUP(Tabla1[[#This Row],[Descripción]],Tabla10[Descripción],Tabla10[Precio Unitario],0))</f>
        <v/>
      </c>
      <c r="P733" s="534" t="str">
        <f>IF(Tabla1[[#This Row],[Cantidad de Insumos]]="","",Tabla1[[#This Row],[Precio Unitario]]*Tabla1[[#This Row],[Cantidad de Insumos]])</f>
        <v/>
      </c>
      <c r="Q733" s="534" t="str">
        <f>IF(Tabla1[[#This Row],[Descripción]]="","",_xlfn.XLOOKUP(Tabla1[[#This Row],[Descripción]],Tabla10[Descripción],Tabla10[CODIGO PRESUPUESTARIO],0))</f>
        <v/>
      </c>
      <c r="R733" s="535"/>
    </row>
    <row r="734" spans="2:18" s="277" customFormat="1" x14ac:dyDescent="0.25">
      <c r="B734" s="191" t="str">
        <f>IF('Formulario PPGR3'!$G734="","",CONCATENATE('Formulario PPGR3'!$C734,".",'Formulario PPGR3'!$D734,".",'Formulario PPGR3'!$E734,".",'Formulario PPGR3'!$F734))</f>
        <v/>
      </c>
      <c r="C734" s="191" t="str">
        <f>IF('Formulario PPGR3'!$G734="","",'Formulario PPGR1'!#REF!)</f>
        <v/>
      </c>
      <c r="D734" s="191" t="str">
        <f>IF('Formulario PPGR3'!$G734="","",'Formulario PPGR1'!#REF!)</f>
        <v/>
      </c>
      <c r="E734" s="191" t="str">
        <f>IF('Formulario PPGR3'!$G734="","",'Formulario PPGR1'!#REF!)</f>
        <v/>
      </c>
      <c r="F734" s="191" t="str">
        <f>IF('Formulario PPGR3'!$G734="","",'Formulario PPGR1'!#REF!)</f>
        <v/>
      </c>
      <c r="G734" s="243"/>
      <c r="H734" s="531" t="str" cm="1">
        <f t="array" ref="H734">IF(Tabla1[[#This Row],[Código_Actividad]]="","",_xlfn.XLOOKUP(Tabla1[[#This Row],[Código_Actividad]],CodigoActividad,Tabla2[Actividades Programables Presupuestables],"",0))</f>
        <v/>
      </c>
      <c r="I734" s="532" t="str">
        <f>IFERROR(VLOOKUP('Formulario PPGR3'!$G734,'Formulario PPGR2'!$H$110:$V$265,15,FALSE),"")</f>
        <v/>
      </c>
      <c r="J734" s="540"/>
      <c r="K734" s="535" t="str">
        <f>IF(Tabla1[[#This Row],[Insumos]]="","",_xlfn.XLOOKUP(Tabla1[[#This Row],[Insumos]],Tabla10[Insumo],Tabla10[InsumoAbrev],"",0))</f>
        <v/>
      </c>
      <c r="L734" s="536"/>
      <c r="M734" s="533" t="str">
        <f>IF(Tabla1[[#This Row],[Descripción]]="","",_xlfn.XLOOKUP(Tabla1[[#This Row],[Descripción]],Tabla10[Descripción],Tabla10[Unidad de Medida],"",0))</f>
        <v/>
      </c>
      <c r="N734" s="323"/>
      <c r="O734" s="534" t="str">
        <f>IF(Tabla1[[#This Row],[Descripción]]="","",_xlfn.XLOOKUP(Tabla1[[#This Row],[Descripción]],Tabla10[Descripción],Tabla10[Precio Unitario],0))</f>
        <v/>
      </c>
      <c r="P734" s="534" t="str">
        <f>IF(Tabla1[[#This Row],[Cantidad de Insumos]]="","",Tabla1[[#This Row],[Precio Unitario]]*Tabla1[[#This Row],[Cantidad de Insumos]])</f>
        <v/>
      </c>
      <c r="Q734" s="534" t="str">
        <f>IF(Tabla1[[#This Row],[Descripción]]="","",_xlfn.XLOOKUP(Tabla1[[#This Row],[Descripción]],Tabla10[Descripción],Tabla10[CODIGO PRESUPUESTARIO],0))</f>
        <v/>
      </c>
      <c r="R734" s="535"/>
    </row>
    <row r="735" spans="2:18" s="277" customFormat="1" x14ac:dyDescent="0.25">
      <c r="B735" s="191" t="str">
        <f>IF('Formulario PPGR3'!$G735="","",CONCATENATE('Formulario PPGR3'!$C735,".",'Formulario PPGR3'!$D735,".",'Formulario PPGR3'!$E735,".",'Formulario PPGR3'!$F735))</f>
        <v/>
      </c>
      <c r="C735" s="191" t="str">
        <f>IF('Formulario PPGR3'!$G735="","",'Formulario PPGR1'!#REF!)</f>
        <v/>
      </c>
      <c r="D735" s="191" t="str">
        <f>IF('Formulario PPGR3'!$G735="","",'Formulario PPGR1'!#REF!)</f>
        <v/>
      </c>
      <c r="E735" s="191" t="str">
        <f>IF('Formulario PPGR3'!$G735="","",'Formulario PPGR1'!#REF!)</f>
        <v/>
      </c>
      <c r="F735" s="191" t="str">
        <f>IF('Formulario PPGR3'!$G735="","",'Formulario PPGR1'!#REF!)</f>
        <v/>
      </c>
      <c r="G735" s="243"/>
      <c r="H735" s="531" t="str" cm="1">
        <f t="array" ref="H735">IF(Tabla1[[#This Row],[Código_Actividad]]="","",_xlfn.XLOOKUP(Tabla1[[#This Row],[Código_Actividad]],CodigoActividad,Tabla2[Actividades Programables Presupuestables],"",0))</f>
        <v/>
      </c>
      <c r="I735" s="532" t="str">
        <f>IFERROR(VLOOKUP('Formulario PPGR3'!$G735,'Formulario PPGR2'!$H$110:$V$265,15,FALSE),"")</f>
        <v/>
      </c>
      <c r="J735" s="540"/>
      <c r="K735" s="535" t="str">
        <f>IF(Tabla1[[#This Row],[Insumos]]="","",_xlfn.XLOOKUP(Tabla1[[#This Row],[Insumos]],Tabla10[Insumo],Tabla10[InsumoAbrev],"",0))</f>
        <v/>
      </c>
      <c r="L735" s="536"/>
      <c r="M735" s="533" t="str">
        <f>IF(Tabla1[[#This Row],[Descripción]]="","",_xlfn.XLOOKUP(Tabla1[[#This Row],[Descripción]],Tabla10[Descripción],Tabla10[Unidad de Medida],"",0))</f>
        <v/>
      </c>
      <c r="N735" s="323"/>
      <c r="O735" s="534" t="str">
        <f>IF(Tabla1[[#This Row],[Descripción]]="","",_xlfn.XLOOKUP(Tabla1[[#This Row],[Descripción]],Tabla10[Descripción],Tabla10[Precio Unitario],0))</f>
        <v/>
      </c>
      <c r="P735" s="534" t="str">
        <f>IF(Tabla1[[#This Row],[Cantidad de Insumos]]="","",Tabla1[[#This Row],[Precio Unitario]]*Tabla1[[#This Row],[Cantidad de Insumos]])</f>
        <v/>
      </c>
      <c r="Q735" s="534" t="str">
        <f>IF(Tabla1[[#This Row],[Descripción]]="","",_xlfn.XLOOKUP(Tabla1[[#This Row],[Descripción]],Tabla10[Descripción],Tabla10[CODIGO PRESUPUESTARIO],0))</f>
        <v/>
      </c>
      <c r="R735" s="535"/>
    </row>
    <row r="736" spans="2:18" s="277" customFormat="1" x14ac:dyDescent="0.25">
      <c r="B736" s="191" t="str">
        <f>IF('Formulario PPGR3'!$G736="","",CONCATENATE('Formulario PPGR3'!$C736,".",'Formulario PPGR3'!$D736,".",'Formulario PPGR3'!$E736,".",'Formulario PPGR3'!$F736))</f>
        <v/>
      </c>
      <c r="C736" s="191" t="str">
        <f>IF('Formulario PPGR3'!$G736="","",'Formulario PPGR1'!#REF!)</f>
        <v/>
      </c>
      <c r="D736" s="191" t="str">
        <f>IF('Formulario PPGR3'!$G736="","",'Formulario PPGR1'!#REF!)</f>
        <v/>
      </c>
      <c r="E736" s="191" t="str">
        <f>IF('Formulario PPGR3'!$G736="","",'Formulario PPGR1'!#REF!)</f>
        <v/>
      </c>
      <c r="F736" s="191" t="str">
        <f>IF('Formulario PPGR3'!$G736="","",'Formulario PPGR1'!#REF!)</f>
        <v/>
      </c>
      <c r="G736" s="243"/>
      <c r="H736" s="531" t="str" cm="1">
        <f t="array" ref="H736">IF(Tabla1[[#This Row],[Código_Actividad]]="","",_xlfn.XLOOKUP(Tabla1[[#This Row],[Código_Actividad]],CodigoActividad,Tabla2[Actividades Programables Presupuestables],"",0))</f>
        <v/>
      </c>
      <c r="I736" s="532" t="str">
        <f>IFERROR(VLOOKUP('Formulario PPGR3'!$G736,'Formulario PPGR2'!$H$110:$V$265,15,FALSE),"")</f>
        <v/>
      </c>
      <c r="J736" s="540"/>
      <c r="K736" s="535" t="str">
        <f>IF(Tabla1[[#This Row],[Insumos]]="","",_xlfn.XLOOKUP(Tabla1[[#This Row],[Insumos]],Tabla10[Insumo],Tabla10[InsumoAbrev],"",0))</f>
        <v/>
      </c>
      <c r="L736" s="536"/>
      <c r="M736" s="533" t="str">
        <f>IF(Tabla1[[#This Row],[Descripción]]="","",_xlfn.XLOOKUP(Tabla1[[#This Row],[Descripción]],Tabla10[Descripción],Tabla10[Unidad de Medida],"",0))</f>
        <v/>
      </c>
      <c r="N736" s="323"/>
      <c r="O736" s="534" t="str">
        <f>IF(Tabla1[[#This Row],[Descripción]]="","",_xlfn.XLOOKUP(Tabla1[[#This Row],[Descripción]],Tabla10[Descripción],Tabla10[Precio Unitario],0))</f>
        <v/>
      </c>
      <c r="P736" s="534" t="str">
        <f>IF(Tabla1[[#This Row],[Cantidad de Insumos]]="","",Tabla1[[#This Row],[Precio Unitario]]*Tabla1[[#This Row],[Cantidad de Insumos]])</f>
        <v/>
      </c>
      <c r="Q736" s="534" t="str">
        <f>IF(Tabla1[[#This Row],[Descripción]]="","",_xlfn.XLOOKUP(Tabla1[[#This Row],[Descripción]],Tabla10[Descripción],Tabla10[CODIGO PRESUPUESTARIO],0))</f>
        <v/>
      </c>
      <c r="R736" s="535"/>
    </row>
    <row r="737" spans="2:18" s="277" customFormat="1" x14ac:dyDescent="0.25">
      <c r="B737" s="191" t="str">
        <f>IF('Formulario PPGR3'!$G737="","",CONCATENATE('Formulario PPGR3'!$C737,".",'Formulario PPGR3'!$D737,".",'Formulario PPGR3'!$E737,".",'Formulario PPGR3'!$F737))</f>
        <v/>
      </c>
      <c r="C737" s="191" t="str">
        <f>IF('Formulario PPGR3'!$G737="","",'Formulario PPGR1'!#REF!)</f>
        <v/>
      </c>
      <c r="D737" s="191" t="str">
        <f>IF('Formulario PPGR3'!$G737="","",'Formulario PPGR1'!#REF!)</f>
        <v/>
      </c>
      <c r="E737" s="191" t="str">
        <f>IF('Formulario PPGR3'!$G737="","",'Formulario PPGR1'!#REF!)</f>
        <v/>
      </c>
      <c r="F737" s="191" t="str">
        <f>IF('Formulario PPGR3'!$G737="","",'Formulario PPGR1'!#REF!)</f>
        <v/>
      </c>
      <c r="G737" s="243"/>
      <c r="H737" s="531" t="str" cm="1">
        <f t="array" ref="H737">IF(Tabla1[[#This Row],[Código_Actividad]]="","",_xlfn.XLOOKUP(Tabla1[[#This Row],[Código_Actividad]],CodigoActividad,Tabla2[Actividades Programables Presupuestables],"",0))</f>
        <v/>
      </c>
      <c r="I737" s="532" t="str">
        <f>IFERROR(VLOOKUP('Formulario PPGR3'!$G737,'Formulario PPGR2'!$H$110:$V$265,15,FALSE),"")</f>
        <v/>
      </c>
      <c r="J737" s="540"/>
      <c r="K737" s="535" t="str">
        <f>IF(Tabla1[[#This Row],[Insumos]]="","",_xlfn.XLOOKUP(Tabla1[[#This Row],[Insumos]],Tabla10[Insumo],Tabla10[InsumoAbrev],"",0))</f>
        <v/>
      </c>
      <c r="L737" s="536"/>
      <c r="M737" s="533" t="str">
        <f>IF(Tabla1[[#This Row],[Descripción]]="","",_xlfn.XLOOKUP(Tabla1[[#This Row],[Descripción]],Tabla10[Descripción],Tabla10[Unidad de Medida],"",0))</f>
        <v/>
      </c>
      <c r="N737" s="323"/>
      <c r="O737" s="534" t="str">
        <f>IF(Tabla1[[#This Row],[Descripción]]="","",_xlfn.XLOOKUP(Tabla1[[#This Row],[Descripción]],Tabla10[Descripción],Tabla10[Precio Unitario],0))</f>
        <v/>
      </c>
      <c r="P737" s="534" t="str">
        <f>IF(Tabla1[[#This Row],[Cantidad de Insumos]]="","",Tabla1[[#This Row],[Precio Unitario]]*Tabla1[[#This Row],[Cantidad de Insumos]])</f>
        <v/>
      </c>
      <c r="Q737" s="534" t="str">
        <f>IF(Tabla1[[#This Row],[Descripción]]="","",_xlfn.XLOOKUP(Tabla1[[#This Row],[Descripción]],Tabla10[Descripción],Tabla10[CODIGO PRESUPUESTARIO],0))</f>
        <v/>
      </c>
      <c r="R737" s="535"/>
    </row>
    <row r="738" spans="2:18" s="277" customFormat="1" x14ac:dyDescent="0.25">
      <c r="B738" s="191" t="str">
        <f>IF('Formulario PPGR3'!$G738="","",CONCATENATE('Formulario PPGR3'!$C738,".",'Formulario PPGR3'!$D738,".",'Formulario PPGR3'!$E738,".",'Formulario PPGR3'!$F738))</f>
        <v/>
      </c>
      <c r="C738" s="191" t="str">
        <f>IF('Formulario PPGR3'!$G738="","",'Formulario PPGR1'!#REF!)</f>
        <v/>
      </c>
      <c r="D738" s="191" t="str">
        <f>IF('Formulario PPGR3'!$G738="","",'Formulario PPGR1'!#REF!)</f>
        <v/>
      </c>
      <c r="E738" s="191" t="str">
        <f>IF('Formulario PPGR3'!$G738="","",'Formulario PPGR1'!#REF!)</f>
        <v/>
      </c>
      <c r="F738" s="191" t="str">
        <f>IF('Formulario PPGR3'!$G738="","",'Formulario PPGR1'!#REF!)</f>
        <v/>
      </c>
      <c r="G738" s="243"/>
      <c r="H738" s="531" t="str" cm="1">
        <f t="array" ref="H738">IF(Tabla1[[#This Row],[Código_Actividad]]="","",_xlfn.XLOOKUP(Tabla1[[#This Row],[Código_Actividad]],CodigoActividad,Tabla2[Actividades Programables Presupuestables],"",0))</f>
        <v/>
      </c>
      <c r="I738" s="532" t="str">
        <f>IFERROR(VLOOKUP('Formulario PPGR3'!$G738,'Formulario PPGR2'!$H$110:$V$265,15,FALSE),"")</f>
        <v/>
      </c>
      <c r="J738" s="540"/>
      <c r="K738" s="535" t="str">
        <f>IF(Tabla1[[#This Row],[Insumos]]="","",_xlfn.XLOOKUP(Tabla1[[#This Row],[Insumos]],Tabla10[Insumo],Tabla10[InsumoAbrev],"",0))</f>
        <v/>
      </c>
      <c r="L738" s="536"/>
      <c r="M738" s="533" t="str">
        <f>IF(Tabla1[[#This Row],[Descripción]]="","",_xlfn.XLOOKUP(Tabla1[[#This Row],[Descripción]],Tabla10[Descripción],Tabla10[Unidad de Medida],"",0))</f>
        <v/>
      </c>
      <c r="N738" s="323"/>
      <c r="O738" s="534" t="str">
        <f>IF(Tabla1[[#This Row],[Descripción]]="","",_xlfn.XLOOKUP(Tabla1[[#This Row],[Descripción]],Tabla10[Descripción],Tabla10[Precio Unitario],0))</f>
        <v/>
      </c>
      <c r="P738" s="534" t="str">
        <f>IF(Tabla1[[#This Row],[Cantidad de Insumos]]="","",Tabla1[[#This Row],[Precio Unitario]]*Tabla1[[#This Row],[Cantidad de Insumos]])</f>
        <v/>
      </c>
      <c r="Q738" s="534" t="str">
        <f>IF(Tabla1[[#This Row],[Descripción]]="","",_xlfn.XLOOKUP(Tabla1[[#This Row],[Descripción]],Tabla10[Descripción],Tabla10[CODIGO PRESUPUESTARIO],0))</f>
        <v/>
      </c>
      <c r="R738" s="535"/>
    </row>
    <row r="739" spans="2:18" s="277" customFormat="1" x14ac:dyDescent="0.25">
      <c r="B739" s="191" t="str">
        <f>IF('Formulario PPGR3'!$G739="","",CONCATENATE('Formulario PPGR3'!$C739,".",'Formulario PPGR3'!$D739,".",'Formulario PPGR3'!$E739,".",'Formulario PPGR3'!$F739))</f>
        <v/>
      </c>
      <c r="C739" s="191" t="str">
        <f>IF('Formulario PPGR3'!$G739="","",'Formulario PPGR1'!#REF!)</f>
        <v/>
      </c>
      <c r="D739" s="191" t="str">
        <f>IF('Formulario PPGR3'!$G739="","",'Formulario PPGR1'!#REF!)</f>
        <v/>
      </c>
      <c r="E739" s="191" t="str">
        <f>IF('Formulario PPGR3'!$G739="","",'Formulario PPGR1'!#REF!)</f>
        <v/>
      </c>
      <c r="F739" s="191" t="str">
        <f>IF('Formulario PPGR3'!$G739="","",'Formulario PPGR1'!#REF!)</f>
        <v/>
      </c>
      <c r="G739" s="243"/>
      <c r="H739" s="531" t="str" cm="1">
        <f t="array" ref="H739">IF(Tabla1[[#This Row],[Código_Actividad]]="","",_xlfn.XLOOKUP(Tabla1[[#This Row],[Código_Actividad]],CodigoActividad,Tabla2[Actividades Programables Presupuestables],"",0))</f>
        <v/>
      </c>
      <c r="I739" s="532" t="str">
        <f>IFERROR(VLOOKUP('Formulario PPGR3'!$G739,'Formulario PPGR2'!$H$110:$V$265,15,FALSE),"")</f>
        <v/>
      </c>
      <c r="J739" s="540"/>
      <c r="K739" s="535" t="str">
        <f>IF(Tabla1[[#This Row],[Insumos]]="","",_xlfn.XLOOKUP(Tabla1[[#This Row],[Insumos]],Tabla10[Insumo],Tabla10[InsumoAbrev],"",0))</f>
        <v/>
      </c>
      <c r="L739" s="536"/>
      <c r="M739" s="533" t="str">
        <f>IF(Tabla1[[#This Row],[Descripción]]="","",_xlfn.XLOOKUP(Tabla1[[#This Row],[Descripción]],Tabla10[Descripción],Tabla10[Unidad de Medida],"",0))</f>
        <v/>
      </c>
      <c r="N739" s="323"/>
      <c r="O739" s="534" t="str">
        <f>IF(Tabla1[[#This Row],[Descripción]]="","",_xlfn.XLOOKUP(Tabla1[[#This Row],[Descripción]],Tabla10[Descripción],Tabla10[Precio Unitario],0))</f>
        <v/>
      </c>
      <c r="P739" s="534" t="str">
        <f>IF(Tabla1[[#This Row],[Cantidad de Insumos]]="","",Tabla1[[#This Row],[Precio Unitario]]*Tabla1[[#This Row],[Cantidad de Insumos]])</f>
        <v/>
      </c>
      <c r="Q739" s="534" t="str">
        <f>IF(Tabla1[[#This Row],[Descripción]]="","",_xlfn.XLOOKUP(Tabla1[[#This Row],[Descripción]],Tabla10[Descripción],Tabla10[CODIGO PRESUPUESTARIO],0))</f>
        <v/>
      </c>
      <c r="R739" s="535"/>
    </row>
    <row r="740" spans="2:18" s="277" customFormat="1" x14ac:dyDescent="0.25">
      <c r="B740" s="191" t="str">
        <f>IF('Formulario PPGR3'!$G740="","",CONCATENATE('Formulario PPGR3'!$C740,".",'Formulario PPGR3'!$D740,".",'Formulario PPGR3'!$E740,".",'Formulario PPGR3'!$F740))</f>
        <v/>
      </c>
      <c r="C740" s="191" t="str">
        <f>IF('Formulario PPGR3'!$G740="","",'Formulario PPGR1'!#REF!)</f>
        <v/>
      </c>
      <c r="D740" s="191" t="str">
        <f>IF('Formulario PPGR3'!$G740="","",'Formulario PPGR1'!#REF!)</f>
        <v/>
      </c>
      <c r="E740" s="191" t="str">
        <f>IF('Formulario PPGR3'!$G740="","",'Formulario PPGR1'!#REF!)</f>
        <v/>
      </c>
      <c r="F740" s="191" t="str">
        <f>IF('Formulario PPGR3'!$G740="","",'Formulario PPGR1'!#REF!)</f>
        <v/>
      </c>
      <c r="G740" s="243"/>
      <c r="H740" s="531" t="str" cm="1">
        <f t="array" ref="H740">IF(Tabla1[[#This Row],[Código_Actividad]]="","",_xlfn.XLOOKUP(Tabla1[[#This Row],[Código_Actividad]],CodigoActividad,Tabla2[Actividades Programables Presupuestables],"",0))</f>
        <v/>
      </c>
      <c r="I740" s="532" t="str">
        <f>IFERROR(VLOOKUP('Formulario PPGR3'!$G740,'Formulario PPGR2'!$H$110:$V$265,15,FALSE),"")</f>
        <v/>
      </c>
      <c r="J740" s="540"/>
      <c r="K740" s="535" t="str">
        <f>IF(Tabla1[[#This Row],[Insumos]]="","",_xlfn.XLOOKUP(Tabla1[[#This Row],[Insumos]],Tabla10[Insumo],Tabla10[InsumoAbrev],"",0))</f>
        <v/>
      </c>
      <c r="L740" s="536"/>
      <c r="M740" s="533" t="str">
        <f>IF(Tabla1[[#This Row],[Descripción]]="","",_xlfn.XLOOKUP(Tabla1[[#This Row],[Descripción]],Tabla10[Descripción],Tabla10[Unidad de Medida],"",0))</f>
        <v/>
      </c>
      <c r="N740" s="323"/>
      <c r="O740" s="534" t="str">
        <f>IF(Tabla1[[#This Row],[Descripción]]="","",_xlfn.XLOOKUP(Tabla1[[#This Row],[Descripción]],Tabla10[Descripción],Tabla10[Precio Unitario],0))</f>
        <v/>
      </c>
      <c r="P740" s="534" t="str">
        <f>IF(Tabla1[[#This Row],[Cantidad de Insumos]]="","",Tabla1[[#This Row],[Precio Unitario]]*Tabla1[[#This Row],[Cantidad de Insumos]])</f>
        <v/>
      </c>
      <c r="Q740" s="534" t="str">
        <f>IF(Tabla1[[#This Row],[Descripción]]="","",_xlfn.XLOOKUP(Tabla1[[#This Row],[Descripción]],Tabla10[Descripción],Tabla10[CODIGO PRESUPUESTARIO],0))</f>
        <v/>
      </c>
      <c r="R740" s="535"/>
    </row>
    <row r="741" spans="2:18" s="277" customFormat="1" x14ac:dyDescent="0.25">
      <c r="B741" s="191" t="str">
        <f>IF('Formulario PPGR3'!$G741="","",CONCATENATE('Formulario PPGR3'!$C741,".",'Formulario PPGR3'!$D741,".",'Formulario PPGR3'!$E741,".",'Formulario PPGR3'!$F741))</f>
        <v/>
      </c>
      <c r="C741" s="191" t="str">
        <f>IF('Formulario PPGR3'!$G741="","",'Formulario PPGR1'!#REF!)</f>
        <v/>
      </c>
      <c r="D741" s="191" t="str">
        <f>IF('Formulario PPGR3'!$G741="","",'Formulario PPGR1'!#REF!)</f>
        <v/>
      </c>
      <c r="E741" s="191" t="str">
        <f>IF('Formulario PPGR3'!$G741="","",'Formulario PPGR1'!#REF!)</f>
        <v/>
      </c>
      <c r="F741" s="191" t="str">
        <f>IF('Formulario PPGR3'!$G741="","",'Formulario PPGR1'!#REF!)</f>
        <v/>
      </c>
      <c r="G741" s="243"/>
      <c r="H741" s="531" t="str" cm="1">
        <f t="array" ref="H741">IF(Tabla1[[#This Row],[Código_Actividad]]="","",_xlfn.XLOOKUP(Tabla1[[#This Row],[Código_Actividad]],CodigoActividad,Tabla2[Actividades Programables Presupuestables],"",0))</f>
        <v/>
      </c>
      <c r="I741" s="532" t="str">
        <f>IFERROR(VLOOKUP('Formulario PPGR3'!$G741,'Formulario PPGR2'!$H$110:$V$265,15,FALSE),"")</f>
        <v/>
      </c>
      <c r="J741" s="541"/>
      <c r="K741" s="535" t="str">
        <f>IF(Tabla1[[#This Row],[Insumos]]="","",_xlfn.XLOOKUP(Tabla1[[#This Row],[Insumos]],Tabla10[Insumo],Tabla10[InsumoAbrev],"",0))</f>
        <v/>
      </c>
      <c r="L741" s="536"/>
      <c r="M741" s="533" t="str">
        <f>IF(Tabla1[[#This Row],[Descripción]]="","",_xlfn.XLOOKUP(Tabla1[[#This Row],[Descripción]],Tabla10[Descripción],Tabla10[Unidad de Medida],"",0))</f>
        <v/>
      </c>
      <c r="N741" s="323"/>
      <c r="O741" s="534" t="str">
        <f>IF(Tabla1[[#This Row],[Descripción]]="","",_xlfn.XLOOKUP(Tabla1[[#This Row],[Descripción]],Tabla10[Descripción],Tabla10[Precio Unitario],0))</f>
        <v/>
      </c>
      <c r="P741" s="534" t="str">
        <f>IF(Tabla1[[#This Row],[Cantidad de Insumos]]="","",Tabla1[[#This Row],[Precio Unitario]]*Tabla1[[#This Row],[Cantidad de Insumos]])</f>
        <v/>
      </c>
      <c r="Q741" s="534" t="str">
        <f>IF(Tabla1[[#This Row],[Descripción]]="","",_xlfn.XLOOKUP(Tabla1[[#This Row],[Descripción]],Tabla10[Descripción],Tabla10[CODIGO PRESUPUESTARIO],0))</f>
        <v/>
      </c>
      <c r="R741" s="535"/>
    </row>
    <row r="742" spans="2:18" s="277" customFormat="1" x14ac:dyDescent="0.25">
      <c r="B742" s="191" t="str">
        <f>IF('Formulario PPGR3'!$G742="","",CONCATENATE('Formulario PPGR3'!$C742,".",'Formulario PPGR3'!$D742,".",'Formulario PPGR3'!$E742,".",'Formulario PPGR3'!$F742))</f>
        <v/>
      </c>
      <c r="C742" s="191" t="str">
        <f>IF('Formulario PPGR3'!$G742="","",'Formulario PPGR1'!#REF!)</f>
        <v/>
      </c>
      <c r="D742" s="191" t="str">
        <f>IF('Formulario PPGR3'!$G742="","",'Formulario PPGR1'!#REF!)</f>
        <v/>
      </c>
      <c r="E742" s="191" t="str">
        <f>IF('Formulario PPGR3'!$G742="","",'Formulario PPGR1'!#REF!)</f>
        <v/>
      </c>
      <c r="F742" s="191" t="str">
        <f>IF('Formulario PPGR3'!$G742="","",'Formulario PPGR1'!#REF!)</f>
        <v/>
      </c>
      <c r="G742" s="243"/>
      <c r="H742" s="531" t="str" cm="1">
        <f t="array" ref="H742">IF(Tabla1[[#This Row],[Código_Actividad]]="","",_xlfn.XLOOKUP(Tabla1[[#This Row],[Código_Actividad]],CodigoActividad,Tabla2[Actividades Programables Presupuestables],"",0))</f>
        <v/>
      </c>
      <c r="I742" s="532" t="str">
        <f>IFERROR(VLOOKUP('Formulario PPGR3'!$G742,'Formulario PPGR2'!$H$110:$V$265,15,FALSE),"")</f>
        <v/>
      </c>
      <c r="J742" s="540"/>
      <c r="K742" s="535" t="str">
        <f>IF(Tabla1[[#This Row],[Insumos]]="","",_xlfn.XLOOKUP(Tabla1[[#This Row],[Insumos]],Tabla10[Insumo],Tabla10[InsumoAbrev],"",0))</f>
        <v/>
      </c>
      <c r="L742" s="536"/>
      <c r="M742" s="533" t="str">
        <f>IF(Tabla1[[#This Row],[Descripción]]="","",_xlfn.XLOOKUP(Tabla1[[#This Row],[Descripción]],Tabla10[Descripción],Tabla10[Unidad de Medida],"",0))</f>
        <v/>
      </c>
      <c r="N742" s="323"/>
      <c r="O742" s="534" t="str">
        <f>IF(Tabla1[[#This Row],[Descripción]]="","",_xlfn.XLOOKUP(Tabla1[[#This Row],[Descripción]],Tabla10[Descripción],Tabla10[Precio Unitario],0))</f>
        <v/>
      </c>
      <c r="P742" s="534" t="str">
        <f>IF(Tabla1[[#This Row],[Cantidad de Insumos]]="","",Tabla1[[#This Row],[Precio Unitario]]*Tabla1[[#This Row],[Cantidad de Insumos]])</f>
        <v/>
      </c>
      <c r="Q742" s="534" t="str">
        <f>IF(Tabla1[[#This Row],[Descripción]]="","",_xlfn.XLOOKUP(Tabla1[[#This Row],[Descripción]],Tabla10[Descripción],Tabla10[CODIGO PRESUPUESTARIO],0))</f>
        <v/>
      </c>
      <c r="R742" s="535"/>
    </row>
    <row r="743" spans="2:18" s="277" customFormat="1" x14ac:dyDescent="0.25">
      <c r="B743" s="191" t="str">
        <f>IF('Formulario PPGR3'!$G743="","",CONCATENATE('Formulario PPGR3'!$C743,".",'Formulario PPGR3'!$D743,".",'Formulario PPGR3'!$E743,".",'Formulario PPGR3'!$F743))</f>
        <v/>
      </c>
      <c r="C743" s="191" t="str">
        <f>IF('Formulario PPGR3'!$G743="","",'Formulario PPGR1'!#REF!)</f>
        <v/>
      </c>
      <c r="D743" s="191" t="str">
        <f>IF('Formulario PPGR3'!$G743="","",'Formulario PPGR1'!#REF!)</f>
        <v/>
      </c>
      <c r="E743" s="191" t="str">
        <f>IF('Formulario PPGR3'!$G743="","",'Formulario PPGR1'!#REF!)</f>
        <v/>
      </c>
      <c r="F743" s="191" t="str">
        <f>IF('Formulario PPGR3'!$G743="","",'Formulario PPGR1'!#REF!)</f>
        <v/>
      </c>
      <c r="G743" s="243"/>
      <c r="H743" s="531" t="str" cm="1">
        <f t="array" ref="H743">IF(Tabla1[[#This Row],[Código_Actividad]]="","",_xlfn.XLOOKUP(Tabla1[[#This Row],[Código_Actividad]],CodigoActividad,Tabla2[Actividades Programables Presupuestables],"",0))</f>
        <v/>
      </c>
      <c r="I743" s="532" t="str">
        <f>IFERROR(VLOOKUP('Formulario PPGR3'!$G743,'Formulario PPGR2'!$H$110:$V$265,15,FALSE),"")</f>
        <v/>
      </c>
      <c r="J743" s="540"/>
      <c r="K743" s="535" t="str">
        <f>IF(Tabla1[[#This Row],[Insumos]]="","",_xlfn.XLOOKUP(Tabla1[[#This Row],[Insumos]],Tabla10[Insumo],Tabla10[InsumoAbrev],"",0))</f>
        <v/>
      </c>
      <c r="L743" s="536"/>
      <c r="M743" s="533" t="str">
        <f>IF(Tabla1[[#This Row],[Descripción]]="","",_xlfn.XLOOKUP(Tabla1[[#This Row],[Descripción]],Tabla10[Descripción],Tabla10[Unidad de Medida],"",0))</f>
        <v/>
      </c>
      <c r="N743" s="323"/>
      <c r="O743" s="534" t="str">
        <f>IF(Tabla1[[#This Row],[Descripción]]="","",_xlfn.XLOOKUP(Tabla1[[#This Row],[Descripción]],Tabla10[Descripción],Tabla10[Precio Unitario],0))</f>
        <v/>
      </c>
      <c r="P743" s="534" t="str">
        <f>IF(Tabla1[[#This Row],[Cantidad de Insumos]]="","",Tabla1[[#This Row],[Precio Unitario]]*Tabla1[[#This Row],[Cantidad de Insumos]])</f>
        <v/>
      </c>
      <c r="Q743" s="534" t="str">
        <f>IF(Tabla1[[#This Row],[Descripción]]="","",_xlfn.XLOOKUP(Tabla1[[#This Row],[Descripción]],Tabla10[Descripción],Tabla10[CODIGO PRESUPUESTARIO],0))</f>
        <v/>
      </c>
      <c r="R743" s="535"/>
    </row>
    <row r="744" spans="2:18" s="277" customFormat="1" x14ac:dyDescent="0.25">
      <c r="B744" s="191" t="str">
        <f>IF('Formulario PPGR3'!$G744="","",CONCATENATE('Formulario PPGR3'!$C744,".",'Formulario PPGR3'!$D744,".",'Formulario PPGR3'!$E744,".",'Formulario PPGR3'!$F744))</f>
        <v/>
      </c>
      <c r="C744" s="191" t="str">
        <f>IF('Formulario PPGR3'!$G744="","",'Formulario PPGR1'!#REF!)</f>
        <v/>
      </c>
      <c r="D744" s="191" t="str">
        <f>IF('Formulario PPGR3'!$G744="","",'Formulario PPGR1'!#REF!)</f>
        <v/>
      </c>
      <c r="E744" s="191" t="str">
        <f>IF('Formulario PPGR3'!$G744="","",'Formulario PPGR1'!#REF!)</f>
        <v/>
      </c>
      <c r="F744" s="191" t="str">
        <f>IF('Formulario PPGR3'!$G744="","",'Formulario PPGR1'!#REF!)</f>
        <v/>
      </c>
      <c r="G744" s="243"/>
      <c r="H744" s="531" t="str" cm="1">
        <f t="array" ref="H744">IF(Tabla1[[#This Row],[Código_Actividad]]="","",_xlfn.XLOOKUP(Tabla1[[#This Row],[Código_Actividad]],CodigoActividad,Tabla2[Actividades Programables Presupuestables],"",0))</f>
        <v/>
      </c>
      <c r="I744" s="532" t="str">
        <f>IFERROR(VLOOKUP('Formulario PPGR3'!$G744,'Formulario PPGR2'!$H$110:$V$265,15,FALSE),"")</f>
        <v/>
      </c>
      <c r="J744" s="540"/>
      <c r="K744" s="535" t="str">
        <f>IF(Tabla1[[#This Row],[Insumos]]="","",_xlfn.XLOOKUP(Tabla1[[#This Row],[Insumos]],Tabla10[Insumo],Tabla10[InsumoAbrev],"",0))</f>
        <v/>
      </c>
      <c r="L744" s="536"/>
      <c r="M744" s="533" t="str">
        <f>IF(Tabla1[[#This Row],[Descripción]]="","",_xlfn.XLOOKUP(Tabla1[[#This Row],[Descripción]],Tabla10[Descripción],Tabla10[Unidad de Medida],"",0))</f>
        <v/>
      </c>
      <c r="N744" s="323"/>
      <c r="O744" s="534" t="str">
        <f>IF(Tabla1[[#This Row],[Descripción]]="","",_xlfn.XLOOKUP(Tabla1[[#This Row],[Descripción]],Tabla10[Descripción],Tabla10[Precio Unitario],0))</f>
        <v/>
      </c>
      <c r="P744" s="534" t="str">
        <f>IF(Tabla1[[#This Row],[Cantidad de Insumos]]="","",Tabla1[[#This Row],[Precio Unitario]]*Tabla1[[#This Row],[Cantidad de Insumos]])</f>
        <v/>
      </c>
      <c r="Q744" s="534" t="str">
        <f>IF(Tabla1[[#This Row],[Descripción]]="","",_xlfn.XLOOKUP(Tabla1[[#This Row],[Descripción]],Tabla10[Descripción],Tabla10[CODIGO PRESUPUESTARIO],0))</f>
        <v/>
      </c>
      <c r="R744" s="535"/>
    </row>
    <row r="745" spans="2:18" s="277" customFormat="1" x14ac:dyDescent="0.25">
      <c r="B745" s="191" t="str">
        <f>IF('Formulario PPGR3'!$G745="","",CONCATENATE('Formulario PPGR3'!$C745,".",'Formulario PPGR3'!$D745,".",'Formulario PPGR3'!$E745,".",'Formulario PPGR3'!$F745))</f>
        <v/>
      </c>
      <c r="C745" s="191" t="str">
        <f>IF('Formulario PPGR3'!$G745="","",'Formulario PPGR1'!#REF!)</f>
        <v/>
      </c>
      <c r="D745" s="191" t="str">
        <f>IF('Formulario PPGR3'!$G745="","",'Formulario PPGR1'!#REF!)</f>
        <v/>
      </c>
      <c r="E745" s="191" t="str">
        <f>IF('Formulario PPGR3'!$G745="","",'Formulario PPGR1'!#REF!)</f>
        <v/>
      </c>
      <c r="F745" s="191" t="str">
        <f>IF('Formulario PPGR3'!$G745="","",'Formulario PPGR1'!#REF!)</f>
        <v/>
      </c>
      <c r="G745" s="243"/>
      <c r="H745" s="531" t="str" cm="1">
        <f t="array" ref="H745">IF(Tabla1[[#This Row],[Código_Actividad]]="","",_xlfn.XLOOKUP(Tabla1[[#This Row],[Código_Actividad]],CodigoActividad,Tabla2[Actividades Programables Presupuestables],"",0))</f>
        <v/>
      </c>
      <c r="I745" s="532" t="str">
        <f>IFERROR(VLOOKUP('Formulario PPGR3'!$G745,'Formulario PPGR2'!$H$110:$V$265,15,FALSE),"")</f>
        <v/>
      </c>
      <c r="J745" s="541"/>
      <c r="K745" s="535" t="str">
        <f>IF(Tabla1[[#This Row],[Insumos]]="","",_xlfn.XLOOKUP(Tabla1[[#This Row],[Insumos]],Tabla10[Insumo],Tabla10[InsumoAbrev],"",0))</f>
        <v/>
      </c>
      <c r="L745" s="536"/>
      <c r="M745" s="533" t="str">
        <f>IF(Tabla1[[#This Row],[Descripción]]="","",_xlfn.XLOOKUP(Tabla1[[#This Row],[Descripción]],Tabla10[Descripción],Tabla10[Unidad de Medida],"",0))</f>
        <v/>
      </c>
      <c r="N745" s="323"/>
      <c r="O745" s="534" t="str">
        <f>IF(Tabla1[[#This Row],[Descripción]]="","",_xlfn.XLOOKUP(Tabla1[[#This Row],[Descripción]],Tabla10[Descripción],Tabla10[Precio Unitario],0))</f>
        <v/>
      </c>
      <c r="P745" s="534" t="str">
        <f>IF(Tabla1[[#This Row],[Cantidad de Insumos]]="","",Tabla1[[#This Row],[Precio Unitario]]*Tabla1[[#This Row],[Cantidad de Insumos]])</f>
        <v/>
      </c>
      <c r="Q745" s="534" t="str">
        <f>IF(Tabla1[[#This Row],[Descripción]]="","",_xlfn.XLOOKUP(Tabla1[[#This Row],[Descripción]],Tabla10[Descripción],Tabla10[CODIGO PRESUPUESTARIO],0))</f>
        <v/>
      </c>
      <c r="R745" s="535"/>
    </row>
    <row r="746" spans="2:18" s="277" customFormat="1" x14ac:dyDescent="0.25">
      <c r="B746" s="191" t="str">
        <f>IF('Formulario PPGR3'!$G746="","",CONCATENATE('Formulario PPGR3'!$C746,".",'Formulario PPGR3'!$D746,".",'Formulario PPGR3'!$E746,".",'Formulario PPGR3'!$F746))</f>
        <v/>
      </c>
      <c r="C746" s="191" t="str">
        <f>IF('Formulario PPGR3'!$G746="","",'Formulario PPGR1'!#REF!)</f>
        <v/>
      </c>
      <c r="D746" s="191" t="str">
        <f>IF('Formulario PPGR3'!$G746="","",'Formulario PPGR1'!#REF!)</f>
        <v/>
      </c>
      <c r="E746" s="191" t="str">
        <f>IF('Formulario PPGR3'!$G746="","",'Formulario PPGR1'!#REF!)</f>
        <v/>
      </c>
      <c r="F746" s="191" t="str">
        <f>IF('Formulario PPGR3'!$G746="","",'Formulario PPGR1'!#REF!)</f>
        <v/>
      </c>
      <c r="G746" s="243"/>
      <c r="H746" s="531" t="str" cm="1">
        <f t="array" ref="H746">IF(Tabla1[[#This Row],[Código_Actividad]]="","",_xlfn.XLOOKUP(Tabla1[[#This Row],[Código_Actividad]],CodigoActividad,Tabla2[Actividades Programables Presupuestables],"",0))</f>
        <v/>
      </c>
      <c r="I746" s="532" t="str">
        <f>IFERROR(VLOOKUP('Formulario PPGR3'!$G746,'Formulario PPGR2'!$H$110:$V$265,15,FALSE),"")</f>
        <v/>
      </c>
      <c r="J746" s="540"/>
      <c r="K746" s="535" t="str">
        <f>IF(Tabla1[[#This Row],[Insumos]]="","",_xlfn.XLOOKUP(Tabla1[[#This Row],[Insumos]],Tabla10[Insumo],Tabla10[InsumoAbrev],"",0))</f>
        <v/>
      </c>
      <c r="L746" s="536"/>
      <c r="M746" s="533" t="str">
        <f>IF(Tabla1[[#This Row],[Descripción]]="","",_xlfn.XLOOKUP(Tabla1[[#This Row],[Descripción]],Tabla10[Descripción],Tabla10[Unidad de Medida],"",0))</f>
        <v/>
      </c>
      <c r="N746" s="323"/>
      <c r="O746" s="534" t="str">
        <f>IF(Tabla1[[#This Row],[Descripción]]="","",_xlfn.XLOOKUP(Tabla1[[#This Row],[Descripción]],Tabla10[Descripción],Tabla10[Precio Unitario],0))</f>
        <v/>
      </c>
      <c r="P746" s="534" t="str">
        <f>IF(Tabla1[[#This Row],[Cantidad de Insumos]]="","",Tabla1[[#This Row],[Precio Unitario]]*Tabla1[[#This Row],[Cantidad de Insumos]])</f>
        <v/>
      </c>
      <c r="Q746" s="534" t="str">
        <f>IF(Tabla1[[#This Row],[Descripción]]="","",_xlfn.XLOOKUP(Tabla1[[#This Row],[Descripción]],Tabla10[Descripción],Tabla10[CODIGO PRESUPUESTARIO],0))</f>
        <v/>
      </c>
      <c r="R746" s="535"/>
    </row>
    <row r="747" spans="2:18" s="277" customFormat="1" x14ac:dyDescent="0.25">
      <c r="B747" s="191" t="str">
        <f>IF('Formulario PPGR3'!$G747="","",CONCATENATE('Formulario PPGR3'!$C747,".",'Formulario PPGR3'!$D747,".",'Formulario PPGR3'!$E747,".",'Formulario PPGR3'!$F747))</f>
        <v/>
      </c>
      <c r="C747" s="191" t="str">
        <f>IF('Formulario PPGR3'!$G747="","",'Formulario PPGR1'!#REF!)</f>
        <v/>
      </c>
      <c r="D747" s="191" t="str">
        <f>IF('Formulario PPGR3'!$G747="","",'Formulario PPGR1'!#REF!)</f>
        <v/>
      </c>
      <c r="E747" s="191" t="str">
        <f>IF('Formulario PPGR3'!$G747="","",'Formulario PPGR1'!#REF!)</f>
        <v/>
      </c>
      <c r="F747" s="191" t="str">
        <f>IF('Formulario PPGR3'!$G747="","",'Formulario PPGR1'!#REF!)</f>
        <v/>
      </c>
      <c r="G747" s="243"/>
      <c r="H747" s="531" t="str" cm="1">
        <f t="array" ref="H747">IF(Tabla1[[#This Row],[Código_Actividad]]="","",_xlfn.XLOOKUP(Tabla1[[#This Row],[Código_Actividad]],CodigoActividad,Tabla2[Actividades Programables Presupuestables],"",0))</f>
        <v/>
      </c>
      <c r="I747" s="532" t="str">
        <f>IFERROR(VLOOKUP('Formulario PPGR3'!$G747,'Formulario PPGR2'!$H$110:$V$265,15,FALSE),"")</f>
        <v/>
      </c>
      <c r="J747" s="541"/>
      <c r="K747" s="535" t="str">
        <f>IF(Tabla1[[#This Row],[Insumos]]="","",_xlfn.XLOOKUP(Tabla1[[#This Row],[Insumos]],Tabla10[Insumo],Tabla10[InsumoAbrev],"",0))</f>
        <v/>
      </c>
      <c r="L747" s="536"/>
      <c r="M747" s="533" t="str">
        <f>IF(Tabla1[[#This Row],[Descripción]]="","",_xlfn.XLOOKUP(Tabla1[[#This Row],[Descripción]],Tabla10[Descripción],Tabla10[Unidad de Medida],"",0))</f>
        <v/>
      </c>
      <c r="N747" s="323"/>
      <c r="O747" s="534" t="str">
        <f>IF(Tabla1[[#This Row],[Descripción]]="","",_xlfn.XLOOKUP(Tabla1[[#This Row],[Descripción]],Tabla10[Descripción],Tabla10[Precio Unitario],0))</f>
        <v/>
      </c>
      <c r="P747" s="534" t="str">
        <f>IF(Tabla1[[#This Row],[Cantidad de Insumos]]="","",Tabla1[[#This Row],[Precio Unitario]]*Tabla1[[#This Row],[Cantidad de Insumos]])</f>
        <v/>
      </c>
      <c r="Q747" s="534" t="str">
        <f>IF(Tabla1[[#This Row],[Descripción]]="","",_xlfn.XLOOKUP(Tabla1[[#This Row],[Descripción]],Tabla10[Descripción],Tabla10[CODIGO PRESUPUESTARIO],0))</f>
        <v/>
      </c>
      <c r="R747" s="535"/>
    </row>
    <row r="748" spans="2:18" s="277" customFormat="1" x14ac:dyDescent="0.25">
      <c r="B748" s="191" t="str">
        <f>IF('Formulario PPGR3'!$G748="","",CONCATENATE('Formulario PPGR3'!$C748,".",'Formulario PPGR3'!$D748,".",'Formulario PPGR3'!$E748,".",'Formulario PPGR3'!$F748))</f>
        <v/>
      </c>
      <c r="C748" s="191" t="str">
        <f>IF('Formulario PPGR3'!$G748="","",'Formulario PPGR1'!#REF!)</f>
        <v/>
      </c>
      <c r="D748" s="191" t="str">
        <f>IF('Formulario PPGR3'!$G748="","",'Formulario PPGR1'!#REF!)</f>
        <v/>
      </c>
      <c r="E748" s="191" t="str">
        <f>IF('Formulario PPGR3'!$G748="","",'Formulario PPGR1'!#REF!)</f>
        <v/>
      </c>
      <c r="F748" s="191" t="str">
        <f>IF('Formulario PPGR3'!$G748="","",'Formulario PPGR1'!#REF!)</f>
        <v/>
      </c>
      <c r="G748" s="243"/>
      <c r="H748" s="531" t="str" cm="1">
        <f t="array" ref="H748">IF(Tabla1[[#This Row],[Código_Actividad]]="","",_xlfn.XLOOKUP(Tabla1[[#This Row],[Código_Actividad]],CodigoActividad,Tabla2[Actividades Programables Presupuestables],"",0))</f>
        <v/>
      </c>
      <c r="I748" s="532" t="str">
        <f>IFERROR(VLOOKUP('Formulario PPGR3'!$G748,'Formulario PPGR2'!$H$110:$V$265,15,FALSE),"")</f>
        <v/>
      </c>
      <c r="J748" s="541"/>
      <c r="K748" s="535" t="str">
        <f>IF(Tabla1[[#This Row],[Insumos]]="","",_xlfn.XLOOKUP(Tabla1[[#This Row],[Insumos]],Tabla10[Insumo],Tabla10[InsumoAbrev],"",0))</f>
        <v/>
      </c>
      <c r="L748" s="536"/>
      <c r="M748" s="533" t="str">
        <f>IF(Tabla1[[#This Row],[Descripción]]="","",_xlfn.XLOOKUP(Tabla1[[#This Row],[Descripción]],Tabla10[Descripción],Tabla10[Unidad de Medida],"",0))</f>
        <v/>
      </c>
      <c r="N748" s="323"/>
      <c r="O748" s="534" t="str">
        <f>IF(Tabla1[[#This Row],[Descripción]]="","",_xlfn.XLOOKUP(Tabla1[[#This Row],[Descripción]],Tabla10[Descripción],Tabla10[Precio Unitario],0))</f>
        <v/>
      </c>
      <c r="P748" s="534" t="str">
        <f>IF(Tabla1[[#This Row],[Cantidad de Insumos]]="","",Tabla1[[#This Row],[Precio Unitario]]*Tabla1[[#This Row],[Cantidad de Insumos]])</f>
        <v/>
      </c>
      <c r="Q748" s="534" t="str">
        <f>IF(Tabla1[[#This Row],[Descripción]]="","",_xlfn.XLOOKUP(Tabla1[[#This Row],[Descripción]],Tabla10[Descripción],Tabla10[CODIGO PRESUPUESTARIO],0))</f>
        <v/>
      </c>
      <c r="R748" s="535"/>
    </row>
    <row r="749" spans="2:18" s="277" customFormat="1" x14ac:dyDescent="0.25">
      <c r="B749" s="191" t="str">
        <f>IF('Formulario PPGR3'!$G749="","",CONCATENATE('Formulario PPGR3'!$C749,".",'Formulario PPGR3'!$D749,".",'Formulario PPGR3'!$E749,".",'Formulario PPGR3'!$F749))</f>
        <v/>
      </c>
      <c r="C749" s="191" t="str">
        <f>IF('Formulario PPGR3'!$G749="","",'Formulario PPGR1'!#REF!)</f>
        <v/>
      </c>
      <c r="D749" s="191" t="str">
        <f>IF('Formulario PPGR3'!$G749="","",'Formulario PPGR1'!#REF!)</f>
        <v/>
      </c>
      <c r="E749" s="191" t="str">
        <f>IF('Formulario PPGR3'!$G749="","",'Formulario PPGR1'!#REF!)</f>
        <v/>
      </c>
      <c r="F749" s="191" t="str">
        <f>IF('Formulario PPGR3'!$G749="","",'Formulario PPGR1'!#REF!)</f>
        <v/>
      </c>
      <c r="G749" s="243"/>
      <c r="H749" s="531" t="str" cm="1">
        <f t="array" ref="H749">IF(Tabla1[[#This Row],[Código_Actividad]]="","",_xlfn.XLOOKUP(Tabla1[[#This Row],[Código_Actividad]],CodigoActividad,Tabla2[Actividades Programables Presupuestables],"",0))</f>
        <v/>
      </c>
      <c r="I749" s="532" t="str">
        <f>IFERROR(VLOOKUP('Formulario PPGR3'!$G749,'Formulario PPGR2'!$H$110:$V$265,15,FALSE),"")</f>
        <v/>
      </c>
      <c r="J749" s="540"/>
      <c r="K749" s="535" t="str">
        <f>IF(Tabla1[[#This Row],[Insumos]]="","",_xlfn.XLOOKUP(Tabla1[[#This Row],[Insumos]],Tabla10[Insumo],Tabla10[InsumoAbrev],"",0))</f>
        <v/>
      </c>
      <c r="L749" s="536"/>
      <c r="M749" s="533" t="str">
        <f>IF(Tabla1[[#This Row],[Descripción]]="","",_xlfn.XLOOKUP(Tabla1[[#This Row],[Descripción]],Tabla10[Descripción],Tabla10[Unidad de Medida],"",0))</f>
        <v/>
      </c>
      <c r="N749" s="323"/>
      <c r="O749" s="534" t="str">
        <f>IF(Tabla1[[#This Row],[Descripción]]="","",_xlfn.XLOOKUP(Tabla1[[#This Row],[Descripción]],Tabla10[Descripción],Tabla10[Precio Unitario],0))</f>
        <v/>
      </c>
      <c r="P749" s="534" t="str">
        <f>IF(Tabla1[[#This Row],[Cantidad de Insumos]]="","",Tabla1[[#This Row],[Precio Unitario]]*Tabla1[[#This Row],[Cantidad de Insumos]])</f>
        <v/>
      </c>
      <c r="Q749" s="534" t="str">
        <f>IF(Tabla1[[#This Row],[Descripción]]="","",_xlfn.XLOOKUP(Tabla1[[#This Row],[Descripción]],Tabla10[Descripción],Tabla10[CODIGO PRESUPUESTARIO],0))</f>
        <v/>
      </c>
      <c r="R749" s="535"/>
    </row>
    <row r="750" spans="2:18" s="277" customFormat="1" x14ac:dyDescent="0.25">
      <c r="B750" s="191" t="str">
        <f>IF('Formulario PPGR3'!$G750="","",CONCATENATE('Formulario PPGR3'!$C750,".",'Formulario PPGR3'!$D750,".",'Formulario PPGR3'!$E750,".",'Formulario PPGR3'!$F750))</f>
        <v/>
      </c>
      <c r="C750" s="191" t="str">
        <f>IF('Formulario PPGR3'!$G750="","",'Formulario PPGR1'!#REF!)</f>
        <v/>
      </c>
      <c r="D750" s="191" t="str">
        <f>IF('Formulario PPGR3'!$G750="","",'Formulario PPGR1'!#REF!)</f>
        <v/>
      </c>
      <c r="E750" s="191" t="str">
        <f>IF('Formulario PPGR3'!$G750="","",'Formulario PPGR1'!#REF!)</f>
        <v/>
      </c>
      <c r="F750" s="191" t="str">
        <f>IF('Formulario PPGR3'!$G750="","",'Formulario PPGR1'!#REF!)</f>
        <v/>
      </c>
      <c r="G750" s="243"/>
      <c r="H750" s="531" t="str" cm="1">
        <f t="array" ref="H750">IF(Tabla1[[#This Row],[Código_Actividad]]="","",_xlfn.XLOOKUP(Tabla1[[#This Row],[Código_Actividad]],CodigoActividad,Tabla2[Actividades Programables Presupuestables],"",0))</f>
        <v/>
      </c>
      <c r="I750" s="532" t="str">
        <f>IFERROR(VLOOKUP('Formulario PPGR3'!$G750,'Formulario PPGR2'!$H$110:$V$265,15,FALSE),"")</f>
        <v/>
      </c>
      <c r="J750" s="541"/>
      <c r="K750" s="535" t="str">
        <f>IF(Tabla1[[#This Row],[Insumos]]="","",_xlfn.XLOOKUP(Tabla1[[#This Row],[Insumos]],Tabla10[Insumo],Tabla10[InsumoAbrev],"",0))</f>
        <v/>
      </c>
      <c r="L750" s="536"/>
      <c r="M750" s="533" t="str">
        <f>IF(Tabla1[[#This Row],[Descripción]]="","",_xlfn.XLOOKUP(Tabla1[[#This Row],[Descripción]],Tabla10[Descripción],Tabla10[Unidad de Medida],"",0))</f>
        <v/>
      </c>
      <c r="N750" s="323"/>
      <c r="O750" s="534" t="str">
        <f>IF(Tabla1[[#This Row],[Descripción]]="","",_xlfn.XLOOKUP(Tabla1[[#This Row],[Descripción]],Tabla10[Descripción],Tabla10[Precio Unitario],0))</f>
        <v/>
      </c>
      <c r="P750" s="534" t="str">
        <f>IF(Tabla1[[#This Row],[Cantidad de Insumos]]="","",Tabla1[[#This Row],[Precio Unitario]]*Tabla1[[#This Row],[Cantidad de Insumos]])</f>
        <v/>
      </c>
      <c r="Q750" s="534" t="str">
        <f>IF(Tabla1[[#This Row],[Descripción]]="","",_xlfn.XLOOKUP(Tabla1[[#This Row],[Descripción]],Tabla10[Descripción],Tabla10[CODIGO PRESUPUESTARIO],0))</f>
        <v/>
      </c>
      <c r="R750" s="535"/>
    </row>
    <row r="751" spans="2:18" s="277" customFormat="1" x14ac:dyDescent="0.25">
      <c r="B751" s="191" t="str">
        <f>IF('Formulario PPGR3'!$G751="","",CONCATENATE('Formulario PPGR3'!$C751,".",'Formulario PPGR3'!$D751,".",'Formulario PPGR3'!$E751,".",'Formulario PPGR3'!$F751))</f>
        <v/>
      </c>
      <c r="C751" s="191" t="str">
        <f>IF('Formulario PPGR3'!$G751="","",'Formulario PPGR1'!#REF!)</f>
        <v/>
      </c>
      <c r="D751" s="191" t="str">
        <f>IF('Formulario PPGR3'!$G751="","",'Formulario PPGR1'!#REF!)</f>
        <v/>
      </c>
      <c r="E751" s="191" t="str">
        <f>IF('Formulario PPGR3'!$G751="","",'Formulario PPGR1'!#REF!)</f>
        <v/>
      </c>
      <c r="F751" s="191" t="str">
        <f>IF('Formulario PPGR3'!$G751="","",'Formulario PPGR1'!#REF!)</f>
        <v/>
      </c>
      <c r="G751" s="243"/>
      <c r="H751" s="531" t="str" cm="1">
        <f t="array" ref="H751">IF(Tabla1[[#This Row],[Código_Actividad]]="","",_xlfn.XLOOKUP(Tabla1[[#This Row],[Código_Actividad]],CodigoActividad,Tabla2[Actividades Programables Presupuestables],"",0))</f>
        <v/>
      </c>
      <c r="I751" s="532" t="str">
        <f>IFERROR(VLOOKUP('Formulario PPGR3'!$G751,'Formulario PPGR2'!$H$110:$V$265,15,FALSE),"")</f>
        <v/>
      </c>
      <c r="J751" s="541"/>
      <c r="K751" s="535" t="str">
        <f>IF(Tabla1[[#This Row],[Insumos]]="","",_xlfn.XLOOKUP(Tabla1[[#This Row],[Insumos]],Tabla10[Insumo],Tabla10[InsumoAbrev],"",0))</f>
        <v/>
      </c>
      <c r="L751" s="536"/>
      <c r="M751" s="533" t="str">
        <f>IF(Tabla1[[#This Row],[Descripción]]="","",_xlfn.XLOOKUP(Tabla1[[#This Row],[Descripción]],Tabla10[Descripción],Tabla10[Unidad de Medida],"",0))</f>
        <v/>
      </c>
      <c r="N751" s="323"/>
      <c r="O751" s="534" t="str">
        <f>IF(Tabla1[[#This Row],[Descripción]]="","",_xlfn.XLOOKUP(Tabla1[[#This Row],[Descripción]],Tabla10[Descripción],Tabla10[Precio Unitario],0))</f>
        <v/>
      </c>
      <c r="P751" s="534" t="str">
        <f>IF(Tabla1[[#This Row],[Cantidad de Insumos]]="","",Tabla1[[#This Row],[Precio Unitario]]*Tabla1[[#This Row],[Cantidad de Insumos]])</f>
        <v/>
      </c>
      <c r="Q751" s="534" t="str">
        <f>IF(Tabla1[[#This Row],[Descripción]]="","",_xlfn.XLOOKUP(Tabla1[[#This Row],[Descripción]],Tabla10[Descripción],Tabla10[CODIGO PRESUPUESTARIO],0))</f>
        <v/>
      </c>
      <c r="R751" s="535"/>
    </row>
    <row r="752" spans="2:18" s="277" customFormat="1" x14ac:dyDescent="0.25">
      <c r="B752" s="191" t="str">
        <f>IF('Formulario PPGR3'!$G752="","",CONCATENATE('Formulario PPGR3'!$C752,".",'Formulario PPGR3'!$D752,".",'Formulario PPGR3'!$E752,".",'Formulario PPGR3'!$F752))</f>
        <v/>
      </c>
      <c r="C752" s="191" t="str">
        <f>IF('Formulario PPGR3'!$G752="","",'Formulario PPGR1'!#REF!)</f>
        <v/>
      </c>
      <c r="D752" s="191" t="str">
        <f>IF('Formulario PPGR3'!$G752="","",'Formulario PPGR1'!#REF!)</f>
        <v/>
      </c>
      <c r="E752" s="191" t="str">
        <f>IF('Formulario PPGR3'!$G752="","",'Formulario PPGR1'!#REF!)</f>
        <v/>
      </c>
      <c r="F752" s="191" t="str">
        <f>IF('Formulario PPGR3'!$G752="","",'Formulario PPGR1'!#REF!)</f>
        <v/>
      </c>
      <c r="G752" s="243"/>
      <c r="H752" s="531" t="str" cm="1">
        <f t="array" ref="H752">IF(Tabla1[[#This Row],[Código_Actividad]]="","",_xlfn.XLOOKUP(Tabla1[[#This Row],[Código_Actividad]],CodigoActividad,Tabla2[Actividades Programables Presupuestables],"",0))</f>
        <v/>
      </c>
      <c r="I752" s="532" t="str">
        <f>IFERROR(VLOOKUP('Formulario PPGR3'!$G752,'Formulario PPGR2'!$H$110:$V$265,15,FALSE),"")</f>
        <v/>
      </c>
      <c r="J752" s="541"/>
      <c r="K752" s="535" t="str">
        <f>IF(Tabla1[[#This Row],[Insumos]]="","",_xlfn.XLOOKUP(Tabla1[[#This Row],[Insumos]],Tabla10[Insumo],Tabla10[InsumoAbrev],"",0))</f>
        <v/>
      </c>
      <c r="L752" s="536"/>
      <c r="M752" s="533" t="str">
        <f>IF(Tabla1[[#This Row],[Descripción]]="","",_xlfn.XLOOKUP(Tabla1[[#This Row],[Descripción]],Tabla10[Descripción],Tabla10[Unidad de Medida],"",0))</f>
        <v/>
      </c>
      <c r="N752" s="323"/>
      <c r="O752" s="534" t="str">
        <f>IF(Tabla1[[#This Row],[Descripción]]="","",_xlfn.XLOOKUP(Tabla1[[#This Row],[Descripción]],Tabla10[Descripción],Tabla10[Precio Unitario],0))</f>
        <v/>
      </c>
      <c r="P752" s="534" t="str">
        <f>IF(Tabla1[[#This Row],[Cantidad de Insumos]]="","",Tabla1[[#This Row],[Precio Unitario]]*Tabla1[[#This Row],[Cantidad de Insumos]])</f>
        <v/>
      </c>
      <c r="Q752" s="534" t="str">
        <f>IF(Tabla1[[#This Row],[Descripción]]="","",_xlfn.XLOOKUP(Tabla1[[#This Row],[Descripción]],Tabla10[Descripción],Tabla10[CODIGO PRESUPUESTARIO],0))</f>
        <v/>
      </c>
      <c r="R752" s="535"/>
    </row>
    <row r="753" spans="2:18" s="277" customFormat="1" x14ac:dyDescent="0.25">
      <c r="B753" s="191" t="str">
        <f>IF('Formulario PPGR3'!$G753="","",CONCATENATE('Formulario PPGR3'!$C753,".",'Formulario PPGR3'!$D753,".",'Formulario PPGR3'!$E753,".",'Formulario PPGR3'!$F753))</f>
        <v/>
      </c>
      <c r="C753" s="191" t="str">
        <f>IF('Formulario PPGR3'!$G753="","",'Formulario PPGR1'!#REF!)</f>
        <v/>
      </c>
      <c r="D753" s="191" t="str">
        <f>IF('Formulario PPGR3'!$G753="","",'Formulario PPGR1'!#REF!)</f>
        <v/>
      </c>
      <c r="E753" s="191" t="str">
        <f>IF('Formulario PPGR3'!$G753="","",'Formulario PPGR1'!#REF!)</f>
        <v/>
      </c>
      <c r="F753" s="191" t="str">
        <f>IF('Formulario PPGR3'!$G753="","",'Formulario PPGR1'!#REF!)</f>
        <v/>
      </c>
      <c r="G753" s="243"/>
      <c r="H753" s="531" t="str" cm="1">
        <f t="array" ref="H753">IF(Tabla1[[#This Row],[Código_Actividad]]="","",_xlfn.XLOOKUP(Tabla1[[#This Row],[Código_Actividad]],CodigoActividad,Tabla2[Actividades Programables Presupuestables],"",0))</f>
        <v/>
      </c>
      <c r="I753" s="532" t="str">
        <f>IFERROR(VLOOKUP('Formulario PPGR3'!$G753,'Formulario PPGR2'!$H$110:$V$265,15,FALSE),"")</f>
        <v/>
      </c>
      <c r="J753" s="541"/>
      <c r="K753" s="535" t="str">
        <f>IF(Tabla1[[#This Row],[Insumos]]="","",_xlfn.XLOOKUP(Tabla1[[#This Row],[Insumos]],Tabla10[Insumo],Tabla10[InsumoAbrev],"",0))</f>
        <v/>
      </c>
      <c r="L753" s="536"/>
      <c r="M753" s="533" t="str">
        <f>IF(Tabla1[[#This Row],[Descripción]]="","",_xlfn.XLOOKUP(Tabla1[[#This Row],[Descripción]],Tabla10[Descripción],Tabla10[Unidad de Medida],"",0))</f>
        <v/>
      </c>
      <c r="N753" s="323"/>
      <c r="O753" s="534" t="str">
        <f>IF(Tabla1[[#This Row],[Descripción]]="","",_xlfn.XLOOKUP(Tabla1[[#This Row],[Descripción]],Tabla10[Descripción],Tabla10[Precio Unitario],0))</f>
        <v/>
      </c>
      <c r="P753" s="534" t="str">
        <f>IF(Tabla1[[#This Row],[Cantidad de Insumos]]="","",Tabla1[[#This Row],[Precio Unitario]]*Tabla1[[#This Row],[Cantidad de Insumos]])</f>
        <v/>
      </c>
      <c r="Q753" s="534" t="str">
        <f>IF(Tabla1[[#This Row],[Descripción]]="","",_xlfn.XLOOKUP(Tabla1[[#This Row],[Descripción]],Tabla10[Descripción],Tabla10[CODIGO PRESUPUESTARIO],0))</f>
        <v/>
      </c>
      <c r="R753" s="535"/>
    </row>
    <row r="754" spans="2:18" s="277" customFormat="1" x14ac:dyDescent="0.25">
      <c r="B754" s="191" t="str">
        <f>IF('Formulario PPGR3'!$G754="","",CONCATENATE('Formulario PPGR3'!$C754,".",'Formulario PPGR3'!$D754,".",'Formulario PPGR3'!$E754,".",'Formulario PPGR3'!$F754))</f>
        <v/>
      </c>
      <c r="C754" s="191" t="str">
        <f>IF('Formulario PPGR3'!$G754="","",'Formulario PPGR1'!#REF!)</f>
        <v/>
      </c>
      <c r="D754" s="191" t="str">
        <f>IF('Formulario PPGR3'!$G754="","",'Formulario PPGR1'!#REF!)</f>
        <v/>
      </c>
      <c r="E754" s="191" t="str">
        <f>IF('Formulario PPGR3'!$G754="","",'Formulario PPGR1'!#REF!)</f>
        <v/>
      </c>
      <c r="F754" s="191" t="str">
        <f>IF('Formulario PPGR3'!$G754="","",'Formulario PPGR1'!#REF!)</f>
        <v/>
      </c>
      <c r="G754" s="243"/>
      <c r="H754" s="531" t="str" cm="1">
        <f t="array" ref="H754">IF(Tabla1[[#This Row],[Código_Actividad]]="","",_xlfn.XLOOKUP(Tabla1[[#This Row],[Código_Actividad]],CodigoActividad,Tabla2[Actividades Programables Presupuestables],"",0))</f>
        <v/>
      </c>
      <c r="I754" s="532" t="str">
        <f>IFERROR(VLOOKUP('Formulario PPGR3'!$G754,'Formulario PPGR2'!$H$110:$V$265,15,FALSE),"")</f>
        <v/>
      </c>
      <c r="J754" s="540"/>
      <c r="K754" s="535" t="str">
        <f>IF(Tabla1[[#This Row],[Insumos]]="","",_xlfn.XLOOKUP(Tabla1[[#This Row],[Insumos]],Tabla10[Insumo],Tabla10[InsumoAbrev],"",0))</f>
        <v/>
      </c>
      <c r="L754" s="536"/>
      <c r="M754" s="533" t="str">
        <f>IF(Tabla1[[#This Row],[Descripción]]="","",_xlfn.XLOOKUP(Tabla1[[#This Row],[Descripción]],Tabla10[Descripción],Tabla10[Unidad de Medida],"",0))</f>
        <v/>
      </c>
      <c r="N754" s="323"/>
      <c r="O754" s="534" t="str">
        <f>IF(Tabla1[[#This Row],[Descripción]]="","",_xlfn.XLOOKUP(Tabla1[[#This Row],[Descripción]],Tabla10[Descripción],Tabla10[Precio Unitario],0))</f>
        <v/>
      </c>
      <c r="P754" s="534" t="str">
        <f>IF(Tabla1[[#This Row],[Cantidad de Insumos]]="","",Tabla1[[#This Row],[Precio Unitario]]*Tabla1[[#This Row],[Cantidad de Insumos]])</f>
        <v/>
      </c>
      <c r="Q754" s="534" t="str">
        <f>IF(Tabla1[[#This Row],[Descripción]]="","",_xlfn.XLOOKUP(Tabla1[[#This Row],[Descripción]],Tabla10[Descripción],Tabla10[CODIGO PRESUPUESTARIO],0))</f>
        <v/>
      </c>
      <c r="R754" s="535"/>
    </row>
    <row r="755" spans="2:18" s="277" customFormat="1" x14ac:dyDescent="0.25">
      <c r="B755" s="191" t="str">
        <f>IF('Formulario PPGR3'!$G755="","",CONCATENATE('Formulario PPGR3'!$C755,".",'Formulario PPGR3'!$D755,".",'Formulario PPGR3'!$E755,".",'Formulario PPGR3'!$F755))</f>
        <v/>
      </c>
      <c r="C755" s="191" t="str">
        <f>IF('Formulario PPGR3'!$G755="","",'Formulario PPGR1'!#REF!)</f>
        <v/>
      </c>
      <c r="D755" s="191" t="str">
        <f>IF('Formulario PPGR3'!$G755="","",'Formulario PPGR1'!#REF!)</f>
        <v/>
      </c>
      <c r="E755" s="191" t="str">
        <f>IF('Formulario PPGR3'!$G755="","",'Formulario PPGR1'!#REF!)</f>
        <v/>
      </c>
      <c r="F755" s="191" t="str">
        <f>IF('Formulario PPGR3'!$G755="","",'Formulario PPGR1'!#REF!)</f>
        <v/>
      </c>
      <c r="G755" s="243"/>
      <c r="H755" s="531" t="str" cm="1">
        <f t="array" ref="H755">IF(Tabla1[[#This Row],[Código_Actividad]]="","",_xlfn.XLOOKUP(Tabla1[[#This Row],[Código_Actividad]],CodigoActividad,Tabla2[Actividades Programables Presupuestables],"",0))</f>
        <v/>
      </c>
      <c r="I755" s="532" t="str">
        <f>IFERROR(VLOOKUP('Formulario PPGR3'!$G755,'Formulario PPGR2'!$H$110:$V$265,15,FALSE),"")</f>
        <v/>
      </c>
      <c r="J755" s="540"/>
      <c r="K755" s="535" t="str">
        <f>IF(Tabla1[[#This Row],[Insumos]]="","",_xlfn.XLOOKUP(Tabla1[[#This Row],[Insumos]],Tabla10[Insumo],Tabla10[InsumoAbrev],"",0))</f>
        <v/>
      </c>
      <c r="L755" s="536"/>
      <c r="M755" s="533" t="str">
        <f>IF(Tabla1[[#This Row],[Descripción]]="","",_xlfn.XLOOKUP(Tabla1[[#This Row],[Descripción]],Tabla10[Descripción],Tabla10[Unidad de Medida],"",0))</f>
        <v/>
      </c>
      <c r="N755" s="323"/>
      <c r="O755" s="534" t="str">
        <f>IF(Tabla1[[#This Row],[Descripción]]="","",_xlfn.XLOOKUP(Tabla1[[#This Row],[Descripción]],Tabla10[Descripción],Tabla10[Precio Unitario],0))</f>
        <v/>
      </c>
      <c r="P755" s="534" t="str">
        <f>IF(Tabla1[[#This Row],[Cantidad de Insumos]]="","",Tabla1[[#This Row],[Precio Unitario]]*Tabla1[[#This Row],[Cantidad de Insumos]])</f>
        <v/>
      </c>
      <c r="Q755" s="534" t="str">
        <f>IF(Tabla1[[#This Row],[Descripción]]="","",_xlfn.XLOOKUP(Tabla1[[#This Row],[Descripción]],Tabla10[Descripción],Tabla10[CODIGO PRESUPUESTARIO],0))</f>
        <v/>
      </c>
      <c r="R755" s="535"/>
    </row>
    <row r="756" spans="2:18" s="277" customFormat="1" x14ac:dyDescent="0.25">
      <c r="B756" s="191" t="str">
        <f>IF('Formulario PPGR3'!$G756="","",CONCATENATE('Formulario PPGR3'!$C756,".",'Formulario PPGR3'!$D756,".",'Formulario PPGR3'!$E756,".",'Formulario PPGR3'!$F756))</f>
        <v/>
      </c>
      <c r="C756" s="191" t="str">
        <f>IF('Formulario PPGR3'!$G756="","",'Formulario PPGR1'!#REF!)</f>
        <v/>
      </c>
      <c r="D756" s="191" t="str">
        <f>IF('Formulario PPGR3'!$G756="","",'Formulario PPGR1'!#REF!)</f>
        <v/>
      </c>
      <c r="E756" s="191" t="str">
        <f>IF('Formulario PPGR3'!$G756="","",'Formulario PPGR1'!#REF!)</f>
        <v/>
      </c>
      <c r="F756" s="191" t="str">
        <f>IF('Formulario PPGR3'!$G756="","",'Formulario PPGR1'!#REF!)</f>
        <v/>
      </c>
      <c r="G756" s="243"/>
      <c r="H756" s="531" t="str" cm="1">
        <f t="array" ref="H756">IF(Tabla1[[#This Row],[Código_Actividad]]="","",_xlfn.XLOOKUP(Tabla1[[#This Row],[Código_Actividad]],CodigoActividad,Tabla2[Actividades Programables Presupuestables],"",0))</f>
        <v/>
      </c>
      <c r="I756" s="532" t="str">
        <f>IFERROR(VLOOKUP('Formulario PPGR3'!$G756,'Formulario PPGR2'!$H$110:$V$265,15,FALSE),"")</f>
        <v/>
      </c>
      <c r="J756" s="540"/>
      <c r="K756" s="535" t="str">
        <f>IF(Tabla1[[#This Row],[Insumos]]="","",_xlfn.XLOOKUP(Tabla1[[#This Row],[Insumos]],Tabla10[Insumo],Tabla10[InsumoAbrev],"",0))</f>
        <v/>
      </c>
      <c r="L756" s="536"/>
      <c r="M756" s="533" t="str">
        <f>IF(Tabla1[[#This Row],[Descripción]]="","",_xlfn.XLOOKUP(Tabla1[[#This Row],[Descripción]],Tabla10[Descripción],Tabla10[Unidad de Medida],"",0))</f>
        <v/>
      </c>
      <c r="N756" s="323"/>
      <c r="O756" s="534" t="str">
        <f>IF(Tabla1[[#This Row],[Descripción]]="","",_xlfn.XLOOKUP(Tabla1[[#This Row],[Descripción]],Tabla10[Descripción],Tabla10[Precio Unitario],0))</f>
        <v/>
      </c>
      <c r="P756" s="534" t="str">
        <f>IF(Tabla1[[#This Row],[Cantidad de Insumos]]="","",Tabla1[[#This Row],[Precio Unitario]]*Tabla1[[#This Row],[Cantidad de Insumos]])</f>
        <v/>
      </c>
      <c r="Q756" s="534" t="str">
        <f>IF(Tabla1[[#This Row],[Descripción]]="","",_xlfn.XLOOKUP(Tabla1[[#This Row],[Descripción]],Tabla10[Descripción],Tabla10[CODIGO PRESUPUESTARIO],0))</f>
        <v/>
      </c>
      <c r="R756" s="535"/>
    </row>
    <row r="757" spans="2:18" s="277" customFormat="1" x14ac:dyDescent="0.25">
      <c r="B757" s="191" t="str">
        <f>IF('Formulario PPGR3'!$G757="","",CONCATENATE('Formulario PPGR3'!$C757,".",'Formulario PPGR3'!$D757,".",'Formulario PPGR3'!$E757,".",'Formulario PPGR3'!$F757))</f>
        <v/>
      </c>
      <c r="C757" s="191" t="str">
        <f>IF('Formulario PPGR3'!$G757="","",'Formulario PPGR1'!#REF!)</f>
        <v/>
      </c>
      <c r="D757" s="191" t="str">
        <f>IF('Formulario PPGR3'!$G757="","",'Formulario PPGR1'!#REF!)</f>
        <v/>
      </c>
      <c r="E757" s="191" t="str">
        <f>IF('Formulario PPGR3'!$G757="","",'Formulario PPGR1'!#REF!)</f>
        <v/>
      </c>
      <c r="F757" s="191" t="str">
        <f>IF('Formulario PPGR3'!$G757="","",'Formulario PPGR1'!#REF!)</f>
        <v/>
      </c>
      <c r="G757" s="243"/>
      <c r="H757" s="531" t="str" cm="1">
        <f t="array" ref="H757">IF(Tabla1[[#This Row],[Código_Actividad]]="","",_xlfn.XLOOKUP(Tabla1[[#This Row],[Código_Actividad]],CodigoActividad,Tabla2[Actividades Programables Presupuestables],"",0))</f>
        <v/>
      </c>
      <c r="I757" s="532" t="str">
        <f>IFERROR(VLOOKUP('Formulario PPGR3'!$G757,'Formulario PPGR2'!$H$110:$V$265,15,FALSE),"")</f>
        <v/>
      </c>
      <c r="J757" s="541"/>
      <c r="K757" s="535" t="str">
        <f>IF(Tabla1[[#This Row],[Insumos]]="","",_xlfn.XLOOKUP(Tabla1[[#This Row],[Insumos]],Tabla10[Insumo],Tabla10[InsumoAbrev],"",0))</f>
        <v/>
      </c>
      <c r="L757" s="536"/>
      <c r="M757" s="533" t="str">
        <f>IF(Tabla1[[#This Row],[Descripción]]="","",_xlfn.XLOOKUP(Tabla1[[#This Row],[Descripción]],Tabla10[Descripción],Tabla10[Unidad de Medida],"",0))</f>
        <v/>
      </c>
      <c r="N757" s="323"/>
      <c r="O757" s="534" t="str">
        <f>IF(Tabla1[[#This Row],[Descripción]]="","",_xlfn.XLOOKUP(Tabla1[[#This Row],[Descripción]],Tabla10[Descripción],Tabla10[Precio Unitario],0))</f>
        <v/>
      </c>
      <c r="P757" s="534" t="str">
        <f>IF(Tabla1[[#This Row],[Cantidad de Insumos]]="","",Tabla1[[#This Row],[Precio Unitario]]*Tabla1[[#This Row],[Cantidad de Insumos]])</f>
        <v/>
      </c>
      <c r="Q757" s="534" t="str">
        <f>IF(Tabla1[[#This Row],[Descripción]]="","",_xlfn.XLOOKUP(Tabla1[[#This Row],[Descripción]],Tabla10[Descripción],Tabla10[CODIGO PRESUPUESTARIO],0))</f>
        <v/>
      </c>
      <c r="R757" s="535"/>
    </row>
    <row r="758" spans="2:18" s="277" customFormat="1" x14ac:dyDescent="0.25">
      <c r="B758" s="191" t="str">
        <f>IF('Formulario PPGR3'!$G758="","",CONCATENATE('Formulario PPGR3'!$C758,".",'Formulario PPGR3'!$D758,".",'Formulario PPGR3'!$E758,".",'Formulario PPGR3'!$F758))</f>
        <v/>
      </c>
      <c r="C758" s="191" t="str">
        <f>IF('Formulario PPGR3'!$G758="","",'Formulario PPGR1'!#REF!)</f>
        <v/>
      </c>
      <c r="D758" s="191" t="str">
        <f>IF('Formulario PPGR3'!$G758="","",'Formulario PPGR1'!#REF!)</f>
        <v/>
      </c>
      <c r="E758" s="191" t="str">
        <f>IF('Formulario PPGR3'!$G758="","",'Formulario PPGR1'!#REF!)</f>
        <v/>
      </c>
      <c r="F758" s="191" t="str">
        <f>IF('Formulario PPGR3'!$G758="","",'Formulario PPGR1'!#REF!)</f>
        <v/>
      </c>
      <c r="G758" s="243"/>
      <c r="H758" s="531" t="str" cm="1">
        <f t="array" ref="H758">IF(Tabla1[[#This Row],[Código_Actividad]]="","",_xlfn.XLOOKUP(Tabla1[[#This Row],[Código_Actividad]],CodigoActividad,Tabla2[Actividades Programables Presupuestables],"",0))</f>
        <v/>
      </c>
      <c r="I758" s="532" t="str">
        <f>IFERROR(VLOOKUP('Formulario PPGR3'!$G758,'Formulario PPGR2'!$H$110:$V$265,15,FALSE),"")</f>
        <v/>
      </c>
      <c r="J758" s="541"/>
      <c r="K758" s="535" t="str">
        <f>IF(Tabla1[[#This Row],[Insumos]]="","",_xlfn.XLOOKUP(Tabla1[[#This Row],[Insumos]],Tabla10[Insumo],Tabla10[InsumoAbrev],"",0))</f>
        <v/>
      </c>
      <c r="L758" s="536"/>
      <c r="M758" s="533" t="str">
        <f>IF(Tabla1[[#This Row],[Descripción]]="","",_xlfn.XLOOKUP(Tabla1[[#This Row],[Descripción]],Tabla10[Descripción],Tabla10[Unidad de Medida],"",0))</f>
        <v/>
      </c>
      <c r="N758" s="323"/>
      <c r="O758" s="534" t="str">
        <f>IF(Tabla1[[#This Row],[Descripción]]="","",_xlfn.XLOOKUP(Tabla1[[#This Row],[Descripción]],Tabla10[Descripción],Tabla10[Precio Unitario],0))</f>
        <v/>
      </c>
      <c r="P758" s="534" t="str">
        <f>IF(Tabla1[[#This Row],[Cantidad de Insumos]]="","",Tabla1[[#This Row],[Precio Unitario]]*Tabla1[[#This Row],[Cantidad de Insumos]])</f>
        <v/>
      </c>
      <c r="Q758" s="534" t="str">
        <f>IF(Tabla1[[#This Row],[Descripción]]="","",_xlfn.XLOOKUP(Tabla1[[#This Row],[Descripción]],Tabla10[Descripción],Tabla10[CODIGO PRESUPUESTARIO],0))</f>
        <v/>
      </c>
      <c r="R758" s="535"/>
    </row>
    <row r="759" spans="2:18" s="277" customFormat="1" x14ac:dyDescent="0.25">
      <c r="B759" s="191" t="str">
        <f>IF('Formulario PPGR3'!$G759="","",CONCATENATE('Formulario PPGR3'!$C759,".",'Formulario PPGR3'!$D759,".",'Formulario PPGR3'!$E759,".",'Formulario PPGR3'!$F759))</f>
        <v/>
      </c>
      <c r="C759" s="191" t="str">
        <f>IF('Formulario PPGR3'!$G759="","",'Formulario PPGR1'!#REF!)</f>
        <v/>
      </c>
      <c r="D759" s="191" t="str">
        <f>IF('Formulario PPGR3'!$G759="","",'Formulario PPGR1'!#REF!)</f>
        <v/>
      </c>
      <c r="E759" s="191" t="str">
        <f>IF('Formulario PPGR3'!$G759="","",'Formulario PPGR1'!#REF!)</f>
        <v/>
      </c>
      <c r="F759" s="191" t="str">
        <f>IF('Formulario PPGR3'!$G759="","",'Formulario PPGR1'!#REF!)</f>
        <v/>
      </c>
      <c r="G759" s="243"/>
      <c r="H759" s="531" t="str" cm="1">
        <f t="array" ref="H759">IF(Tabla1[[#This Row],[Código_Actividad]]="","",_xlfn.XLOOKUP(Tabla1[[#This Row],[Código_Actividad]],CodigoActividad,Tabla2[Actividades Programables Presupuestables],"",0))</f>
        <v/>
      </c>
      <c r="I759" s="532" t="str">
        <f>IFERROR(VLOOKUP('Formulario PPGR3'!$G759,'Formulario PPGR2'!$H$110:$V$265,15,FALSE),"")</f>
        <v/>
      </c>
      <c r="J759" s="541"/>
      <c r="K759" s="535" t="str">
        <f>IF(Tabla1[[#This Row],[Insumos]]="","",_xlfn.XLOOKUP(Tabla1[[#This Row],[Insumos]],Tabla10[Insumo],Tabla10[InsumoAbrev],"",0))</f>
        <v/>
      </c>
      <c r="L759" s="536"/>
      <c r="M759" s="533" t="str">
        <f>IF(Tabla1[[#This Row],[Descripción]]="","",_xlfn.XLOOKUP(Tabla1[[#This Row],[Descripción]],Tabla10[Descripción],Tabla10[Unidad de Medida],"",0))</f>
        <v/>
      </c>
      <c r="N759" s="323"/>
      <c r="O759" s="534" t="str">
        <f>IF(Tabla1[[#This Row],[Descripción]]="","",_xlfn.XLOOKUP(Tabla1[[#This Row],[Descripción]],Tabla10[Descripción],Tabla10[Precio Unitario],0))</f>
        <v/>
      </c>
      <c r="P759" s="534" t="str">
        <f>IF(Tabla1[[#This Row],[Cantidad de Insumos]]="","",Tabla1[[#This Row],[Precio Unitario]]*Tabla1[[#This Row],[Cantidad de Insumos]])</f>
        <v/>
      </c>
      <c r="Q759" s="534" t="str">
        <f>IF(Tabla1[[#This Row],[Descripción]]="","",_xlfn.XLOOKUP(Tabla1[[#This Row],[Descripción]],Tabla10[Descripción],Tabla10[CODIGO PRESUPUESTARIO],0))</f>
        <v/>
      </c>
      <c r="R759" s="535"/>
    </row>
    <row r="760" spans="2:18" s="277" customFormat="1" x14ac:dyDescent="0.25">
      <c r="B760" s="191" t="str">
        <f>IF('Formulario PPGR3'!$G760="","",CONCATENATE('Formulario PPGR3'!$C760,".",'Formulario PPGR3'!$D760,".",'Formulario PPGR3'!$E760,".",'Formulario PPGR3'!$F760))</f>
        <v/>
      </c>
      <c r="C760" s="191" t="str">
        <f>IF('Formulario PPGR3'!$G760="","",'Formulario PPGR1'!#REF!)</f>
        <v/>
      </c>
      <c r="D760" s="191" t="str">
        <f>IF('Formulario PPGR3'!$G760="","",'Formulario PPGR1'!#REF!)</f>
        <v/>
      </c>
      <c r="E760" s="191" t="str">
        <f>IF('Formulario PPGR3'!$G760="","",'Formulario PPGR1'!#REF!)</f>
        <v/>
      </c>
      <c r="F760" s="191" t="str">
        <f>IF('Formulario PPGR3'!$G760="","",'Formulario PPGR1'!#REF!)</f>
        <v/>
      </c>
      <c r="G760" s="243"/>
      <c r="H760" s="531" t="str" cm="1">
        <f t="array" ref="H760">IF(Tabla1[[#This Row],[Código_Actividad]]="","",_xlfn.XLOOKUP(Tabla1[[#This Row],[Código_Actividad]],CodigoActividad,Tabla2[Actividades Programables Presupuestables],"",0))</f>
        <v/>
      </c>
      <c r="I760" s="532" t="str">
        <f>IFERROR(VLOOKUP('Formulario PPGR3'!$G760,'Formulario PPGR2'!$H$110:$V$265,15,FALSE),"")</f>
        <v/>
      </c>
      <c r="J760" s="541"/>
      <c r="K760" s="535" t="str">
        <f>IF(Tabla1[[#This Row],[Insumos]]="","",_xlfn.XLOOKUP(Tabla1[[#This Row],[Insumos]],Tabla10[Insumo],Tabla10[InsumoAbrev],"",0))</f>
        <v/>
      </c>
      <c r="L760" s="536"/>
      <c r="M760" s="533" t="str">
        <f>IF(Tabla1[[#This Row],[Descripción]]="","",_xlfn.XLOOKUP(Tabla1[[#This Row],[Descripción]],Tabla10[Descripción],Tabla10[Unidad de Medida],"",0))</f>
        <v/>
      </c>
      <c r="N760" s="323"/>
      <c r="O760" s="534" t="str">
        <f>IF(Tabla1[[#This Row],[Descripción]]="","",_xlfn.XLOOKUP(Tabla1[[#This Row],[Descripción]],Tabla10[Descripción],Tabla10[Precio Unitario],0))</f>
        <v/>
      </c>
      <c r="P760" s="534" t="str">
        <f>IF(Tabla1[[#This Row],[Cantidad de Insumos]]="","",Tabla1[[#This Row],[Precio Unitario]]*Tabla1[[#This Row],[Cantidad de Insumos]])</f>
        <v/>
      </c>
      <c r="Q760" s="534" t="str">
        <f>IF(Tabla1[[#This Row],[Descripción]]="","",_xlfn.XLOOKUP(Tabla1[[#This Row],[Descripción]],Tabla10[Descripción],Tabla10[CODIGO PRESUPUESTARIO],0))</f>
        <v/>
      </c>
      <c r="R760" s="535"/>
    </row>
    <row r="761" spans="2:18" s="277" customFormat="1" x14ac:dyDescent="0.25">
      <c r="B761" s="191" t="str">
        <f>IF('Formulario PPGR3'!$G761="","",CONCATENATE('Formulario PPGR3'!$C761,".",'Formulario PPGR3'!$D761,".",'Formulario PPGR3'!$E761,".",'Formulario PPGR3'!$F761))</f>
        <v/>
      </c>
      <c r="C761" s="191" t="str">
        <f>IF('Formulario PPGR3'!$G761="","",'Formulario PPGR1'!#REF!)</f>
        <v/>
      </c>
      <c r="D761" s="191" t="str">
        <f>IF('Formulario PPGR3'!$G761="","",'Formulario PPGR1'!#REF!)</f>
        <v/>
      </c>
      <c r="E761" s="191" t="str">
        <f>IF('Formulario PPGR3'!$G761="","",'Formulario PPGR1'!#REF!)</f>
        <v/>
      </c>
      <c r="F761" s="191" t="str">
        <f>IF('Formulario PPGR3'!$G761="","",'Formulario PPGR1'!#REF!)</f>
        <v/>
      </c>
      <c r="G761" s="243"/>
      <c r="H761" s="531" t="str" cm="1">
        <f t="array" ref="H761">IF(Tabla1[[#This Row],[Código_Actividad]]="","",_xlfn.XLOOKUP(Tabla1[[#This Row],[Código_Actividad]],CodigoActividad,Tabla2[Actividades Programables Presupuestables],"",0))</f>
        <v/>
      </c>
      <c r="I761" s="532" t="str">
        <f>IFERROR(VLOOKUP('Formulario PPGR3'!$G761,'Formulario PPGR2'!$H$110:$V$265,15,FALSE),"")</f>
        <v/>
      </c>
      <c r="J761" s="540"/>
      <c r="K761" s="535" t="str">
        <f>IF(Tabla1[[#This Row],[Insumos]]="","",_xlfn.XLOOKUP(Tabla1[[#This Row],[Insumos]],Tabla10[Insumo],Tabla10[InsumoAbrev],"",0))</f>
        <v/>
      </c>
      <c r="L761" s="536"/>
      <c r="M761" s="533" t="str">
        <f>IF(Tabla1[[#This Row],[Descripción]]="","",_xlfn.XLOOKUP(Tabla1[[#This Row],[Descripción]],Tabla10[Descripción],Tabla10[Unidad de Medida],"",0))</f>
        <v/>
      </c>
      <c r="N761" s="323"/>
      <c r="O761" s="534" t="str">
        <f>IF(Tabla1[[#This Row],[Descripción]]="","",_xlfn.XLOOKUP(Tabla1[[#This Row],[Descripción]],Tabla10[Descripción],Tabla10[Precio Unitario],0))</f>
        <v/>
      </c>
      <c r="P761" s="534" t="str">
        <f>IF(Tabla1[[#This Row],[Cantidad de Insumos]]="","",Tabla1[[#This Row],[Precio Unitario]]*Tabla1[[#This Row],[Cantidad de Insumos]])</f>
        <v/>
      </c>
      <c r="Q761" s="534" t="str">
        <f>IF(Tabla1[[#This Row],[Descripción]]="","",_xlfn.XLOOKUP(Tabla1[[#This Row],[Descripción]],Tabla10[Descripción],Tabla10[CODIGO PRESUPUESTARIO],0))</f>
        <v/>
      </c>
      <c r="R761" s="535"/>
    </row>
    <row r="762" spans="2:18" s="277" customFormat="1" x14ac:dyDescent="0.25">
      <c r="B762" s="191" t="str">
        <f>IF('Formulario PPGR3'!$G762="","",CONCATENATE('Formulario PPGR3'!$C762,".",'Formulario PPGR3'!$D762,".",'Formulario PPGR3'!$E762,".",'Formulario PPGR3'!$F762))</f>
        <v/>
      </c>
      <c r="C762" s="191" t="str">
        <f>IF('Formulario PPGR3'!$G762="","",'Formulario PPGR1'!#REF!)</f>
        <v/>
      </c>
      <c r="D762" s="191" t="str">
        <f>IF('Formulario PPGR3'!$G762="","",'Formulario PPGR1'!#REF!)</f>
        <v/>
      </c>
      <c r="E762" s="191" t="str">
        <f>IF('Formulario PPGR3'!$G762="","",'Formulario PPGR1'!#REF!)</f>
        <v/>
      </c>
      <c r="F762" s="191" t="str">
        <f>IF('Formulario PPGR3'!$G762="","",'Formulario PPGR1'!#REF!)</f>
        <v/>
      </c>
      <c r="G762" s="243"/>
      <c r="H762" s="531" t="str" cm="1">
        <f t="array" ref="H762">IF(Tabla1[[#This Row],[Código_Actividad]]="","",_xlfn.XLOOKUP(Tabla1[[#This Row],[Código_Actividad]],CodigoActividad,Tabla2[Actividades Programables Presupuestables],"",0))</f>
        <v/>
      </c>
      <c r="I762" s="532" t="str">
        <f>IFERROR(VLOOKUP('Formulario PPGR3'!$G762,'Formulario PPGR2'!$H$110:$V$265,15,FALSE),"")</f>
        <v/>
      </c>
      <c r="J762" s="540"/>
      <c r="K762" s="535" t="str">
        <f>IF(Tabla1[[#This Row],[Insumos]]="","",_xlfn.XLOOKUP(Tabla1[[#This Row],[Insumos]],Tabla10[Insumo],Tabla10[InsumoAbrev],"",0))</f>
        <v/>
      </c>
      <c r="L762" s="536"/>
      <c r="M762" s="533" t="str">
        <f>IF(Tabla1[[#This Row],[Descripción]]="","",_xlfn.XLOOKUP(Tabla1[[#This Row],[Descripción]],Tabla10[Descripción],Tabla10[Unidad de Medida],"",0))</f>
        <v/>
      </c>
      <c r="N762" s="323"/>
      <c r="O762" s="534" t="str">
        <f>IF(Tabla1[[#This Row],[Descripción]]="","",_xlfn.XLOOKUP(Tabla1[[#This Row],[Descripción]],Tabla10[Descripción],Tabla10[Precio Unitario],0))</f>
        <v/>
      </c>
      <c r="P762" s="534" t="str">
        <f>IF(Tabla1[[#This Row],[Cantidad de Insumos]]="","",Tabla1[[#This Row],[Precio Unitario]]*Tabla1[[#This Row],[Cantidad de Insumos]])</f>
        <v/>
      </c>
      <c r="Q762" s="534" t="str">
        <f>IF(Tabla1[[#This Row],[Descripción]]="","",_xlfn.XLOOKUP(Tabla1[[#This Row],[Descripción]],Tabla10[Descripción],Tabla10[CODIGO PRESUPUESTARIO],0))</f>
        <v/>
      </c>
      <c r="R762" s="535"/>
    </row>
    <row r="763" spans="2:18" s="277" customFormat="1" x14ac:dyDescent="0.25">
      <c r="B763" s="191" t="str">
        <f>IF('Formulario PPGR3'!$G763="","",CONCATENATE('Formulario PPGR3'!$C763,".",'Formulario PPGR3'!$D763,".",'Formulario PPGR3'!$E763,".",'Formulario PPGR3'!$F763))</f>
        <v/>
      </c>
      <c r="C763" s="191" t="str">
        <f>IF('Formulario PPGR3'!$G763="","",'Formulario PPGR1'!#REF!)</f>
        <v/>
      </c>
      <c r="D763" s="191" t="str">
        <f>IF('Formulario PPGR3'!$G763="","",'Formulario PPGR1'!#REF!)</f>
        <v/>
      </c>
      <c r="E763" s="191" t="str">
        <f>IF('Formulario PPGR3'!$G763="","",'Formulario PPGR1'!#REF!)</f>
        <v/>
      </c>
      <c r="F763" s="191" t="str">
        <f>IF('Formulario PPGR3'!$G763="","",'Formulario PPGR1'!#REF!)</f>
        <v/>
      </c>
      <c r="G763" s="243"/>
      <c r="H763" s="531" t="str" cm="1">
        <f t="array" ref="H763">IF(Tabla1[[#This Row],[Código_Actividad]]="","",_xlfn.XLOOKUP(Tabla1[[#This Row],[Código_Actividad]],CodigoActividad,Tabla2[Actividades Programables Presupuestables],"",0))</f>
        <v/>
      </c>
      <c r="I763" s="532" t="str">
        <f>IFERROR(VLOOKUP('Formulario PPGR3'!$G763,'Formulario PPGR2'!$H$110:$V$265,15,FALSE),"")</f>
        <v/>
      </c>
      <c r="J763" s="541"/>
      <c r="K763" s="535" t="str">
        <f>IF(Tabla1[[#This Row],[Insumos]]="","",_xlfn.XLOOKUP(Tabla1[[#This Row],[Insumos]],Tabla10[Insumo],Tabla10[InsumoAbrev],"",0))</f>
        <v/>
      </c>
      <c r="L763" s="536"/>
      <c r="M763" s="533" t="str">
        <f>IF(Tabla1[[#This Row],[Descripción]]="","",_xlfn.XLOOKUP(Tabla1[[#This Row],[Descripción]],Tabla10[Descripción],Tabla10[Unidad de Medida],"",0))</f>
        <v/>
      </c>
      <c r="N763" s="323"/>
      <c r="O763" s="534" t="str">
        <f>IF(Tabla1[[#This Row],[Descripción]]="","",_xlfn.XLOOKUP(Tabla1[[#This Row],[Descripción]],Tabla10[Descripción],Tabla10[Precio Unitario],0))</f>
        <v/>
      </c>
      <c r="P763" s="534" t="str">
        <f>IF(Tabla1[[#This Row],[Cantidad de Insumos]]="","",Tabla1[[#This Row],[Precio Unitario]]*Tabla1[[#This Row],[Cantidad de Insumos]])</f>
        <v/>
      </c>
      <c r="Q763" s="534" t="str">
        <f>IF(Tabla1[[#This Row],[Descripción]]="","",_xlfn.XLOOKUP(Tabla1[[#This Row],[Descripción]],Tabla10[Descripción],Tabla10[CODIGO PRESUPUESTARIO],0))</f>
        <v/>
      </c>
      <c r="R763" s="535"/>
    </row>
    <row r="764" spans="2:18" s="277" customFormat="1" x14ac:dyDescent="0.25">
      <c r="B764" s="191" t="str">
        <f>IF('Formulario PPGR3'!$G764="","",CONCATENATE('Formulario PPGR3'!$C764,".",'Formulario PPGR3'!$D764,".",'Formulario PPGR3'!$E764,".",'Formulario PPGR3'!$F764))</f>
        <v/>
      </c>
      <c r="C764" s="191" t="str">
        <f>IF('Formulario PPGR3'!$G764="","",'Formulario PPGR1'!#REF!)</f>
        <v/>
      </c>
      <c r="D764" s="191" t="str">
        <f>IF('Formulario PPGR3'!$G764="","",'Formulario PPGR1'!#REF!)</f>
        <v/>
      </c>
      <c r="E764" s="191" t="str">
        <f>IF('Formulario PPGR3'!$G764="","",'Formulario PPGR1'!#REF!)</f>
        <v/>
      </c>
      <c r="F764" s="191" t="str">
        <f>IF('Formulario PPGR3'!$G764="","",'Formulario PPGR1'!#REF!)</f>
        <v/>
      </c>
      <c r="G764" s="243"/>
      <c r="H764" s="531" t="str" cm="1">
        <f t="array" ref="H764">IF(Tabla1[[#This Row],[Código_Actividad]]="","",_xlfn.XLOOKUP(Tabla1[[#This Row],[Código_Actividad]],CodigoActividad,Tabla2[Actividades Programables Presupuestables],"",0))</f>
        <v/>
      </c>
      <c r="I764" s="532" t="str">
        <f>IFERROR(VLOOKUP('Formulario PPGR3'!$G764,'Formulario PPGR2'!$H$110:$V$265,15,FALSE),"")</f>
        <v/>
      </c>
      <c r="J764" s="541"/>
      <c r="K764" s="535" t="str">
        <f>IF(Tabla1[[#This Row],[Insumos]]="","",_xlfn.XLOOKUP(Tabla1[[#This Row],[Insumos]],Tabla10[Insumo],Tabla10[InsumoAbrev],"",0))</f>
        <v/>
      </c>
      <c r="L764" s="536"/>
      <c r="M764" s="533" t="str">
        <f>IF(Tabla1[[#This Row],[Descripción]]="","",_xlfn.XLOOKUP(Tabla1[[#This Row],[Descripción]],Tabla10[Descripción],Tabla10[Unidad de Medida],"",0))</f>
        <v/>
      </c>
      <c r="N764" s="323"/>
      <c r="O764" s="534" t="str">
        <f>IF(Tabla1[[#This Row],[Descripción]]="","",_xlfn.XLOOKUP(Tabla1[[#This Row],[Descripción]],Tabla10[Descripción],Tabla10[Precio Unitario],0))</f>
        <v/>
      </c>
      <c r="P764" s="534" t="str">
        <f>IF(Tabla1[[#This Row],[Cantidad de Insumos]]="","",Tabla1[[#This Row],[Precio Unitario]]*Tabla1[[#This Row],[Cantidad de Insumos]])</f>
        <v/>
      </c>
      <c r="Q764" s="534" t="str">
        <f>IF(Tabla1[[#This Row],[Descripción]]="","",_xlfn.XLOOKUP(Tabla1[[#This Row],[Descripción]],Tabla10[Descripción],Tabla10[CODIGO PRESUPUESTARIO],0))</f>
        <v/>
      </c>
      <c r="R764" s="535"/>
    </row>
    <row r="765" spans="2:18" s="277" customFormat="1" x14ac:dyDescent="0.25">
      <c r="B765" s="191" t="str">
        <f>IF('Formulario PPGR3'!$G765="","",CONCATENATE('Formulario PPGR3'!$C765,".",'Formulario PPGR3'!$D765,".",'Formulario PPGR3'!$E765,".",'Formulario PPGR3'!$F765))</f>
        <v/>
      </c>
      <c r="C765" s="191" t="str">
        <f>IF('Formulario PPGR3'!$G765="","",'Formulario PPGR1'!#REF!)</f>
        <v/>
      </c>
      <c r="D765" s="191" t="str">
        <f>IF('Formulario PPGR3'!$G765="","",'Formulario PPGR1'!#REF!)</f>
        <v/>
      </c>
      <c r="E765" s="191" t="str">
        <f>IF('Formulario PPGR3'!$G765="","",'Formulario PPGR1'!#REF!)</f>
        <v/>
      </c>
      <c r="F765" s="191" t="str">
        <f>IF('Formulario PPGR3'!$G765="","",'Formulario PPGR1'!#REF!)</f>
        <v/>
      </c>
      <c r="G765" s="243"/>
      <c r="H765" s="531" t="str" cm="1">
        <f t="array" ref="H765">IF(Tabla1[[#This Row],[Código_Actividad]]="","",_xlfn.XLOOKUP(Tabla1[[#This Row],[Código_Actividad]],CodigoActividad,Tabla2[Actividades Programables Presupuestables],"",0))</f>
        <v/>
      </c>
      <c r="I765" s="532" t="str">
        <f>IFERROR(VLOOKUP('Formulario PPGR3'!$G765,'Formulario PPGR2'!$H$110:$V$265,15,FALSE),"")</f>
        <v/>
      </c>
      <c r="J765" s="537"/>
      <c r="K765" s="535" t="str">
        <f>IF(Tabla1[[#This Row],[Insumos]]="","",_xlfn.XLOOKUP(Tabla1[[#This Row],[Insumos]],Tabla10[Insumo],Tabla10[InsumoAbrev],"",0))</f>
        <v/>
      </c>
      <c r="L765" s="536"/>
      <c r="M765" s="533" t="str">
        <f>IF(Tabla1[[#This Row],[Descripción]]="","",_xlfn.XLOOKUP(Tabla1[[#This Row],[Descripción]],Tabla10[Descripción],Tabla10[Unidad de Medida],"",0))</f>
        <v/>
      </c>
      <c r="N765" s="323"/>
      <c r="O765" s="534" t="str">
        <f>IF(Tabla1[[#This Row],[Descripción]]="","",_xlfn.XLOOKUP(Tabla1[[#This Row],[Descripción]],Tabla10[Descripción],Tabla10[Precio Unitario],0))</f>
        <v/>
      </c>
      <c r="P765" s="534" t="str">
        <f>IF(Tabla1[[#This Row],[Cantidad de Insumos]]="","",Tabla1[[#This Row],[Precio Unitario]]*Tabla1[[#This Row],[Cantidad de Insumos]])</f>
        <v/>
      </c>
      <c r="Q765" s="534" t="str">
        <f>IF(Tabla1[[#This Row],[Descripción]]="","",_xlfn.XLOOKUP(Tabla1[[#This Row],[Descripción]],Tabla10[Descripción],Tabla10[CODIGO PRESUPUESTARIO],0))</f>
        <v/>
      </c>
      <c r="R765" s="535"/>
    </row>
    <row r="766" spans="2:18" s="277" customFormat="1" x14ac:dyDescent="0.25">
      <c r="B766" s="191" t="str">
        <f>IF('Formulario PPGR3'!$G766="","",CONCATENATE('Formulario PPGR3'!$C766,".",'Formulario PPGR3'!$D766,".",'Formulario PPGR3'!$E766,".",'Formulario PPGR3'!$F766))</f>
        <v/>
      </c>
      <c r="C766" s="191" t="str">
        <f>IF('Formulario PPGR3'!$G766="","",'Formulario PPGR1'!#REF!)</f>
        <v/>
      </c>
      <c r="D766" s="191" t="str">
        <f>IF('Formulario PPGR3'!$G766="","",'Formulario PPGR1'!#REF!)</f>
        <v/>
      </c>
      <c r="E766" s="191" t="str">
        <f>IF('Formulario PPGR3'!$G766="","",'Formulario PPGR1'!#REF!)</f>
        <v/>
      </c>
      <c r="F766" s="191" t="str">
        <f>IF('Formulario PPGR3'!$G766="","",'Formulario PPGR1'!#REF!)</f>
        <v/>
      </c>
      <c r="G766" s="243"/>
      <c r="H766" s="531" t="str" cm="1">
        <f t="array" ref="H766">IF(Tabla1[[#This Row],[Código_Actividad]]="","",_xlfn.XLOOKUP(Tabla1[[#This Row],[Código_Actividad]],CodigoActividad,Tabla2[Actividades Programables Presupuestables],"",0))</f>
        <v/>
      </c>
      <c r="I766" s="532" t="str">
        <f>IFERROR(VLOOKUP('Formulario PPGR3'!$G766,'Formulario PPGR2'!$H$110:$V$265,15,FALSE),"")</f>
        <v/>
      </c>
      <c r="J766" s="537"/>
      <c r="K766" s="535" t="str">
        <f>IF(Tabla1[[#This Row],[Insumos]]="","",_xlfn.XLOOKUP(Tabla1[[#This Row],[Insumos]],Tabla10[Insumo],Tabla10[InsumoAbrev],"",0))</f>
        <v/>
      </c>
      <c r="L766" s="536"/>
      <c r="M766" s="533" t="str">
        <f>IF(Tabla1[[#This Row],[Descripción]]="","",_xlfn.XLOOKUP(Tabla1[[#This Row],[Descripción]],Tabla10[Descripción],Tabla10[Unidad de Medida],"",0))</f>
        <v/>
      </c>
      <c r="N766" s="323"/>
      <c r="O766" s="534" t="str">
        <f>IF(Tabla1[[#This Row],[Descripción]]="","",_xlfn.XLOOKUP(Tabla1[[#This Row],[Descripción]],Tabla10[Descripción],Tabla10[Precio Unitario],0))</f>
        <v/>
      </c>
      <c r="P766" s="534" t="str">
        <f>IF(Tabla1[[#This Row],[Cantidad de Insumos]]="","",Tabla1[[#This Row],[Precio Unitario]]*Tabla1[[#This Row],[Cantidad de Insumos]])</f>
        <v/>
      </c>
      <c r="Q766" s="534" t="str">
        <f>IF(Tabla1[[#This Row],[Descripción]]="","",_xlfn.XLOOKUP(Tabla1[[#This Row],[Descripción]],Tabla10[Descripción],Tabla10[CODIGO PRESUPUESTARIO],0))</f>
        <v/>
      </c>
      <c r="R766" s="535"/>
    </row>
    <row r="767" spans="2:18" s="277" customFormat="1" x14ac:dyDescent="0.25">
      <c r="B767" s="191" t="str">
        <f>IF('Formulario PPGR3'!$G767="","",CONCATENATE('Formulario PPGR3'!$C767,".",'Formulario PPGR3'!$D767,".",'Formulario PPGR3'!$E767,".",'Formulario PPGR3'!$F767))</f>
        <v/>
      </c>
      <c r="C767" s="191" t="str">
        <f>IF('Formulario PPGR3'!$G767="","",'Formulario PPGR1'!#REF!)</f>
        <v/>
      </c>
      <c r="D767" s="191" t="str">
        <f>IF('Formulario PPGR3'!$G767="","",'Formulario PPGR1'!#REF!)</f>
        <v/>
      </c>
      <c r="E767" s="191" t="str">
        <f>IF('Formulario PPGR3'!$G767="","",'Formulario PPGR1'!#REF!)</f>
        <v/>
      </c>
      <c r="F767" s="191" t="str">
        <f>IF('Formulario PPGR3'!$G767="","",'Formulario PPGR1'!#REF!)</f>
        <v/>
      </c>
      <c r="G767" s="243"/>
      <c r="H767" s="531" t="str" cm="1">
        <f t="array" ref="H767">IF(Tabla1[[#This Row],[Código_Actividad]]="","",_xlfn.XLOOKUP(Tabla1[[#This Row],[Código_Actividad]],CodigoActividad,Tabla2[Actividades Programables Presupuestables],"",0))</f>
        <v/>
      </c>
      <c r="I767" s="532" t="str">
        <f>IFERROR(VLOOKUP('Formulario PPGR3'!$G767,'Formulario PPGR2'!$H$110:$V$265,15,FALSE),"")</f>
        <v/>
      </c>
      <c r="J767" s="537"/>
      <c r="K767" s="535" t="str">
        <f>IF(Tabla1[[#This Row],[Insumos]]="","",_xlfn.XLOOKUP(Tabla1[[#This Row],[Insumos]],Tabla10[Insumo],Tabla10[InsumoAbrev],"",0))</f>
        <v/>
      </c>
      <c r="L767" s="536"/>
      <c r="M767" s="533" t="str">
        <f>IF(Tabla1[[#This Row],[Descripción]]="","",_xlfn.XLOOKUP(Tabla1[[#This Row],[Descripción]],Tabla10[Descripción],Tabla10[Unidad de Medida],"",0))</f>
        <v/>
      </c>
      <c r="N767" s="323"/>
      <c r="O767" s="534" t="str">
        <f>IF(Tabla1[[#This Row],[Descripción]]="","",_xlfn.XLOOKUP(Tabla1[[#This Row],[Descripción]],Tabla10[Descripción],Tabla10[Precio Unitario],0))</f>
        <v/>
      </c>
      <c r="P767" s="534" t="str">
        <f>IF(Tabla1[[#This Row],[Cantidad de Insumos]]="","",Tabla1[[#This Row],[Precio Unitario]]*Tabla1[[#This Row],[Cantidad de Insumos]])</f>
        <v/>
      </c>
      <c r="Q767" s="534" t="str">
        <f>IF(Tabla1[[#This Row],[Descripción]]="","",_xlfn.XLOOKUP(Tabla1[[#This Row],[Descripción]],Tabla10[Descripción],Tabla10[CODIGO PRESUPUESTARIO],0))</f>
        <v/>
      </c>
      <c r="R767" s="535"/>
    </row>
    <row r="768" spans="2:18" s="277" customFormat="1" x14ac:dyDescent="0.25">
      <c r="B768" s="191" t="str">
        <f>IF('Formulario PPGR3'!$G768="","",CONCATENATE('Formulario PPGR3'!$C768,".",'Formulario PPGR3'!$D768,".",'Formulario PPGR3'!$E768,".",'Formulario PPGR3'!$F768))</f>
        <v/>
      </c>
      <c r="C768" s="191" t="str">
        <f>IF('Formulario PPGR3'!$G768="","",'Formulario PPGR1'!#REF!)</f>
        <v/>
      </c>
      <c r="D768" s="191" t="str">
        <f>IF('Formulario PPGR3'!$G768="","",'Formulario PPGR1'!#REF!)</f>
        <v/>
      </c>
      <c r="E768" s="191" t="str">
        <f>IF('Formulario PPGR3'!$G768="","",'Formulario PPGR1'!#REF!)</f>
        <v/>
      </c>
      <c r="F768" s="191" t="str">
        <f>IF('Formulario PPGR3'!$G768="","",'Formulario PPGR1'!#REF!)</f>
        <v/>
      </c>
      <c r="G768" s="243"/>
      <c r="H768" s="531" t="str" cm="1">
        <f t="array" ref="H768">IF(Tabla1[[#This Row],[Código_Actividad]]="","",_xlfn.XLOOKUP(Tabla1[[#This Row],[Código_Actividad]],CodigoActividad,Tabla2[Actividades Programables Presupuestables],"",0))</f>
        <v/>
      </c>
      <c r="I768" s="532" t="str">
        <f>IFERROR(VLOOKUP('Formulario PPGR3'!$G768,'Formulario PPGR2'!$H$110:$V$265,15,FALSE),"")</f>
        <v/>
      </c>
      <c r="J768" s="537"/>
      <c r="K768" s="535" t="str">
        <f>IF(Tabla1[[#This Row],[Insumos]]="","",_xlfn.XLOOKUP(Tabla1[[#This Row],[Insumos]],Tabla10[Insumo],Tabla10[InsumoAbrev],"",0))</f>
        <v/>
      </c>
      <c r="L768" s="536"/>
      <c r="M768" s="533" t="str">
        <f>IF(Tabla1[[#This Row],[Descripción]]="","",_xlfn.XLOOKUP(Tabla1[[#This Row],[Descripción]],Tabla10[Descripción],Tabla10[Unidad de Medida],"",0))</f>
        <v/>
      </c>
      <c r="N768" s="323"/>
      <c r="O768" s="534" t="str">
        <f>IF(Tabla1[[#This Row],[Descripción]]="","",_xlfn.XLOOKUP(Tabla1[[#This Row],[Descripción]],Tabla10[Descripción],Tabla10[Precio Unitario],0))</f>
        <v/>
      </c>
      <c r="P768" s="534" t="str">
        <f>IF(Tabla1[[#This Row],[Cantidad de Insumos]]="","",Tabla1[[#This Row],[Precio Unitario]]*Tabla1[[#This Row],[Cantidad de Insumos]])</f>
        <v/>
      </c>
      <c r="Q768" s="534" t="str">
        <f>IF(Tabla1[[#This Row],[Descripción]]="","",_xlfn.XLOOKUP(Tabla1[[#This Row],[Descripción]],Tabla10[Descripción],Tabla10[CODIGO PRESUPUESTARIO],0))</f>
        <v/>
      </c>
      <c r="R768" s="535"/>
    </row>
    <row r="769" spans="2:18" s="277" customFormat="1" x14ac:dyDescent="0.25">
      <c r="B769" s="191" t="str">
        <f>IF('Formulario PPGR3'!$G769="","",CONCATENATE('Formulario PPGR3'!$C769,".",'Formulario PPGR3'!$D769,".",'Formulario PPGR3'!$E769,".",'Formulario PPGR3'!$F769))</f>
        <v/>
      </c>
      <c r="C769" s="191" t="str">
        <f>IF('Formulario PPGR3'!$G769="","",'Formulario PPGR1'!#REF!)</f>
        <v/>
      </c>
      <c r="D769" s="191" t="str">
        <f>IF('Formulario PPGR3'!$G769="","",'Formulario PPGR1'!#REF!)</f>
        <v/>
      </c>
      <c r="E769" s="191" t="str">
        <f>IF('Formulario PPGR3'!$G769="","",'Formulario PPGR1'!#REF!)</f>
        <v/>
      </c>
      <c r="F769" s="191" t="str">
        <f>IF('Formulario PPGR3'!$G769="","",'Formulario PPGR1'!#REF!)</f>
        <v/>
      </c>
      <c r="G769" s="243"/>
      <c r="H769" s="531" t="str" cm="1">
        <f t="array" ref="H769">IF(Tabla1[[#This Row],[Código_Actividad]]="","",_xlfn.XLOOKUP(Tabla1[[#This Row],[Código_Actividad]],CodigoActividad,Tabla2[Actividades Programables Presupuestables],"",0))</f>
        <v/>
      </c>
      <c r="I769" s="532" t="str">
        <f>IFERROR(VLOOKUP('Formulario PPGR3'!$G769,'Formulario PPGR2'!$H$110:$V$265,15,FALSE),"")</f>
        <v/>
      </c>
      <c r="J769" s="537"/>
      <c r="K769" s="535" t="str">
        <f>IF(Tabla1[[#This Row],[Insumos]]="","",_xlfn.XLOOKUP(Tabla1[[#This Row],[Insumos]],Tabla10[Insumo],Tabla10[InsumoAbrev],"",0))</f>
        <v/>
      </c>
      <c r="L769" s="536"/>
      <c r="M769" s="533" t="str">
        <f>IF(Tabla1[[#This Row],[Descripción]]="","",_xlfn.XLOOKUP(Tabla1[[#This Row],[Descripción]],Tabla10[Descripción],Tabla10[Unidad de Medida],"",0))</f>
        <v/>
      </c>
      <c r="N769" s="323"/>
      <c r="O769" s="534" t="str">
        <f>IF(Tabla1[[#This Row],[Descripción]]="","",_xlfn.XLOOKUP(Tabla1[[#This Row],[Descripción]],Tabla10[Descripción],Tabla10[Precio Unitario],0))</f>
        <v/>
      </c>
      <c r="P769" s="534" t="str">
        <f>IF(Tabla1[[#This Row],[Cantidad de Insumos]]="","",Tabla1[[#This Row],[Precio Unitario]]*Tabla1[[#This Row],[Cantidad de Insumos]])</f>
        <v/>
      </c>
      <c r="Q769" s="534" t="str">
        <f>IF(Tabla1[[#This Row],[Descripción]]="","",_xlfn.XLOOKUP(Tabla1[[#This Row],[Descripción]],Tabla10[Descripción],Tabla10[CODIGO PRESUPUESTARIO],0))</f>
        <v/>
      </c>
      <c r="R769" s="535"/>
    </row>
    <row r="770" spans="2:18" s="277" customFormat="1" x14ac:dyDescent="0.25">
      <c r="B770" s="191" t="str">
        <f>IF('Formulario PPGR3'!$G770="","",CONCATENATE('Formulario PPGR3'!$C770,".",'Formulario PPGR3'!$D770,".",'Formulario PPGR3'!$E770,".",'Formulario PPGR3'!$F770))</f>
        <v/>
      </c>
      <c r="C770" s="191" t="str">
        <f>IF('Formulario PPGR3'!$G770="","",'Formulario PPGR1'!#REF!)</f>
        <v/>
      </c>
      <c r="D770" s="191" t="str">
        <f>IF('Formulario PPGR3'!$G770="","",'Formulario PPGR1'!#REF!)</f>
        <v/>
      </c>
      <c r="E770" s="191" t="str">
        <f>IF('Formulario PPGR3'!$G770="","",'Formulario PPGR1'!#REF!)</f>
        <v/>
      </c>
      <c r="F770" s="191" t="str">
        <f>IF('Formulario PPGR3'!$G770="","",'Formulario PPGR1'!#REF!)</f>
        <v/>
      </c>
      <c r="G770" s="243"/>
      <c r="H770" s="531" t="str" cm="1">
        <f t="array" ref="H770">IF(Tabla1[[#This Row],[Código_Actividad]]="","",_xlfn.XLOOKUP(Tabla1[[#This Row],[Código_Actividad]],CodigoActividad,Tabla2[Actividades Programables Presupuestables],"",0))</f>
        <v/>
      </c>
      <c r="I770" s="532" t="str">
        <f>IFERROR(VLOOKUP('Formulario PPGR3'!$G770,'Formulario PPGR2'!$H$110:$V$265,15,FALSE),"")</f>
        <v/>
      </c>
      <c r="J770" s="537"/>
      <c r="K770" s="535" t="str">
        <f>IF(Tabla1[[#This Row],[Insumos]]="","",_xlfn.XLOOKUP(Tabla1[[#This Row],[Insumos]],Tabla10[Insumo],Tabla10[InsumoAbrev],"",0))</f>
        <v/>
      </c>
      <c r="L770" s="536"/>
      <c r="M770" s="533" t="str">
        <f>IF(Tabla1[[#This Row],[Descripción]]="","",_xlfn.XLOOKUP(Tabla1[[#This Row],[Descripción]],Tabla10[Descripción],Tabla10[Unidad de Medida],"",0))</f>
        <v/>
      </c>
      <c r="N770" s="323"/>
      <c r="O770" s="534" t="str">
        <f>IF(Tabla1[[#This Row],[Descripción]]="","",_xlfn.XLOOKUP(Tabla1[[#This Row],[Descripción]],Tabla10[Descripción],Tabla10[Precio Unitario],0))</f>
        <v/>
      </c>
      <c r="P770" s="534" t="str">
        <f>IF(Tabla1[[#This Row],[Cantidad de Insumos]]="","",Tabla1[[#This Row],[Precio Unitario]]*Tabla1[[#This Row],[Cantidad de Insumos]])</f>
        <v/>
      </c>
      <c r="Q770" s="534" t="str">
        <f>IF(Tabla1[[#This Row],[Descripción]]="","",_xlfn.XLOOKUP(Tabla1[[#This Row],[Descripción]],Tabla10[Descripción],Tabla10[CODIGO PRESUPUESTARIO],0))</f>
        <v/>
      </c>
      <c r="R770" s="535"/>
    </row>
    <row r="771" spans="2:18" s="277" customFormat="1" x14ac:dyDescent="0.25">
      <c r="B771" s="191" t="str">
        <f>IF('Formulario PPGR3'!$G771="","",CONCATENATE('Formulario PPGR3'!$C771,".",'Formulario PPGR3'!$D771,".",'Formulario PPGR3'!$E771,".",'Formulario PPGR3'!$F771))</f>
        <v/>
      </c>
      <c r="C771" s="191" t="str">
        <f>IF('Formulario PPGR3'!$G771="","",'Formulario PPGR1'!#REF!)</f>
        <v/>
      </c>
      <c r="D771" s="191" t="str">
        <f>IF('Formulario PPGR3'!$G771="","",'Formulario PPGR1'!#REF!)</f>
        <v/>
      </c>
      <c r="E771" s="191" t="str">
        <f>IF('Formulario PPGR3'!$G771="","",'Formulario PPGR1'!#REF!)</f>
        <v/>
      </c>
      <c r="F771" s="191" t="str">
        <f>IF('Formulario PPGR3'!$G771="","",'Formulario PPGR1'!#REF!)</f>
        <v/>
      </c>
      <c r="G771" s="243"/>
      <c r="H771" s="531" t="str" cm="1">
        <f t="array" ref="H771">IF(Tabla1[[#This Row],[Código_Actividad]]="","",_xlfn.XLOOKUP(Tabla1[[#This Row],[Código_Actividad]],CodigoActividad,Tabla2[Actividades Programables Presupuestables],"",0))</f>
        <v/>
      </c>
      <c r="I771" s="532" t="str">
        <f>IFERROR(VLOOKUP('Formulario PPGR3'!$G771,'Formulario PPGR2'!$H$110:$V$265,15,FALSE),"")</f>
        <v/>
      </c>
      <c r="J771" s="537"/>
      <c r="K771" s="535" t="str">
        <f>IF(Tabla1[[#This Row],[Insumos]]="","",_xlfn.XLOOKUP(Tabla1[[#This Row],[Insumos]],Tabla10[Insumo],Tabla10[InsumoAbrev],"",0))</f>
        <v/>
      </c>
      <c r="L771" s="536"/>
      <c r="M771" s="533" t="str">
        <f>IF(Tabla1[[#This Row],[Descripción]]="","",_xlfn.XLOOKUP(Tabla1[[#This Row],[Descripción]],Tabla10[Descripción],Tabla10[Unidad de Medida],"",0))</f>
        <v/>
      </c>
      <c r="N771" s="323"/>
      <c r="O771" s="534" t="str">
        <f>IF(Tabla1[[#This Row],[Descripción]]="","",_xlfn.XLOOKUP(Tabla1[[#This Row],[Descripción]],Tabla10[Descripción],Tabla10[Precio Unitario],0))</f>
        <v/>
      </c>
      <c r="P771" s="534" t="str">
        <f>IF(Tabla1[[#This Row],[Cantidad de Insumos]]="","",Tabla1[[#This Row],[Precio Unitario]]*Tabla1[[#This Row],[Cantidad de Insumos]])</f>
        <v/>
      </c>
      <c r="Q771" s="534" t="str">
        <f>IF(Tabla1[[#This Row],[Descripción]]="","",_xlfn.XLOOKUP(Tabla1[[#This Row],[Descripción]],Tabla10[Descripción],Tabla10[CODIGO PRESUPUESTARIO],0))</f>
        <v/>
      </c>
      <c r="R771" s="535"/>
    </row>
    <row r="772" spans="2:18" s="277" customFormat="1" x14ac:dyDescent="0.25">
      <c r="B772" s="191" t="str">
        <f>IF('Formulario PPGR3'!$G772="","",CONCATENATE('Formulario PPGR3'!$C772,".",'Formulario PPGR3'!$D772,".",'Formulario PPGR3'!$E772,".",'Formulario PPGR3'!$F772))</f>
        <v/>
      </c>
      <c r="C772" s="191" t="str">
        <f>IF('Formulario PPGR3'!$G772="","",'Formulario PPGR1'!#REF!)</f>
        <v/>
      </c>
      <c r="D772" s="191" t="str">
        <f>IF('Formulario PPGR3'!$G772="","",'Formulario PPGR1'!#REF!)</f>
        <v/>
      </c>
      <c r="E772" s="191" t="str">
        <f>IF('Formulario PPGR3'!$G772="","",'Formulario PPGR1'!#REF!)</f>
        <v/>
      </c>
      <c r="F772" s="191" t="str">
        <f>IF('Formulario PPGR3'!$G772="","",'Formulario PPGR1'!#REF!)</f>
        <v/>
      </c>
      <c r="G772" s="243"/>
      <c r="H772" s="531" t="str" cm="1">
        <f t="array" ref="H772">IF(Tabla1[[#This Row],[Código_Actividad]]="","",_xlfn.XLOOKUP(Tabla1[[#This Row],[Código_Actividad]],CodigoActividad,Tabla2[Actividades Programables Presupuestables],"",0))</f>
        <v/>
      </c>
      <c r="I772" s="532" t="str">
        <f>IFERROR(VLOOKUP('Formulario PPGR3'!$G772,'Formulario PPGR2'!$H$110:$V$265,15,FALSE),"")</f>
        <v/>
      </c>
      <c r="J772" s="537"/>
      <c r="K772" s="535" t="str">
        <f>IF(Tabla1[[#This Row],[Insumos]]="","",_xlfn.XLOOKUP(Tabla1[[#This Row],[Insumos]],Tabla10[Insumo],Tabla10[InsumoAbrev],"",0))</f>
        <v/>
      </c>
      <c r="L772" s="536"/>
      <c r="M772" s="533" t="str">
        <f>IF(Tabla1[[#This Row],[Descripción]]="","",_xlfn.XLOOKUP(Tabla1[[#This Row],[Descripción]],Tabla10[Descripción],Tabla10[Unidad de Medida],"",0))</f>
        <v/>
      </c>
      <c r="N772" s="323"/>
      <c r="O772" s="534" t="str">
        <f>IF(Tabla1[[#This Row],[Descripción]]="","",_xlfn.XLOOKUP(Tabla1[[#This Row],[Descripción]],Tabla10[Descripción],Tabla10[Precio Unitario],0))</f>
        <v/>
      </c>
      <c r="P772" s="534" t="str">
        <f>IF(Tabla1[[#This Row],[Cantidad de Insumos]]="","",Tabla1[[#This Row],[Precio Unitario]]*Tabla1[[#This Row],[Cantidad de Insumos]])</f>
        <v/>
      </c>
      <c r="Q772" s="534" t="str">
        <f>IF(Tabla1[[#This Row],[Descripción]]="","",_xlfn.XLOOKUP(Tabla1[[#This Row],[Descripción]],Tabla10[Descripción],Tabla10[CODIGO PRESUPUESTARIO],0))</f>
        <v/>
      </c>
      <c r="R772" s="535"/>
    </row>
    <row r="773" spans="2:18" s="277" customFormat="1" x14ac:dyDescent="0.25">
      <c r="B773" s="191" t="str">
        <f>IF('Formulario PPGR3'!$G773="","",CONCATENATE('Formulario PPGR3'!$C773,".",'Formulario PPGR3'!$D773,".",'Formulario PPGR3'!$E773,".",'Formulario PPGR3'!$F773))</f>
        <v/>
      </c>
      <c r="C773" s="191" t="str">
        <f>IF('Formulario PPGR3'!$G773="","",'Formulario PPGR1'!#REF!)</f>
        <v/>
      </c>
      <c r="D773" s="191" t="str">
        <f>IF('Formulario PPGR3'!$G773="","",'Formulario PPGR1'!#REF!)</f>
        <v/>
      </c>
      <c r="E773" s="191" t="str">
        <f>IF('Formulario PPGR3'!$G773="","",'Formulario PPGR1'!#REF!)</f>
        <v/>
      </c>
      <c r="F773" s="191" t="str">
        <f>IF('Formulario PPGR3'!$G773="","",'Formulario PPGR1'!#REF!)</f>
        <v/>
      </c>
      <c r="G773" s="243"/>
      <c r="H773" s="531" t="str" cm="1">
        <f t="array" ref="H773">IF(Tabla1[[#This Row],[Código_Actividad]]="","",_xlfn.XLOOKUP(Tabla1[[#This Row],[Código_Actividad]],CodigoActividad,Tabla2[Actividades Programables Presupuestables],"",0))</f>
        <v/>
      </c>
      <c r="I773" s="532" t="str">
        <f>IFERROR(VLOOKUP('Formulario PPGR3'!$G773,'Formulario PPGR2'!$H$110:$V$265,15,FALSE),"")</f>
        <v/>
      </c>
      <c r="J773" s="537"/>
      <c r="K773" s="535" t="str">
        <f>IF(Tabla1[[#This Row],[Insumos]]="","",_xlfn.XLOOKUP(Tabla1[[#This Row],[Insumos]],Tabla10[Insumo],Tabla10[InsumoAbrev],"",0))</f>
        <v/>
      </c>
      <c r="L773" s="536"/>
      <c r="M773" s="533" t="str">
        <f>IF(Tabla1[[#This Row],[Descripción]]="","",_xlfn.XLOOKUP(Tabla1[[#This Row],[Descripción]],Tabla10[Descripción],Tabla10[Unidad de Medida],"",0))</f>
        <v/>
      </c>
      <c r="N773" s="323"/>
      <c r="O773" s="534" t="str">
        <f>IF(Tabla1[[#This Row],[Descripción]]="","",_xlfn.XLOOKUP(Tabla1[[#This Row],[Descripción]],Tabla10[Descripción],Tabla10[Precio Unitario],0))</f>
        <v/>
      </c>
      <c r="P773" s="534" t="str">
        <f>IF(Tabla1[[#This Row],[Cantidad de Insumos]]="","",Tabla1[[#This Row],[Precio Unitario]]*Tabla1[[#This Row],[Cantidad de Insumos]])</f>
        <v/>
      </c>
      <c r="Q773" s="534" t="str">
        <f>IF(Tabla1[[#This Row],[Descripción]]="","",_xlfn.XLOOKUP(Tabla1[[#This Row],[Descripción]],Tabla10[Descripción],Tabla10[CODIGO PRESUPUESTARIO],0))</f>
        <v/>
      </c>
      <c r="R773" s="535"/>
    </row>
    <row r="774" spans="2:18" s="277" customFormat="1" x14ac:dyDescent="0.25">
      <c r="B774" s="191" t="str">
        <f>IF('Formulario PPGR3'!$G774="","",CONCATENATE('Formulario PPGR3'!$C774,".",'Formulario PPGR3'!$D774,".",'Formulario PPGR3'!$E774,".",'Formulario PPGR3'!$F774))</f>
        <v/>
      </c>
      <c r="C774" s="191" t="str">
        <f>IF('Formulario PPGR3'!$G774="","",'Formulario PPGR1'!#REF!)</f>
        <v/>
      </c>
      <c r="D774" s="191" t="str">
        <f>IF('Formulario PPGR3'!$G774="","",'Formulario PPGR1'!#REF!)</f>
        <v/>
      </c>
      <c r="E774" s="191" t="str">
        <f>IF('Formulario PPGR3'!$G774="","",'Formulario PPGR1'!#REF!)</f>
        <v/>
      </c>
      <c r="F774" s="191" t="str">
        <f>IF('Formulario PPGR3'!$G774="","",'Formulario PPGR1'!#REF!)</f>
        <v/>
      </c>
      <c r="G774" s="243"/>
      <c r="H774" s="531" t="str" cm="1">
        <f t="array" ref="H774">IF(Tabla1[[#This Row],[Código_Actividad]]="","",_xlfn.XLOOKUP(Tabla1[[#This Row],[Código_Actividad]],CodigoActividad,Tabla2[Actividades Programables Presupuestables],"",0))</f>
        <v/>
      </c>
      <c r="I774" s="532" t="str">
        <f>IFERROR(VLOOKUP('Formulario PPGR3'!$G774,'Formulario PPGR2'!$H$110:$V$265,15,FALSE),"")</f>
        <v/>
      </c>
      <c r="J774" s="537"/>
      <c r="K774" s="535" t="str">
        <f>IF(Tabla1[[#This Row],[Insumos]]="","",_xlfn.XLOOKUP(Tabla1[[#This Row],[Insumos]],Tabla10[Insumo],Tabla10[InsumoAbrev],"",0))</f>
        <v/>
      </c>
      <c r="L774" s="536"/>
      <c r="M774" s="533" t="str">
        <f>IF(Tabla1[[#This Row],[Descripción]]="","",_xlfn.XLOOKUP(Tabla1[[#This Row],[Descripción]],Tabla10[Descripción],Tabla10[Unidad de Medida],"",0))</f>
        <v/>
      </c>
      <c r="N774" s="323"/>
      <c r="O774" s="534" t="str">
        <f>IF(Tabla1[[#This Row],[Descripción]]="","",_xlfn.XLOOKUP(Tabla1[[#This Row],[Descripción]],Tabla10[Descripción],Tabla10[Precio Unitario],0))</f>
        <v/>
      </c>
      <c r="P774" s="534" t="str">
        <f>IF(Tabla1[[#This Row],[Cantidad de Insumos]]="","",Tabla1[[#This Row],[Precio Unitario]]*Tabla1[[#This Row],[Cantidad de Insumos]])</f>
        <v/>
      </c>
      <c r="Q774" s="534" t="str">
        <f>IF(Tabla1[[#This Row],[Descripción]]="","",_xlfn.XLOOKUP(Tabla1[[#This Row],[Descripción]],Tabla10[Descripción],Tabla10[CODIGO PRESUPUESTARIO],0))</f>
        <v/>
      </c>
      <c r="R774" s="535"/>
    </row>
    <row r="775" spans="2:18" s="277" customFormat="1" x14ac:dyDescent="0.25">
      <c r="B775" s="191" t="str">
        <f>IF('Formulario PPGR3'!$G775="","",CONCATENATE('Formulario PPGR3'!$C775,".",'Formulario PPGR3'!$D775,".",'Formulario PPGR3'!$E775,".",'Formulario PPGR3'!$F775))</f>
        <v/>
      </c>
      <c r="C775" s="191" t="str">
        <f>IF('Formulario PPGR3'!$G775="","",'Formulario PPGR1'!#REF!)</f>
        <v/>
      </c>
      <c r="D775" s="191" t="str">
        <f>IF('Formulario PPGR3'!$G775="","",'Formulario PPGR1'!#REF!)</f>
        <v/>
      </c>
      <c r="E775" s="191" t="str">
        <f>IF('Formulario PPGR3'!$G775="","",'Formulario PPGR1'!#REF!)</f>
        <v/>
      </c>
      <c r="F775" s="191" t="str">
        <f>IF('Formulario PPGR3'!$G775="","",'Formulario PPGR1'!#REF!)</f>
        <v/>
      </c>
      <c r="G775" s="243"/>
      <c r="H775" s="531" t="str" cm="1">
        <f t="array" ref="H775">IF(Tabla1[[#This Row],[Código_Actividad]]="","",_xlfn.XLOOKUP(Tabla1[[#This Row],[Código_Actividad]],CodigoActividad,Tabla2[Actividades Programables Presupuestables],"",0))</f>
        <v/>
      </c>
      <c r="I775" s="532" t="str">
        <f>IFERROR(VLOOKUP('Formulario PPGR3'!$G775,'Formulario PPGR2'!$H$110:$V$265,15,FALSE),"")</f>
        <v/>
      </c>
      <c r="J775" s="537"/>
      <c r="K775" s="535" t="str">
        <f>IF(Tabla1[[#This Row],[Insumos]]="","",_xlfn.XLOOKUP(Tabla1[[#This Row],[Insumos]],Tabla10[Insumo],Tabla10[InsumoAbrev],"",0))</f>
        <v/>
      </c>
      <c r="L775" s="536"/>
      <c r="M775" s="533" t="str">
        <f>IF(Tabla1[[#This Row],[Descripción]]="","",_xlfn.XLOOKUP(Tabla1[[#This Row],[Descripción]],Tabla10[Descripción],Tabla10[Unidad de Medida],"",0))</f>
        <v/>
      </c>
      <c r="N775" s="323"/>
      <c r="O775" s="534" t="str">
        <f>IF(Tabla1[[#This Row],[Descripción]]="","",_xlfn.XLOOKUP(Tabla1[[#This Row],[Descripción]],Tabla10[Descripción],Tabla10[Precio Unitario],0))</f>
        <v/>
      </c>
      <c r="P775" s="534" t="str">
        <f>IF(Tabla1[[#This Row],[Cantidad de Insumos]]="","",Tabla1[[#This Row],[Precio Unitario]]*Tabla1[[#This Row],[Cantidad de Insumos]])</f>
        <v/>
      </c>
      <c r="Q775" s="534" t="str">
        <f>IF(Tabla1[[#This Row],[Descripción]]="","",_xlfn.XLOOKUP(Tabla1[[#This Row],[Descripción]],Tabla10[Descripción],Tabla10[CODIGO PRESUPUESTARIO],0))</f>
        <v/>
      </c>
      <c r="R775" s="535"/>
    </row>
    <row r="776" spans="2:18" s="277" customFormat="1" x14ac:dyDescent="0.25">
      <c r="B776" s="191" t="str">
        <f>IF('Formulario PPGR3'!$G776="","",CONCATENATE('Formulario PPGR3'!$C776,".",'Formulario PPGR3'!$D776,".",'Formulario PPGR3'!$E776,".",'Formulario PPGR3'!$F776))</f>
        <v/>
      </c>
      <c r="C776" s="191" t="str">
        <f>IF('Formulario PPGR3'!$G776="","",'Formulario PPGR1'!#REF!)</f>
        <v/>
      </c>
      <c r="D776" s="191" t="str">
        <f>IF('Formulario PPGR3'!$G776="","",'Formulario PPGR1'!#REF!)</f>
        <v/>
      </c>
      <c r="E776" s="191" t="str">
        <f>IF('Formulario PPGR3'!$G776="","",'Formulario PPGR1'!#REF!)</f>
        <v/>
      </c>
      <c r="F776" s="191" t="str">
        <f>IF('Formulario PPGR3'!$G776="","",'Formulario PPGR1'!#REF!)</f>
        <v/>
      </c>
      <c r="G776" s="243"/>
      <c r="H776" s="531" t="str" cm="1">
        <f t="array" ref="H776">IF(Tabla1[[#This Row],[Código_Actividad]]="","",_xlfn.XLOOKUP(Tabla1[[#This Row],[Código_Actividad]],CodigoActividad,Tabla2[Actividades Programables Presupuestables],"",0))</f>
        <v/>
      </c>
      <c r="I776" s="532" t="str">
        <f>IFERROR(VLOOKUP('Formulario PPGR3'!$G776,'Formulario PPGR2'!$H$110:$V$265,15,FALSE),"")</f>
        <v/>
      </c>
      <c r="J776" s="537"/>
      <c r="K776" s="535" t="str">
        <f>IF(Tabla1[[#This Row],[Insumos]]="","",_xlfn.XLOOKUP(Tabla1[[#This Row],[Insumos]],Tabla10[Insumo],Tabla10[InsumoAbrev],"",0))</f>
        <v/>
      </c>
      <c r="L776" s="536"/>
      <c r="M776" s="533" t="str">
        <f>IF(Tabla1[[#This Row],[Descripción]]="","",_xlfn.XLOOKUP(Tabla1[[#This Row],[Descripción]],Tabla10[Descripción],Tabla10[Unidad de Medida],"",0))</f>
        <v/>
      </c>
      <c r="N776" s="323"/>
      <c r="O776" s="534" t="str">
        <f>IF(Tabla1[[#This Row],[Descripción]]="","",_xlfn.XLOOKUP(Tabla1[[#This Row],[Descripción]],Tabla10[Descripción],Tabla10[Precio Unitario],0))</f>
        <v/>
      </c>
      <c r="P776" s="534" t="str">
        <f>IF(Tabla1[[#This Row],[Cantidad de Insumos]]="","",Tabla1[[#This Row],[Precio Unitario]]*Tabla1[[#This Row],[Cantidad de Insumos]])</f>
        <v/>
      </c>
      <c r="Q776" s="534" t="str">
        <f>IF(Tabla1[[#This Row],[Descripción]]="","",_xlfn.XLOOKUP(Tabla1[[#This Row],[Descripción]],Tabla10[Descripción],Tabla10[CODIGO PRESUPUESTARIO],0))</f>
        <v/>
      </c>
      <c r="R776" s="535"/>
    </row>
    <row r="777" spans="2:18" s="277" customFormat="1" x14ac:dyDescent="0.25">
      <c r="B777" s="191" t="str">
        <f>IF('Formulario PPGR3'!$G777="","",CONCATENATE('Formulario PPGR3'!$C777,".",'Formulario PPGR3'!$D777,".",'Formulario PPGR3'!$E777,".",'Formulario PPGR3'!$F777))</f>
        <v/>
      </c>
      <c r="C777" s="191" t="str">
        <f>IF('Formulario PPGR3'!$G777="","",'Formulario PPGR1'!#REF!)</f>
        <v/>
      </c>
      <c r="D777" s="191" t="str">
        <f>IF('Formulario PPGR3'!$G777="","",'Formulario PPGR1'!#REF!)</f>
        <v/>
      </c>
      <c r="E777" s="191" t="str">
        <f>IF('Formulario PPGR3'!$G777="","",'Formulario PPGR1'!#REF!)</f>
        <v/>
      </c>
      <c r="F777" s="191" t="str">
        <f>IF('Formulario PPGR3'!$G777="","",'Formulario PPGR1'!#REF!)</f>
        <v/>
      </c>
      <c r="G777" s="243"/>
      <c r="H777" s="531" t="str" cm="1">
        <f t="array" ref="H777">IF(Tabla1[[#This Row],[Código_Actividad]]="","",_xlfn.XLOOKUP(Tabla1[[#This Row],[Código_Actividad]],CodigoActividad,Tabla2[Actividades Programables Presupuestables],"",0))</f>
        <v/>
      </c>
      <c r="I777" s="532" t="str">
        <f>IFERROR(VLOOKUP('Formulario PPGR3'!$G777,'Formulario PPGR2'!$H$110:$V$265,15,FALSE),"")</f>
        <v/>
      </c>
      <c r="J777" s="537"/>
      <c r="K777" s="535" t="str">
        <f>IF(Tabla1[[#This Row],[Insumos]]="","",_xlfn.XLOOKUP(Tabla1[[#This Row],[Insumos]],Tabla10[Insumo],Tabla10[InsumoAbrev],"",0))</f>
        <v/>
      </c>
      <c r="L777" s="536"/>
      <c r="M777" s="533" t="str">
        <f>IF(Tabla1[[#This Row],[Descripción]]="","",_xlfn.XLOOKUP(Tabla1[[#This Row],[Descripción]],Tabla10[Descripción],Tabla10[Unidad de Medida],"",0))</f>
        <v/>
      </c>
      <c r="N777" s="323"/>
      <c r="O777" s="534" t="str">
        <f>IF(Tabla1[[#This Row],[Descripción]]="","",_xlfn.XLOOKUP(Tabla1[[#This Row],[Descripción]],Tabla10[Descripción],Tabla10[Precio Unitario],0))</f>
        <v/>
      </c>
      <c r="P777" s="534" t="str">
        <f>IF(Tabla1[[#This Row],[Cantidad de Insumos]]="","",Tabla1[[#This Row],[Precio Unitario]]*Tabla1[[#This Row],[Cantidad de Insumos]])</f>
        <v/>
      </c>
      <c r="Q777" s="534" t="str">
        <f>IF(Tabla1[[#This Row],[Descripción]]="","",_xlfn.XLOOKUP(Tabla1[[#This Row],[Descripción]],Tabla10[Descripción],Tabla10[CODIGO PRESUPUESTARIO],0))</f>
        <v/>
      </c>
      <c r="R777" s="535"/>
    </row>
    <row r="778" spans="2:18" s="277" customFormat="1" x14ac:dyDescent="0.25">
      <c r="B778" s="191" t="str">
        <f>IF('Formulario PPGR3'!$G778="","",CONCATENATE('Formulario PPGR3'!$C778,".",'Formulario PPGR3'!$D778,".",'Formulario PPGR3'!$E778,".",'Formulario PPGR3'!$F778))</f>
        <v/>
      </c>
      <c r="C778" s="191" t="str">
        <f>IF('Formulario PPGR3'!$G778="","",'Formulario PPGR1'!#REF!)</f>
        <v/>
      </c>
      <c r="D778" s="191" t="str">
        <f>IF('Formulario PPGR3'!$G778="","",'Formulario PPGR1'!#REF!)</f>
        <v/>
      </c>
      <c r="E778" s="191" t="str">
        <f>IF('Formulario PPGR3'!$G778="","",'Formulario PPGR1'!#REF!)</f>
        <v/>
      </c>
      <c r="F778" s="191" t="str">
        <f>IF('Formulario PPGR3'!$G778="","",'Formulario PPGR1'!#REF!)</f>
        <v/>
      </c>
      <c r="G778" s="243"/>
      <c r="H778" s="531" t="str" cm="1">
        <f t="array" ref="H778">IF(Tabla1[[#This Row],[Código_Actividad]]="","",_xlfn.XLOOKUP(Tabla1[[#This Row],[Código_Actividad]],CodigoActividad,Tabla2[Actividades Programables Presupuestables],"",0))</f>
        <v/>
      </c>
      <c r="I778" s="532" t="str">
        <f>IFERROR(VLOOKUP('Formulario PPGR3'!$G778,'Formulario PPGR2'!$H$110:$V$265,15,FALSE),"")</f>
        <v/>
      </c>
      <c r="J778" s="537"/>
      <c r="K778" s="535" t="str">
        <f>IF(Tabla1[[#This Row],[Insumos]]="","",_xlfn.XLOOKUP(Tabla1[[#This Row],[Insumos]],Tabla10[Insumo],Tabla10[InsumoAbrev],"",0))</f>
        <v/>
      </c>
      <c r="L778" s="536"/>
      <c r="M778" s="533" t="str">
        <f>IF(Tabla1[[#This Row],[Descripción]]="","",_xlfn.XLOOKUP(Tabla1[[#This Row],[Descripción]],Tabla10[Descripción],Tabla10[Unidad de Medida],"",0))</f>
        <v/>
      </c>
      <c r="N778" s="323"/>
      <c r="O778" s="534" t="str">
        <f>IF(Tabla1[[#This Row],[Descripción]]="","",_xlfn.XLOOKUP(Tabla1[[#This Row],[Descripción]],Tabla10[Descripción],Tabla10[Precio Unitario],0))</f>
        <v/>
      </c>
      <c r="P778" s="534" t="str">
        <f>IF(Tabla1[[#This Row],[Cantidad de Insumos]]="","",Tabla1[[#This Row],[Precio Unitario]]*Tabla1[[#This Row],[Cantidad de Insumos]])</f>
        <v/>
      </c>
      <c r="Q778" s="534" t="str">
        <f>IF(Tabla1[[#This Row],[Descripción]]="","",_xlfn.XLOOKUP(Tabla1[[#This Row],[Descripción]],Tabla10[Descripción],Tabla10[CODIGO PRESUPUESTARIO],0))</f>
        <v/>
      </c>
      <c r="R778" s="535"/>
    </row>
    <row r="779" spans="2:18" s="277" customFormat="1" x14ac:dyDescent="0.25">
      <c r="B779" s="191" t="str">
        <f>IF('Formulario PPGR3'!$G779="","",CONCATENATE('Formulario PPGR3'!$C779,".",'Formulario PPGR3'!$D779,".",'Formulario PPGR3'!$E779,".",'Formulario PPGR3'!$F779))</f>
        <v/>
      </c>
      <c r="C779" s="191" t="str">
        <f>IF('Formulario PPGR3'!$G779="","",'Formulario PPGR1'!#REF!)</f>
        <v/>
      </c>
      <c r="D779" s="191" t="str">
        <f>IF('Formulario PPGR3'!$G779="","",'Formulario PPGR1'!#REF!)</f>
        <v/>
      </c>
      <c r="E779" s="191" t="str">
        <f>IF('Formulario PPGR3'!$G779="","",'Formulario PPGR1'!#REF!)</f>
        <v/>
      </c>
      <c r="F779" s="191" t="str">
        <f>IF('Formulario PPGR3'!$G779="","",'Formulario PPGR1'!#REF!)</f>
        <v/>
      </c>
      <c r="G779" s="243"/>
      <c r="H779" s="531" t="str" cm="1">
        <f t="array" ref="H779">IF(Tabla1[[#This Row],[Código_Actividad]]="","",_xlfn.XLOOKUP(Tabla1[[#This Row],[Código_Actividad]],CodigoActividad,Tabla2[Actividades Programables Presupuestables],"",0))</f>
        <v/>
      </c>
      <c r="I779" s="532" t="str">
        <f>IFERROR(VLOOKUP('Formulario PPGR3'!$G779,'Formulario PPGR2'!$H$110:$V$265,15,FALSE),"")</f>
        <v/>
      </c>
      <c r="J779" s="537"/>
      <c r="K779" s="535" t="str">
        <f>IF(Tabla1[[#This Row],[Insumos]]="","",_xlfn.XLOOKUP(Tabla1[[#This Row],[Insumos]],Tabla10[Insumo],Tabla10[InsumoAbrev],"",0))</f>
        <v/>
      </c>
      <c r="L779" s="536"/>
      <c r="M779" s="533" t="str">
        <f>IF(Tabla1[[#This Row],[Descripción]]="","",_xlfn.XLOOKUP(Tabla1[[#This Row],[Descripción]],Tabla10[Descripción],Tabla10[Unidad de Medida],"",0))</f>
        <v/>
      </c>
      <c r="N779" s="323"/>
      <c r="O779" s="534" t="str">
        <f>IF(Tabla1[[#This Row],[Descripción]]="","",_xlfn.XLOOKUP(Tabla1[[#This Row],[Descripción]],Tabla10[Descripción],Tabla10[Precio Unitario],0))</f>
        <v/>
      </c>
      <c r="P779" s="534" t="str">
        <f>IF(Tabla1[[#This Row],[Cantidad de Insumos]]="","",Tabla1[[#This Row],[Precio Unitario]]*Tabla1[[#This Row],[Cantidad de Insumos]])</f>
        <v/>
      </c>
      <c r="Q779" s="534" t="str">
        <f>IF(Tabla1[[#This Row],[Descripción]]="","",_xlfn.XLOOKUP(Tabla1[[#This Row],[Descripción]],Tabla10[Descripción],Tabla10[CODIGO PRESUPUESTARIO],0))</f>
        <v/>
      </c>
      <c r="R779" s="535"/>
    </row>
    <row r="780" spans="2:18" s="277" customFormat="1" x14ac:dyDescent="0.25">
      <c r="B780" s="191" t="str">
        <f>IF('Formulario PPGR3'!$G780="","",CONCATENATE('Formulario PPGR3'!$C780,".",'Formulario PPGR3'!$D780,".",'Formulario PPGR3'!$E780,".",'Formulario PPGR3'!$F780))</f>
        <v/>
      </c>
      <c r="C780" s="191" t="str">
        <f>IF('Formulario PPGR3'!$G780="","",'Formulario PPGR1'!#REF!)</f>
        <v/>
      </c>
      <c r="D780" s="191" t="str">
        <f>IF('Formulario PPGR3'!$G780="","",'Formulario PPGR1'!#REF!)</f>
        <v/>
      </c>
      <c r="E780" s="191" t="str">
        <f>IF('Formulario PPGR3'!$G780="","",'Formulario PPGR1'!#REF!)</f>
        <v/>
      </c>
      <c r="F780" s="191" t="str">
        <f>IF('Formulario PPGR3'!$G780="","",'Formulario PPGR1'!#REF!)</f>
        <v/>
      </c>
      <c r="G780" s="243"/>
      <c r="H780" s="531" t="str" cm="1">
        <f t="array" ref="H780">IF(Tabla1[[#This Row],[Código_Actividad]]="","",_xlfn.XLOOKUP(Tabla1[[#This Row],[Código_Actividad]],CodigoActividad,Tabla2[Actividades Programables Presupuestables],"",0))</f>
        <v/>
      </c>
      <c r="I780" s="532" t="str">
        <f>IFERROR(VLOOKUP('Formulario PPGR3'!$G780,'Formulario PPGR2'!$H$110:$V$265,15,FALSE),"")</f>
        <v/>
      </c>
      <c r="J780" s="537"/>
      <c r="K780" s="535" t="str">
        <f>IF(Tabla1[[#This Row],[Insumos]]="","",_xlfn.XLOOKUP(Tabla1[[#This Row],[Insumos]],Tabla10[Insumo],Tabla10[InsumoAbrev],"",0))</f>
        <v/>
      </c>
      <c r="L780" s="536"/>
      <c r="M780" s="533" t="str">
        <f>IF(Tabla1[[#This Row],[Descripción]]="","",_xlfn.XLOOKUP(Tabla1[[#This Row],[Descripción]],Tabla10[Descripción],Tabla10[Unidad de Medida],"",0))</f>
        <v/>
      </c>
      <c r="N780" s="323"/>
      <c r="O780" s="534" t="str">
        <f>IF(Tabla1[[#This Row],[Descripción]]="","",_xlfn.XLOOKUP(Tabla1[[#This Row],[Descripción]],Tabla10[Descripción],Tabla10[Precio Unitario],0))</f>
        <v/>
      </c>
      <c r="P780" s="534" t="str">
        <f>IF(Tabla1[[#This Row],[Cantidad de Insumos]]="","",Tabla1[[#This Row],[Precio Unitario]]*Tabla1[[#This Row],[Cantidad de Insumos]])</f>
        <v/>
      </c>
      <c r="Q780" s="534" t="str">
        <f>IF(Tabla1[[#This Row],[Descripción]]="","",_xlfn.XLOOKUP(Tabla1[[#This Row],[Descripción]],Tabla10[Descripción],Tabla10[CODIGO PRESUPUESTARIO],0))</f>
        <v/>
      </c>
      <c r="R780" s="535"/>
    </row>
    <row r="781" spans="2:18" s="277" customFormat="1" x14ac:dyDescent="0.25">
      <c r="B781" s="191" t="str">
        <f>IF('Formulario PPGR3'!$G781="","",CONCATENATE('Formulario PPGR3'!$C781,".",'Formulario PPGR3'!$D781,".",'Formulario PPGR3'!$E781,".",'Formulario PPGR3'!$F781))</f>
        <v/>
      </c>
      <c r="C781" s="191" t="str">
        <f>IF('Formulario PPGR3'!$G781="","",'Formulario PPGR1'!#REF!)</f>
        <v/>
      </c>
      <c r="D781" s="191" t="str">
        <f>IF('Formulario PPGR3'!$G781="","",'Formulario PPGR1'!#REF!)</f>
        <v/>
      </c>
      <c r="E781" s="191" t="str">
        <f>IF('Formulario PPGR3'!$G781="","",'Formulario PPGR1'!#REF!)</f>
        <v/>
      </c>
      <c r="F781" s="191" t="str">
        <f>IF('Formulario PPGR3'!$G781="","",'Formulario PPGR1'!#REF!)</f>
        <v/>
      </c>
      <c r="G781" s="243"/>
      <c r="H781" s="531" t="str" cm="1">
        <f t="array" ref="H781">IF(Tabla1[[#This Row],[Código_Actividad]]="","",_xlfn.XLOOKUP(Tabla1[[#This Row],[Código_Actividad]],CodigoActividad,Tabla2[Actividades Programables Presupuestables],"",0))</f>
        <v/>
      </c>
      <c r="I781" s="532" t="str">
        <f>IFERROR(VLOOKUP('Formulario PPGR3'!$G781,'Formulario PPGR2'!$H$110:$V$265,15,FALSE),"")</f>
        <v/>
      </c>
      <c r="J781" s="537"/>
      <c r="K781" s="535" t="str">
        <f>IF(Tabla1[[#This Row],[Insumos]]="","",_xlfn.XLOOKUP(Tabla1[[#This Row],[Insumos]],Tabla10[Insumo],Tabla10[InsumoAbrev],"",0))</f>
        <v/>
      </c>
      <c r="L781" s="536"/>
      <c r="M781" s="533" t="str">
        <f>IF(Tabla1[[#This Row],[Descripción]]="","",_xlfn.XLOOKUP(Tabla1[[#This Row],[Descripción]],Tabla10[Descripción],Tabla10[Unidad de Medida],"",0))</f>
        <v/>
      </c>
      <c r="N781" s="323"/>
      <c r="O781" s="534" t="str">
        <f>IF(Tabla1[[#This Row],[Descripción]]="","",_xlfn.XLOOKUP(Tabla1[[#This Row],[Descripción]],Tabla10[Descripción],Tabla10[Precio Unitario],0))</f>
        <v/>
      </c>
      <c r="P781" s="534" t="str">
        <f>IF(Tabla1[[#This Row],[Cantidad de Insumos]]="","",Tabla1[[#This Row],[Precio Unitario]]*Tabla1[[#This Row],[Cantidad de Insumos]])</f>
        <v/>
      </c>
      <c r="Q781" s="534" t="str">
        <f>IF(Tabla1[[#This Row],[Descripción]]="","",_xlfn.XLOOKUP(Tabla1[[#This Row],[Descripción]],Tabla10[Descripción],Tabla10[CODIGO PRESUPUESTARIO],0))</f>
        <v/>
      </c>
      <c r="R781" s="535"/>
    </row>
    <row r="782" spans="2:18" s="277" customFormat="1" x14ac:dyDescent="0.25">
      <c r="B782" s="191" t="str">
        <f>IF('Formulario PPGR3'!$G782="","",CONCATENATE('Formulario PPGR3'!$C782,".",'Formulario PPGR3'!$D782,".",'Formulario PPGR3'!$E782,".",'Formulario PPGR3'!$F782))</f>
        <v/>
      </c>
      <c r="C782" s="191" t="str">
        <f>IF('Formulario PPGR3'!$G782="","",'Formulario PPGR1'!#REF!)</f>
        <v/>
      </c>
      <c r="D782" s="191" t="str">
        <f>IF('Formulario PPGR3'!$G782="","",'Formulario PPGR1'!#REF!)</f>
        <v/>
      </c>
      <c r="E782" s="191" t="str">
        <f>IF('Formulario PPGR3'!$G782="","",'Formulario PPGR1'!#REF!)</f>
        <v/>
      </c>
      <c r="F782" s="191" t="str">
        <f>IF('Formulario PPGR3'!$G782="","",'Formulario PPGR1'!#REF!)</f>
        <v/>
      </c>
      <c r="G782" s="243"/>
      <c r="H782" s="531" t="str" cm="1">
        <f t="array" ref="H782">IF(Tabla1[[#This Row],[Código_Actividad]]="","",_xlfn.XLOOKUP(Tabla1[[#This Row],[Código_Actividad]],CodigoActividad,Tabla2[Actividades Programables Presupuestables],"",0))</f>
        <v/>
      </c>
      <c r="I782" s="532" t="str">
        <f>IFERROR(VLOOKUP('Formulario PPGR3'!$G782,'Formulario PPGR2'!$H$110:$V$265,15,FALSE),"")</f>
        <v/>
      </c>
      <c r="J782" s="537"/>
      <c r="K782" s="535" t="str">
        <f>IF(Tabla1[[#This Row],[Insumos]]="","",_xlfn.XLOOKUP(Tabla1[[#This Row],[Insumos]],Tabla10[Insumo],Tabla10[InsumoAbrev],"",0))</f>
        <v/>
      </c>
      <c r="L782" s="536"/>
      <c r="M782" s="533" t="str">
        <f>IF(Tabla1[[#This Row],[Descripción]]="","",_xlfn.XLOOKUP(Tabla1[[#This Row],[Descripción]],Tabla10[Descripción],Tabla10[Unidad de Medida],"",0))</f>
        <v/>
      </c>
      <c r="N782" s="323"/>
      <c r="O782" s="534" t="str">
        <f>IF(Tabla1[[#This Row],[Descripción]]="","",_xlfn.XLOOKUP(Tabla1[[#This Row],[Descripción]],Tabla10[Descripción],Tabla10[Precio Unitario],0))</f>
        <v/>
      </c>
      <c r="P782" s="534" t="str">
        <f>IF(Tabla1[[#This Row],[Cantidad de Insumos]]="","",Tabla1[[#This Row],[Precio Unitario]]*Tabla1[[#This Row],[Cantidad de Insumos]])</f>
        <v/>
      </c>
      <c r="Q782" s="534" t="str">
        <f>IF(Tabla1[[#This Row],[Descripción]]="","",_xlfn.XLOOKUP(Tabla1[[#This Row],[Descripción]],Tabla10[Descripción],Tabla10[CODIGO PRESUPUESTARIO],0))</f>
        <v/>
      </c>
      <c r="R782" s="535"/>
    </row>
    <row r="783" spans="2:18" s="277" customFormat="1" x14ac:dyDescent="0.25">
      <c r="B783" s="191" t="str">
        <f>IF('Formulario PPGR3'!$G783="","",CONCATENATE('Formulario PPGR3'!$C783,".",'Formulario PPGR3'!$D783,".",'Formulario PPGR3'!$E783,".",'Formulario PPGR3'!$F783))</f>
        <v/>
      </c>
      <c r="C783" s="191" t="str">
        <f>IF('Formulario PPGR3'!$G783="","",'Formulario PPGR1'!#REF!)</f>
        <v/>
      </c>
      <c r="D783" s="191" t="str">
        <f>IF('Formulario PPGR3'!$G783="","",'Formulario PPGR1'!#REF!)</f>
        <v/>
      </c>
      <c r="E783" s="191" t="str">
        <f>IF('Formulario PPGR3'!$G783="","",'Formulario PPGR1'!#REF!)</f>
        <v/>
      </c>
      <c r="F783" s="191" t="str">
        <f>IF('Formulario PPGR3'!$G783="","",'Formulario PPGR1'!#REF!)</f>
        <v/>
      </c>
      <c r="G783" s="243"/>
      <c r="H783" s="531" t="str" cm="1">
        <f t="array" ref="H783">IF(Tabla1[[#This Row],[Código_Actividad]]="","",_xlfn.XLOOKUP(Tabla1[[#This Row],[Código_Actividad]],CodigoActividad,Tabla2[Actividades Programables Presupuestables],"",0))</f>
        <v/>
      </c>
      <c r="I783" s="532" t="str">
        <f>IFERROR(VLOOKUP('Formulario PPGR3'!$G783,'Formulario PPGR2'!$H$110:$V$265,15,FALSE),"")</f>
        <v/>
      </c>
      <c r="J783" s="537"/>
      <c r="K783" s="535" t="str">
        <f>IF(Tabla1[[#This Row],[Insumos]]="","",_xlfn.XLOOKUP(Tabla1[[#This Row],[Insumos]],Tabla10[Insumo],Tabla10[InsumoAbrev],"",0))</f>
        <v/>
      </c>
      <c r="L783" s="536"/>
      <c r="M783" s="533" t="str">
        <f>IF(Tabla1[[#This Row],[Descripción]]="","",_xlfn.XLOOKUP(Tabla1[[#This Row],[Descripción]],Tabla10[Descripción],Tabla10[Unidad de Medida],"",0))</f>
        <v/>
      </c>
      <c r="N783" s="323"/>
      <c r="O783" s="534" t="str">
        <f>IF(Tabla1[[#This Row],[Descripción]]="","",_xlfn.XLOOKUP(Tabla1[[#This Row],[Descripción]],Tabla10[Descripción],Tabla10[Precio Unitario],0))</f>
        <v/>
      </c>
      <c r="P783" s="534" t="str">
        <f>IF(Tabla1[[#This Row],[Cantidad de Insumos]]="","",Tabla1[[#This Row],[Precio Unitario]]*Tabla1[[#This Row],[Cantidad de Insumos]])</f>
        <v/>
      </c>
      <c r="Q783" s="534" t="str">
        <f>IF(Tabla1[[#This Row],[Descripción]]="","",_xlfn.XLOOKUP(Tabla1[[#This Row],[Descripción]],Tabla10[Descripción],Tabla10[CODIGO PRESUPUESTARIO],0))</f>
        <v/>
      </c>
      <c r="R783" s="535"/>
    </row>
    <row r="784" spans="2:18" s="277" customFormat="1" x14ac:dyDescent="0.25">
      <c r="B784" s="191" t="str">
        <f>IF('Formulario PPGR3'!$G784="","",CONCATENATE('Formulario PPGR3'!$C784,".",'Formulario PPGR3'!$D784,".",'Formulario PPGR3'!$E784,".",'Formulario PPGR3'!$F784))</f>
        <v/>
      </c>
      <c r="C784" s="191" t="str">
        <f>IF('Formulario PPGR3'!$G784="","",'Formulario PPGR1'!#REF!)</f>
        <v/>
      </c>
      <c r="D784" s="191" t="str">
        <f>IF('Formulario PPGR3'!$G784="","",'Formulario PPGR1'!#REF!)</f>
        <v/>
      </c>
      <c r="E784" s="191" t="str">
        <f>IF('Formulario PPGR3'!$G784="","",'Formulario PPGR1'!#REF!)</f>
        <v/>
      </c>
      <c r="F784" s="191" t="str">
        <f>IF('Formulario PPGR3'!$G784="","",'Formulario PPGR1'!#REF!)</f>
        <v/>
      </c>
      <c r="G784" s="243"/>
      <c r="H784" s="531" t="str" cm="1">
        <f t="array" ref="H784">IF(Tabla1[[#This Row],[Código_Actividad]]="","",_xlfn.XLOOKUP(Tabla1[[#This Row],[Código_Actividad]],CodigoActividad,Tabla2[Actividades Programables Presupuestables],"",0))</f>
        <v/>
      </c>
      <c r="I784" s="532" t="str">
        <f>IFERROR(VLOOKUP('Formulario PPGR3'!$G784,'Formulario PPGR2'!$H$110:$V$265,15,FALSE),"")</f>
        <v/>
      </c>
      <c r="J784" s="537"/>
      <c r="K784" s="535" t="str">
        <f>IF(Tabla1[[#This Row],[Insumos]]="","",_xlfn.XLOOKUP(Tabla1[[#This Row],[Insumos]],Tabla10[Insumo],Tabla10[InsumoAbrev],"",0))</f>
        <v/>
      </c>
      <c r="L784" s="536"/>
      <c r="M784" s="533" t="str">
        <f>IF(Tabla1[[#This Row],[Descripción]]="","",_xlfn.XLOOKUP(Tabla1[[#This Row],[Descripción]],Tabla10[Descripción],Tabla10[Unidad de Medida],"",0))</f>
        <v/>
      </c>
      <c r="N784" s="323"/>
      <c r="O784" s="534" t="str">
        <f>IF(Tabla1[[#This Row],[Descripción]]="","",_xlfn.XLOOKUP(Tabla1[[#This Row],[Descripción]],Tabla10[Descripción],Tabla10[Precio Unitario],0))</f>
        <v/>
      </c>
      <c r="P784" s="534" t="str">
        <f>IF(Tabla1[[#This Row],[Cantidad de Insumos]]="","",Tabla1[[#This Row],[Precio Unitario]]*Tabla1[[#This Row],[Cantidad de Insumos]])</f>
        <v/>
      </c>
      <c r="Q784" s="534" t="str">
        <f>IF(Tabla1[[#This Row],[Descripción]]="","",_xlfn.XLOOKUP(Tabla1[[#This Row],[Descripción]],Tabla10[Descripción],Tabla10[CODIGO PRESUPUESTARIO],0))</f>
        <v/>
      </c>
      <c r="R784" s="535"/>
    </row>
    <row r="785" spans="2:18" s="277" customFormat="1" x14ac:dyDescent="0.25">
      <c r="B785" s="191" t="str">
        <f>IF('Formulario PPGR3'!$G785="","",CONCATENATE('Formulario PPGR3'!$C785,".",'Formulario PPGR3'!$D785,".",'Formulario PPGR3'!$E785,".",'Formulario PPGR3'!$F785))</f>
        <v/>
      </c>
      <c r="C785" s="191" t="str">
        <f>IF('Formulario PPGR3'!$G785="","",'Formulario PPGR1'!#REF!)</f>
        <v/>
      </c>
      <c r="D785" s="191" t="str">
        <f>IF('Formulario PPGR3'!$G785="","",'Formulario PPGR1'!#REF!)</f>
        <v/>
      </c>
      <c r="E785" s="191" t="str">
        <f>IF('Formulario PPGR3'!$G785="","",'Formulario PPGR1'!#REF!)</f>
        <v/>
      </c>
      <c r="F785" s="191" t="str">
        <f>IF('Formulario PPGR3'!$G785="","",'Formulario PPGR1'!#REF!)</f>
        <v/>
      </c>
      <c r="G785" s="243"/>
      <c r="H785" s="531" t="str" cm="1">
        <f t="array" ref="H785">IF(Tabla1[[#This Row],[Código_Actividad]]="","",_xlfn.XLOOKUP(Tabla1[[#This Row],[Código_Actividad]],CodigoActividad,Tabla2[Actividades Programables Presupuestables],"",0))</f>
        <v/>
      </c>
      <c r="I785" s="532" t="str">
        <f>IFERROR(VLOOKUP('Formulario PPGR3'!$G785,'Formulario PPGR2'!$H$110:$V$265,15,FALSE),"")</f>
        <v/>
      </c>
      <c r="J785" s="537"/>
      <c r="K785" s="535" t="str">
        <f>IF(Tabla1[[#This Row],[Insumos]]="","",_xlfn.XLOOKUP(Tabla1[[#This Row],[Insumos]],Tabla10[Insumo],Tabla10[InsumoAbrev],"",0))</f>
        <v/>
      </c>
      <c r="L785" s="536"/>
      <c r="M785" s="533" t="str">
        <f>IF(Tabla1[[#This Row],[Descripción]]="","",_xlfn.XLOOKUP(Tabla1[[#This Row],[Descripción]],Tabla10[Descripción],Tabla10[Unidad de Medida],"",0))</f>
        <v/>
      </c>
      <c r="N785" s="323"/>
      <c r="O785" s="534" t="str">
        <f>IF(Tabla1[[#This Row],[Descripción]]="","",_xlfn.XLOOKUP(Tabla1[[#This Row],[Descripción]],Tabla10[Descripción],Tabla10[Precio Unitario],0))</f>
        <v/>
      </c>
      <c r="P785" s="534" t="str">
        <f>IF(Tabla1[[#This Row],[Cantidad de Insumos]]="","",Tabla1[[#This Row],[Precio Unitario]]*Tabla1[[#This Row],[Cantidad de Insumos]])</f>
        <v/>
      </c>
      <c r="Q785" s="534" t="str">
        <f>IF(Tabla1[[#This Row],[Descripción]]="","",_xlfn.XLOOKUP(Tabla1[[#This Row],[Descripción]],Tabla10[Descripción],Tabla10[CODIGO PRESUPUESTARIO],0))</f>
        <v/>
      </c>
      <c r="R785" s="535"/>
    </row>
    <row r="786" spans="2:18" s="277" customFormat="1" x14ac:dyDescent="0.25">
      <c r="B786" s="191" t="str">
        <f>IF('Formulario PPGR3'!$G786="","",CONCATENATE('Formulario PPGR3'!$C786,".",'Formulario PPGR3'!$D786,".",'Formulario PPGR3'!$E786,".",'Formulario PPGR3'!$F786))</f>
        <v/>
      </c>
      <c r="C786" s="191" t="str">
        <f>IF('Formulario PPGR3'!$G786="","",'Formulario PPGR1'!#REF!)</f>
        <v/>
      </c>
      <c r="D786" s="191" t="str">
        <f>IF('Formulario PPGR3'!$G786="","",'Formulario PPGR1'!#REF!)</f>
        <v/>
      </c>
      <c r="E786" s="191" t="str">
        <f>IF('Formulario PPGR3'!$G786="","",'Formulario PPGR1'!#REF!)</f>
        <v/>
      </c>
      <c r="F786" s="191" t="str">
        <f>IF('Formulario PPGR3'!$G786="","",'Formulario PPGR1'!#REF!)</f>
        <v/>
      </c>
      <c r="G786" s="243"/>
      <c r="H786" s="531" t="str" cm="1">
        <f t="array" ref="H786">IF(Tabla1[[#This Row],[Código_Actividad]]="","",_xlfn.XLOOKUP(Tabla1[[#This Row],[Código_Actividad]],CodigoActividad,Tabla2[Actividades Programables Presupuestables],"",0))</f>
        <v/>
      </c>
      <c r="I786" s="532" t="str">
        <f>IFERROR(VLOOKUP('Formulario PPGR3'!$G786,'Formulario PPGR2'!$H$110:$V$265,15,FALSE),"")</f>
        <v/>
      </c>
      <c r="J786" s="537"/>
      <c r="K786" s="535" t="str">
        <f>IF(Tabla1[[#This Row],[Insumos]]="","",_xlfn.XLOOKUP(Tabla1[[#This Row],[Insumos]],Tabla10[Insumo],Tabla10[InsumoAbrev],"",0))</f>
        <v/>
      </c>
      <c r="L786" s="536"/>
      <c r="M786" s="533" t="str">
        <f>IF(Tabla1[[#This Row],[Descripción]]="","",_xlfn.XLOOKUP(Tabla1[[#This Row],[Descripción]],Tabla10[Descripción],Tabla10[Unidad de Medida],"",0))</f>
        <v/>
      </c>
      <c r="N786" s="323"/>
      <c r="O786" s="534" t="str">
        <f>IF(Tabla1[[#This Row],[Descripción]]="","",_xlfn.XLOOKUP(Tabla1[[#This Row],[Descripción]],Tabla10[Descripción],Tabla10[Precio Unitario],0))</f>
        <v/>
      </c>
      <c r="P786" s="534" t="str">
        <f>IF(Tabla1[[#This Row],[Cantidad de Insumos]]="","",Tabla1[[#This Row],[Precio Unitario]]*Tabla1[[#This Row],[Cantidad de Insumos]])</f>
        <v/>
      </c>
      <c r="Q786" s="534" t="str">
        <f>IF(Tabla1[[#This Row],[Descripción]]="","",_xlfn.XLOOKUP(Tabla1[[#This Row],[Descripción]],Tabla10[Descripción],Tabla10[CODIGO PRESUPUESTARIO],0))</f>
        <v/>
      </c>
      <c r="R786" s="535"/>
    </row>
    <row r="787" spans="2:18" s="277" customFormat="1" x14ac:dyDescent="0.25">
      <c r="B787" s="191" t="str">
        <f>IF('Formulario PPGR3'!$G787="","",CONCATENATE('Formulario PPGR3'!$C787,".",'Formulario PPGR3'!$D787,".",'Formulario PPGR3'!$E787,".",'Formulario PPGR3'!$F787))</f>
        <v/>
      </c>
      <c r="C787" s="191" t="str">
        <f>IF('Formulario PPGR3'!$G787="","",'Formulario PPGR1'!#REF!)</f>
        <v/>
      </c>
      <c r="D787" s="191" t="str">
        <f>IF('Formulario PPGR3'!$G787="","",'Formulario PPGR1'!#REF!)</f>
        <v/>
      </c>
      <c r="E787" s="191" t="str">
        <f>IF('Formulario PPGR3'!$G787="","",'Formulario PPGR1'!#REF!)</f>
        <v/>
      </c>
      <c r="F787" s="191" t="str">
        <f>IF('Formulario PPGR3'!$G787="","",'Formulario PPGR1'!#REF!)</f>
        <v/>
      </c>
      <c r="G787" s="243"/>
      <c r="H787" s="531" t="str" cm="1">
        <f t="array" ref="H787">IF(Tabla1[[#This Row],[Código_Actividad]]="","",_xlfn.XLOOKUP(Tabla1[[#This Row],[Código_Actividad]],CodigoActividad,Tabla2[Actividades Programables Presupuestables],"",0))</f>
        <v/>
      </c>
      <c r="I787" s="532" t="str">
        <f>IFERROR(VLOOKUP('Formulario PPGR3'!$G787,'Formulario PPGR2'!$H$110:$V$265,15,FALSE),"")</f>
        <v/>
      </c>
      <c r="J787" s="537"/>
      <c r="K787" s="535" t="str">
        <f>IF(Tabla1[[#This Row],[Insumos]]="","",_xlfn.XLOOKUP(Tabla1[[#This Row],[Insumos]],Tabla10[Insumo],Tabla10[InsumoAbrev],"",0))</f>
        <v/>
      </c>
      <c r="L787" s="536"/>
      <c r="M787" s="533" t="str">
        <f>IF(Tabla1[[#This Row],[Descripción]]="","",_xlfn.XLOOKUP(Tabla1[[#This Row],[Descripción]],Tabla10[Descripción],Tabla10[Unidad de Medida],"",0))</f>
        <v/>
      </c>
      <c r="N787" s="323"/>
      <c r="O787" s="534" t="str">
        <f>IF(Tabla1[[#This Row],[Descripción]]="","",_xlfn.XLOOKUP(Tabla1[[#This Row],[Descripción]],Tabla10[Descripción],Tabla10[Precio Unitario],0))</f>
        <v/>
      </c>
      <c r="P787" s="534" t="str">
        <f>IF(Tabla1[[#This Row],[Cantidad de Insumos]]="","",Tabla1[[#This Row],[Precio Unitario]]*Tabla1[[#This Row],[Cantidad de Insumos]])</f>
        <v/>
      </c>
      <c r="Q787" s="534" t="str">
        <f>IF(Tabla1[[#This Row],[Descripción]]="","",_xlfn.XLOOKUP(Tabla1[[#This Row],[Descripción]],Tabla10[Descripción],Tabla10[CODIGO PRESUPUESTARIO],0))</f>
        <v/>
      </c>
      <c r="R787" s="535"/>
    </row>
    <row r="788" spans="2:18" s="277" customFormat="1" x14ac:dyDescent="0.25">
      <c r="B788" s="191" t="str">
        <f>IF('Formulario PPGR3'!$G788="","",CONCATENATE('Formulario PPGR3'!$C788,".",'Formulario PPGR3'!$D788,".",'Formulario PPGR3'!$E788,".",'Formulario PPGR3'!$F788))</f>
        <v/>
      </c>
      <c r="C788" s="191" t="str">
        <f>IF('Formulario PPGR3'!$G788="","",'Formulario PPGR1'!#REF!)</f>
        <v/>
      </c>
      <c r="D788" s="191" t="str">
        <f>IF('Formulario PPGR3'!$G788="","",'Formulario PPGR1'!#REF!)</f>
        <v/>
      </c>
      <c r="E788" s="191" t="str">
        <f>IF('Formulario PPGR3'!$G788="","",'Formulario PPGR1'!#REF!)</f>
        <v/>
      </c>
      <c r="F788" s="191" t="str">
        <f>IF('Formulario PPGR3'!$G788="","",'Formulario PPGR1'!#REF!)</f>
        <v/>
      </c>
      <c r="G788" s="243"/>
      <c r="H788" s="531" t="str" cm="1">
        <f t="array" ref="H788">IF(Tabla1[[#This Row],[Código_Actividad]]="","",_xlfn.XLOOKUP(Tabla1[[#This Row],[Código_Actividad]],CodigoActividad,Tabla2[Actividades Programables Presupuestables],"",0))</f>
        <v/>
      </c>
      <c r="I788" s="532" t="str">
        <f>IFERROR(VLOOKUP('Formulario PPGR3'!$G788,'Formulario PPGR2'!$H$110:$V$265,15,FALSE),"")</f>
        <v/>
      </c>
      <c r="J788" s="537"/>
      <c r="K788" s="535" t="str">
        <f>IF(Tabla1[[#This Row],[Insumos]]="","",_xlfn.XLOOKUP(Tabla1[[#This Row],[Insumos]],Tabla10[Insumo],Tabla10[InsumoAbrev],"",0))</f>
        <v/>
      </c>
      <c r="L788" s="536"/>
      <c r="M788" s="533" t="str">
        <f>IF(Tabla1[[#This Row],[Descripción]]="","",_xlfn.XLOOKUP(Tabla1[[#This Row],[Descripción]],Tabla10[Descripción],Tabla10[Unidad de Medida],"",0))</f>
        <v/>
      </c>
      <c r="N788" s="323"/>
      <c r="O788" s="534" t="str">
        <f>IF(Tabla1[[#This Row],[Descripción]]="","",_xlfn.XLOOKUP(Tabla1[[#This Row],[Descripción]],Tabla10[Descripción],Tabla10[Precio Unitario],0))</f>
        <v/>
      </c>
      <c r="P788" s="534" t="str">
        <f>IF(Tabla1[[#This Row],[Cantidad de Insumos]]="","",Tabla1[[#This Row],[Precio Unitario]]*Tabla1[[#This Row],[Cantidad de Insumos]])</f>
        <v/>
      </c>
      <c r="Q788" s="534" t="str">
        <f>IF(Tabla1[[#This Row],[Descripción]]="","",_xlfn.XLOOKUP(Tabla1[[#This Row],[Descripción]],Tabla10[Descripción],Tabla10[CODIGO PRESUPUESTARIO],0))</f>
        <v/>
      </c>
      <c r="R788" s="535"/>
    </row>
    <row r="789" spans="2:18" s="277" customFormat="1" x14ac:dyDescent="0.25">
      <c r="B789" s="191" t="str">
        <f>IF('Formulario PPGR3'!$G789="","",CONCATENATE('Formulario PPGR3'!$C789,".",'Formulario PPGR3'!$D789,".",'Formulario PPGR3'!$E789,".",'Formulario PPGR3'!$F789))</f>
        <v/>
      </c>
      <c r="C789" s="191" t="str">
        <f>IF('Formulario PPGR3'!$G789="","",'Formulario PPGR1'!#REF!)</f>
        <v/>
      </c>
      <c r="D789" s="191" t="str">
        <f>IF('Formulario PPGR3'!$G789="","",'Formulario PPGR1'!#REF!)</f>
        <v/>
      </c>
      <c r="E789" s="191" t="str">
        <f>IF('Formulario PPGR3'!$G789="","",'Formulario PPGR1'!#REF!)</f>
        <v/>
      </c>
      <c r="F789" s="191" t="str">
        <f>IF('Formulario PPGR3'!$G789="","",'Formulario PPGR1'!#REF!)</f>
        <v/>
      </c>
      <c r="G789" s="243"/>
      <c r="H789" s="531" t="str" cm="1">
        <f t="array" ref="H789">IF(Tabla1[[#This Row],[Código_Actividad]]="","",_xlfn.XLOOKUP(Tabla1[[#This Row],[Código_Actividad]],CodigoActividad,Tabla2[Actividades Programables Presupuestables],"",0))</f>
        <v/>
      </c>
      <c r="I789" s="532" t="str">
        <f>IFERROR(VLOOKUP('Formulario PPGR3'!$G789,'Formulario PPGR2'!$H$110:$V$265,15,FALSE),"")</f>
        <v/>
      </c>
      <c r="J789" s="537"/>
      <c r="K789" s="535" t="str">
        <f>IF(Tabla1[[#This Row],[Insumos]]="","",_xlfn.XLOOKUP(Tabla1[[#This Row],[Insumos]],Tabla10[Insumo],Tabla10[InsumoAbrev],"",0))</f>
        <v/>
      </c>
      <c r="L789" s="536"/>
      <c r="M789" s="533" t="str">
        <f>IF(Tabla1[[#This Row],[Descripción]]="","",_xlfn.XLOOKUP(Tabla1[[#This Row],[Descripción]],Tabla10[Descripción],Tabla10[Unidad de Medida],"",0))</f>
        <v/>
      </c>
      <c r="N789" s="323"/>
      <c r="O789" s="534" t="str">
        <f>IF(Tabla1[[#This Row],[Descripción]]="","",_xlfn.XLOOKUP(Tabla1[[#This Row],[Descripción]],Tabla10[Descripción],Tabla10[Precio Unitario],0))</f>
        <v/>
      </c>
      <c r="P789" s="534" t="str">
        <f>IF(Tabla1[[#This Row],[Cantidad de Insumos]]="","",Tabla1[[#This Row],[Precio Unitario]]*Tabla1[[#This Row],[Cantidad de Insumos]])</f>
        <v/>
      </c>
      <c r="Q789" s="534" t="str">
        <f>IF(Tabla1[[#This Row],[Descripción]]="","",_xlfn.XLOOKUP(Tabla1[[#This Row],[Descripción]],Tabla10[Descripción],Tabla10[CODIGO PRESUPUESTARIO],0))</f>
        <v/>
      </c>
      <c r="R789" s="535"/>
    </row>
    <row r="790" spans="2:18" s="277" customFormat="1" x14ac:dyDescent="0.25">
      <c r="B790" s="191" t="str">
        <f>IF('Formulario PPGR3'!$G790="","",CONCATENATE('Formulario PPGR3'!$C790,".",'Formulario PPGR3'!$D790,".",'Formulario PPGR3'!$E790,".",'Formulario PPGR3'!$F790))</f>
        <v/>
      </c>
      <c r="C790" s="191" t="str">
        <f>IF('Formulario PPGR3'!$G790="","",'Formulario PPGR1'!#REF!)</f>
        <v/>
      </c>
      <c r="D790" s="191" t="str">
        <f>IF('Formulario PPGR3'!$G790="","",'Formulario PPGR1'!#REF!)</f>
        <v/>
      </c>
      <c r="E790" s="191" t="str">
        <f>IF('Formulario PPGR3'!$G790="","",'Formulario PPGR1'!#REF!)</f>
        <v/>
      </c>
      <c r="F790" s="191" t="str">
        <f>IF('Formulario PPGR3'!$G790="","",'Formulario PPGR1'!#REF!)</f>
        <v/>
      </c>
      <c r="G790" s="243"/>
      <c r="H790" s="531" t="str" cm="1">
        <f t="array" ref="H790">IF(Tabla1[[#This Row],[Código_Actividad]]="","",_xlfn.XLOOKUP(Tabla1[[#This Row],[Código_Actividad]],CodigoActividad,Tabla2[Actividades Programables Presupuestables],"",0))</f>
        <v/>
      </c>
      <c r="I790" s="532" t="str">
        <f>IFERROR(VLOOKUP('Formulario PPGR3'!$G790,'Formulario PPGR2'!$H$110:$V$265,15,FALSE),"")</f>
        <v/>
      </c>
      <c r="J790" s="537"/>
      <c r="K790" s="535" t="str">
        <f>IF(Tabla1[[#This Row],[Insumos]]="","",_xlfn.XLOOKUP(Tabla1[[#This Row],[Insumos]],Tabla10[Insumo],Tabla10[InsumoAbrev],"",0))</f>
        <v/>
      </c>
      <c r="L790" s="536"/>
      <c r="M790" s="533" t="str">
        <f>IF(Tabla1[[#This Row],[Descripción]]="","",_xlfn.XLOOKUP(Tabla1[[#This Row],[Descripción]],Tabla10[Descripción],Tabla10[Unidad de Medida],"",0))</f>
        <v/>
      </c>
      <c r="N790" s="323"/>
      <c r="O790" s="534" t="str">
        <f>IF(Tabla1[[#This Row],[Descripción]]="","",_xlfn.XLOOKUP(Tabla1[[#This Row],[Descripción]],Tabla10[Descripción],Tabla10[Precio Unitario],0))</f>
        <v/>
      </c>
      <c r="P790" s="534" t="str">
        <f>IF(Tabla1[[#This Row],[Cantidad de Insumos]]="","",Tabla1[[#This Row],[Precio Unitario]]*Tabla1[[#This Row],[Cantidad de Insumos]])</f>
        <v/>
      </c>
      <c r="Q790" s="534" t="str">
        <f>IF(Tabla1[[#This Row],[Descripción]]="","",_xlfn.XLOOKUP(Tabla1[[#This Row],[Descripción]],Tabla10[Descripción],Tabla10[CODIGO PRESUPUESTARIO],0))</f>
        <v/>
      </c>
      <c r="R790" s="535"/>
    </row>
    <row r="791" spans="2:18" s="277" customFormat="1" x14ac:dyDescent="0.25">
      <c r="B791" s="191" t="str">
        <f>IF('Formulario PPGR3'!$G791="","",CONCATENATE('Formulario PPGR3'!$C791,".",'Formulario PPGR3'!$D791,".",'Formulario PPGR3'!$E791,".",'Formulario PPGR3'!$F791))</f>
        <v/>
      </c>
      <c r="C791" s="191" t="str">
        <f>IF('Formulario PPGR3'!$G791="","",'Formulario PPGR1'!#REF!)</f>
        <v/>
      </c>
      <c r="D791" s="191" t="str">
        <f>IF('Formulario PPGR3'!$G791="","",'Formulario PPGR1'!#REF!)</f>
        <v/>
      </c>
      <c r="E791" s="191" t="str">
        <f>IF('Formulario PPGR3'!$G791="","",'Formulario PPGR1'!#REF!)</f>
        <v/>
      </c>
      <c r="F791" s="191" t="str">
        <f>IF('Formulario PPGR3'!$G791="","",'Formulario PPGR1'!#REF!)</f>
        <v/>
      </c>
      <c r="G791" s="243"/>
      <c r="H791" s="531" t="str" cm="1">
        <f t="array" ref="H791">IF(Tabla1[[#This Row],[Código_Actividad]]="","",_xlfn.XLOOKUP(Tabla1[[#This Row],[Código_Actividad]],CodigoActividad,Tabla2[Actividades Programables Presupuestables],"",0))</f>
        <v/>
      </c>
      <c r="I791" s="532" t="str">
        <f>IFERROR(VLOOKUP('Formulario PPGR3'!$G791,'Formulario PPGR2'!$H$110:$V$265,15,FALSE),"")</f>
        <v/>
      </c>
      <c r="J791" s="537"/>
      <c r="K791" s="535" t="str">
        <f>IF(Tabla1[[#This Row],[Insumos]]="","",_xlfn.XLOOKUP(Tabla1[[#This Row],[Insumos]],Tabla10[Insumo],Tabla10[InsumoAbrev],"",0))</f>
        <v/>
      </c>
      <c r="L791" s="536"/>
      <c r="M791" s="533" t="str">
        <f>IF(Tabla1[[#This Row],[Descripción]]="","",_xlfn.XLOOKUP(Tabla1[[#This Row],[Descripción]],Tabla10[Descripción],Tabla10[Unidad de Medida],"",0))</f>
        <v/>
      </c>
      <c r="N791" s="323"/>
      <c r="O791" s="534" t="str">
        <f>IF(Tabla1[[#This Row],[Descripción]]="","",_xlfn.XLOOKUP(Tabla1[[#This Row],[Descripción]],Tabla10[Descripción],Tabla10[Precio Unitario],0))</f>
        <v/>
      </c>
      <c r="P791" s="534" t="str">
        <f>IF(Tabla1[[#This Row],[Cantidad de Insumos]]="","",Tabla1[[#This Row],[Precio Unitario]]*Tabla1[[#This Row],[Cantidad de Insumos]])</f>
        <v/>
      </c>
      <c r="Q791" s="534" t="str">
        <f>IF(Tabla1[[#This Row],[Descripción]]="","",_xlfn.XLOOKUP(Tabla1[[#This Row],[Descripción]],Tabla10[Descripción],Tabla10[CODIGO PRESUPUESTARIO],0))</f>
        <v/>
      </c>
      <c r="R791" s="535"/>
    </row>
    <row r="792" spans="2:18" s="277" customFormat="1" x14ac:dyDescent="0.25">
      <c r="B792" s="191" t="str">
        <f>IF('Formulario PPGR3'!$G792="","",CONCATENATE('Formulario PPGR3'!$C792,".",'Formulario PPGR3'!$D792,".",'Formulario PPGR3'!$E792,".",'Formulario PPGR3'!$F792))</f>
        <v/>
      </c>
      <c r="C792" s="191" t="str">
        <f>IF('Formulario PPGR3'!$G792="","",'Formulario PPGR1'!#REF!)</f>
        <v/>
      </c>
      <c r="D792" s="191" t="str">
        <f>IF('Formulario PPGR3'!$G792="","",'Formulario PPGR1'!#REF!)</f>
        <v/>
      </c>
      <c r="E792" s="191" t="str">
        <f>IF('Formulario PPGR3'!$G792="","",'Formulario PPGR1'!#REF!)</f>
        <v/>
      </c>
      <c r="F792" s="191" t="str">
        <f>IF('Formulario PPGR3'!$G792="","",'Formulario PPGR1'!#REF!)</f>
        <v/>
      </c>
      <c r="G792" s="243"/>
      <c r="H792" s="531" t="str" cm="1">
        <f t="array" ref="H792">IF(Tabla1[[#This Row],[Código_Actividad]]="","",_xlfn.XLOOKUP(Tabla1[[#This Row],[Código_Actividad]],CodigoActividad,Tabla2[Actividades Programables Presupuestables],"",0))</f>
        <v/>
      </c>
      <c r="I792" s="532" t="str">
        <f>IFERROR(VLOOKUP('Formulario PPGR3'!$G792,'Formulario PPGR2'!$H$110:$V$265,15,FALSE),"")</f>
        <v/>
      </c>
      <c r="J792" s="537"/>
      <c r="K792" s="535" t="str">
        <f>IF(Tabla1[[#This Row],[Insumos]]="","",_xlfn.XLOOKUP(Tabla1[[#This Row],[Insumos]],Tabla10[Insumo],Tabla10[InsumoAbrev],"",0))</f>
        <v/>
      </c>
      <c r="L792" s="536"/>
      <c r="M792" s="533" t="str">
        <f>IF(Tabla1[[#This Row],[Descripción]]="","",_xlfn.XLOOKUP(Tabla1[[#This Row],[Descripción]],Tabla10[Descripción],Tabla10[Unidad de Medida],"",0))</f>
        <v/>
      </c>
      <c r="N792" s="323"/>
      <c r="O792" s="534" t="str">
        <f>IF(Tabla1[[#This Row],[Descripción]]="","",_xlfn.XLOOKUP(Tabla1[[#This Row],[Descripción]],Tabla10[Descripción],Tabla10[Precio Unitario],0))</f>
        <v/>
      </c>
      <c r="P792" s="534" t="str">
        <f>IF(Tabla1[[#This Row],[Cantidad de Insumos]]="","",Tabla1[[#This Row],[Precio Unitario]]*Tabla1[[#This Row],[Cantidad de Insumos]])</f>
        <v/>
      </c>
      <c r="Q792" s="534" t="str">
        <f>IF(Tabla1[[#This Row],[Descripción]]="","",_xlfn.XLOOKUP(Tabla1[[#This Row],[Descripción]],Tabla10[Descripción],Tabla10[CODIGO PRESUPUESTARIO],0))</f>
        <v/>
      </c>
      <c r="R792" s="535"/>
    </row>
    <row r="793" spans="2:18" s="277" customFormat="1" x14ac:dyDescent="0.25">
      <c r="B793" s="191" t="str">
        <f>IF('Formulario PPGR3'!$G793="","",CONCATENATE('Formulario PPGR3'!$C793,".",'Formulario PPGR3'!$D793,".",'Formulario PPGR3'!$E793,".",'Formulario PPGR3'!$F793))</f>
        <v/>
      </c>
      <c r="C793" s="191" t="str">
        <f>IF('Formulario PPGR3'!$G793="","",'Formulario PPGR1'!#REF!)</f>
        <v/>
      </c>
      <c r="D793" s="191" t="str">
        <f>IF('Formulario PPGR3'!$G793="","",'Formulario PPGR1'!#REF!)</f>
        <v/>
      </c>
      <c r="E793" s="191" t="str">
        <f>IF('Formulario PPGR3'!$G793="","",'Formulario PPGR1'!#REF!)</f>
        <v/>
      </c>
      <c r="F793" s="191" t="str">
        <f>IF('Formulario PPGR3'!$G793="","",'Formulario PPGR1'!#REF!)</f>
        <v/>
      </c>
      <c r="G793" s="243"/>
      <c r="H793" s="531" t="str" cm="1">
        <f t="array" ref="H793">IF(Tabla1[[#This Row],[Código_Actividad]]="","",_xlfn.XLOOKUP(Tabla1[[#This Row],[Código_Actividad]],CodigoActividad,Tabla2[Actividades Programables Presupuestables],"",0))</f>
        <v/>
      </c>
      <c r="I793" s="532" t="str">
        <f>IFERROR(VLOOKUP('Formulario PPGR3'!$G793,'Formulario PPGR2'!$H$110:$V$265,15,FALSE),"")</f>
        <v/>
      </c>
      <c r="J793" s="537"/>
      <c r="K793" s="535" t="str">
        <f>IF(Tabla1[[#This Row],[Insumos]]="","",_xlfn.XLOOKUP(Tabla1[[#This Row],[Insumos]],Tabla10[Insumo],Tabla10[InsumoAbrev],"",0))</f>
        <v/>
      </c>
      <c r="L793" s="536"/>
      <c r="M793" s="533" t="str">
        <f>IF(Tabla1[[#This Row],[Descripción]]="","",_xlfn.XLOOKUP(Tabla1[[#This Row],[Descripción]],Tabla10[Descripción],Tabla10[Unidad de Medida],"",0))</f>
        <v/>
      </c>
      <c r="N793" s="323"/>
      <c r="O793" s="534" t="str">
        <f>IF(Tabla1[[#This Row],[Descripción]]="","",_xlfn.XLOOKUP(Tabla1[[#This Row],[Descripción]],Tabla10[Descripción],Tabla10[Precio Unitario],0))</f>
        <v/>
      </c>
      <c r="P793" s="534" t="str">
        <f>IF(Tabla1[[#This Row],[Cantidad de Insumos]]="","",Tabla1[[#This Row],[Precio Unitario]]*Tabla1[[#This Row],[Cantidad de Insumos]])</f>
        <v/>
      </c>
      <c r="Q793" s="534" t="str">
        <f>IF(Tabla1[[#This Row],[Descripción]]="","",_xlfn.XLOOKUP(Tabla1[[#This Row],[Descripción]],Tabla10[Descripción],Tabla10[CODIGO PRESUPUESTARIO],0))</f>
        <v/>
      </c>
      <c r="R793" s="535"/>
    </row>
    <row r="794" spans="2:18" s="277" customFormat="1" x14ac:dyDescent="0.25">
      <c r="B794" s="191" t="str">
        <f>IF('Formulario PPGR3'!$G794="","",CONCATENATE('Formulario PPGR3'!$C794,".",'Formulario PPGR3'!$D794,".",'Formulario PPGR3'!$E794,".",'Formulario PPGR3'!$F794))</f>
        <v/>
      </c>
      <c r="C794" s="191" t="str">
        <f>IF('Formulario PPGR3'!$G794="","",'Formulario PPGR1'!#REF!)</f>
        <v/>
      </c>
      <c r="D794" s="191" t="str">
        <f>IF('Formulario PPGR3'!$G794="","",'Formulario PPGR1'!#REF!)</f>
        <v/>
      </c>
      <c r="E794" s="191" t="str">
        <f>IF('Formulario PPGR3'!$G794="","",'Formulario PPGR1'!#REF!)</f>
        <v/>
      </c>
      <c r="F794" s="191" t="str">
        <f>IF('Formulario PPGR3'!$G794="","",'Formulario PPGR1'!#REF!)</f>
        <v/>
      </c>
      <c r="G794" s="243"/>
      <c r="H794" s="531" t="str" cm="1">
        <f t="array" ref="H794">IF(Tabla1[[#This Row],[Código_Actividad]]="","",_xlfn.XLOOKUP(Tabla1[[#This Row],[Código_Actividad]],CodigoActividad,Tabla2[Actividades Programables Presupuestables],"",0))</f>
        <v/>
      </c>
      <c r="I794" s="532" t="str">
        <f>IFERROR(VLOOKUP('Formulario PPGR3'!$G794,'Formulario PPGR2'!$H$110:$V$265,15,FALSE),"")</f>
        <v/>
      </c>
      <c r="J794" s="537"/>
      <c r="K794" s="535" t="str">
        <f>IF(Tabla1[[#This Row],[Insumos]]="","",_xlfn.XLOOKUP(Tabla1[[#This Row],[Insumos]],Tabla10[Insumo],Tabla10[InsumoAbrev],"",0))</f>
        <v/>
      </c>
      <c r="L794" s="536"/>
      <c r="M794" s="533" t="str">
        <f>IF(Tabla1[[#This Row],[Descripción]]="","",_xlfn.XLOOKUP(Tabla1[[#This Row],[Descripción]],Tabla10[Descripción],Tabla10[Unidad de Medida],"",0))</f>
        <v/>
      </c>
      <c r="N794" s="323"/>
      <c r="O794" s="534" t="str">
        <f>IF(Tabla1[[#This Row],[Descripción]]="","",_xlfn.XLOOKUP(Tabla1[[#This Row],[Descripción]],Tabla10[Descripción],Tabla10[Precio Unitario],0))</f>
        <v/>
      </c>
      <c r="P794" s="534" t="str">
        <f>IF(Tabla1[[#This Row],[Cantidad de Insumos]]="","",Tabla1[[#This Row],[Precio Unitario]]*Tabla1[[#This Row],[Cantidad de Insumos]])</f>
        <v/>
      </c>
      <c r="Q794" s="534" t="str">
        <f>IF(Tabla1[[#This Row],[Descripción]]="","",_xlfn.XLOOKUP(Tabla1[[#This Row],[Descripción]],Tabla10[Descripción],Tabla10[CODIGO PRESUPUESTARIO],0))</f>
        <v/>
      </c>
      <c r="R794" s="535"/>
    </row>
    <row r="795" spans="2:18" s="277" customFormat="1" x14ac:dyDescent="0.25">
      <c r="B795" s="191" t="str">
        <f>IF('Formulario PPGR3'!$G795="","",CONCATENATE('Formulario PPGR3'!$C795,".",'Formulario PPGR3'!$D795,".",'Formulario PPGR3'!$E795,".",'Formulario PPGR3'!$F795))</f>
        <v/>
      </c>
      <c r="C795" s="191" t="str">
        <f>IF('Formulario PPGR3'!$G795="","",'Formulario PPGR1'!#REF!)</f>
        <v/>
      </c>
      <c r="D795" s="191" t="str">
        <f>IF('Formulario PPGR3'!$G795="","",'Formulario PPGR1'!#REF!)</f>
        <v/>
      </c>
      <c r="E795" s="191" t="str">
        <f>IF('Formulario PPGR3'!$G795="","",'Formulario PPGR1'!#REF!)</f>
        <v/>
      </c>
      <c r="F795" s="191" t="str">
        <f>IF('Formulario PPGR3'!$G795="","",'Formulario PPGR1'!#REF!)</f>
        <v/>
      </c>
      <c r="G795" s="243"/>
      <c r="H795" s="531" t="str" cm="1">
        <f t="array" ref="H795">IF(Tabla1[[#This Row],[Código_Actividad]]="","",_xlfn.XLOOKUP(Tabla1[[#This Row],[Código_Actividad]],CodigoActividad,Tabla2[Actividades Programables Presupuestables],"",0))</f>
        <v/>
      </c>
      <c r="I795" s="532" t="str">
        <f>IFERROR(VLOOKUP('Formulario PPGR3'!$G795,'Formulario PPGR2'!$H$110:$V$265,15,FALSE),"")</f>
        <v/>
      </c>
      <c r="J795" s="537"/>
      <c r="K795" s="535" t="str">
        <f>IF(Tabla1[[#This Row],[Insumos]]="","",_xlfn.XLOOKUP(Tabla1[[#This Row],[Insumos]],Tabla10[Insumo],Tabla10[InsumoAbrev],"",0))</f>
        <v/>
      </c>
      <c r="L795" s="536"/>
      <c r="M795" s="533" t="str">
        <f>IF(Tabla1[[#This Row],[Descripción]]="","",_xlfn.XLOOKUP(Tabla1[[#This Row],[Descripción]],Tabla10[Descripción],Tabla10[Unidad de Medida],"",0))</f>
        <v/>
      </c>
      <c r="N795" s="323"/>
      <c r="O795" s="534" t="str">
        <f>IF(Tabla1[[#This Row],[Descripción]]="","",_xlfn.XLOOKUP(Tabla1[[#This Row],[Descripción]],Tabla10[Descripción],Tabla10[Precio Unitario],0))</f>
        <v/>
      </c>
      <c r="P795" s="534" t="str">
        <f>IF(Tabla1[[#This Row],[Cantidad de Insumos]]="","",Tabla1[[#This Row],[Precio Unitario]]*Tabla1[[#This Row],[Cantidad de Insumos]])</f>
        <v/>
      </c>
      <c r="Q795" s="534" t="str">
        <f>IF(Tabla1[[#This Row],[Descripción]]="","",_xlfn.XLOOKUP(Tabla1[[#This Row],[Descripción]],Tabla10[Descripción],Tabla10[CODIGO PRESUPUESTARIO],0))</f>
        <v/>
      </c>
      <c r="R795" s="535"/>
    </row>
    <row r="796" spans="2:18" s="277" customFormat="1" x14ac:dyDescent="0.25">
      <c r="B796" s="191" t="str">
        <f>IF('Formulario PPGR3'!$G796="","",CONCATENATE('Formulario PPGR3'!$C796,".",'Formulario PPGR3'!$D796,".",'Formulario PPGR3'!$E796,".",'Formulario PPGR3'!$F796))</f>
        <v/>
      </c>
      <c r="C796" s="191" t="str">
        <f>IF('Formulario PPGR3'!$G796="","",'Formulario PPGR1'!#REF!)</f>
        <v/>
      </c>
      <c r="D796" s="191" t="str">
        <f>IF('Formulario PPGR3'!$G796="","",'Formulario PPGR1'!#REF!)</f>
        <v/>
      </c>
      <c r="E796" s="191" t="str">
        <f>IF('Formulario PPGR3'!$G796="","",'Formulario PPGR1'!#REF!)</f>
        <v/>
      </c>
      <c r="F796" s="191" t="str">
        <f>IF('Formulario PPGR3'!$G796="","",'Formulario PPGR1'!#REF!)</f>
        <v/>
      </c>
      <c r="G796" s="243"/>
      <c r="H796" s="531" t="str" cm="1">
        <f t="array" ref="H796">IF(Tabla1[[#This Row],[Código_Actividad]]="","",_xlfn.XLOOKUP(Tabla1[[#This Row],[Código_Actividad]],CodigoActividad,Tabla2[Actividades Programables Presupuestables],"",0))</f>
        <v/>
      </c>
      <c r="I796" s="532" t="str">
        <f>IFERROR(VLOOKUP('Formulario PPGR3'!$G796,'Formulario PPGR2'!$H$110:$V$265,15,FALSE),"")</f>
        <v/>
      </c>
      <c r="J796" s="537"/>
      <c r="K796" s="535" t="str">
        <f>IF(Tabla1[[#This Row],[Insumos]]="","",_xlfn.XLOOKUP(Tabla1[[#This Row],[Insumos]],Tabla10[Insumo],Tabla10[InsumoAbrev],"",0))</f>
        <v/>
      </c>
      <c r="L796" s="536"/>
      <c r="M796" s="533" t="str">
        <f>IF(Tabla1[[#This Row],[Descripción]]="","",_xlfn.XLOOKUP(Tabla1[[#This Row],[Descripción]],Tabla10[Descripción],Tabla10[Unidad de Medida],"",0))</f>
        <v/>
      </c>
      <c r="N796" s="323"/>
      <c r="O796" s="534" t="str">
        <f>IF(Tabla1[[#This Row],[Descripción]]="","",_xlfn.XLOOKUP(Tabla1[[#This Row],[Descripción]],Tabla10[Descripción],Tabla10[Precio Unitario],0))</f>
        <v/>
      </c>
      <c r="P796" s="534" t="str">
        <f>IF(Tabla1[[#This Row],[Cantidad de Insumos]]="","",Tabla1[[#This Row],[Precio Unitario]]*Tabla1[[#This Row],[Cantidad de Insumos]])</f>
        <v/>
      </c>
      <c r="Q796" s="534" t="str">
        <f>IF(Tabla1[[#This Row],[Descripción]]="","",_xlfn.XLOOKUP(Tabla1[[#This Row],[Descripción]],Tabla10[Descripción],Tabla10[CODIGO PRESUPUESTARIO],0))</f>
        <v/>
      </c>
      <c r="R796" s="535"/>
    </row>
    <row r="797" spans="2:18" s="277" customFormat="1" x14ac:dyDescent="0.25">
      <c r="B797" s="191" t="str">
        <f>IF('Formulario PPGR3'!$G797="","",CONCATENATE('Formulario PPGR3'!$C797,".",'Formulario PPGR3'!$D797,".",'Formulario PPGR3'!$E797,".",'Formulario PPGR3'!$F797))</f>
        <v/>
      </c>
      <c r="C797" s="191" t="str">
        <f>IF('Formulario PPGR3'!$G797="","",'Formulario PPGR1'!#REF!)</f>
        <v/>
      </c>
      <c r="D797" s="191" t="str">
        <f>IF('Formulario PPGR3'!$G797="","",'Formulario PPGR1'!#REF!)</f>
        <v/>
      </c>
      <c r="E797" s="191" t="str">
        <f>IF('Formulario PPGR3'!$G797="","",'Formulario PPGR1'!#REF!)</f>
        <v/>
      </c>
      <c r="F797" s="191" t="str">
        <f>IF('Formulario PPGR3'!$G797="","",'Formulario PPGR1'!#REF!)</f>
        <v/>
      </c>
      <c r="G797" s="243"/>
      <c r="H797" s="531" t="str" cm="1">
        <f t="array" ref="H797">IF(Tabla1[[#This Row],[Código_Actividad]]="","",_xlfn.XLOOKUP(Tabla1[[#This Row],[Código_Actividad]],CodigoActividad,Tabla2[Actividades Programables Presupuestables],"",0))</f>
        <v/>
      </c>
      <c r="I797" s="532" t="str">
        <f>IFERROR(VLOOKUP('Formulario PPGR3'!$G797,'Formulario PPGR2'!$H$110:$V$265,15,FALSE),"")</f>
        <v/>
      </c>
      <c r="J797" s="537"/>
      <c r="K797" s="535" t="str">
        <f>IF(Tabla1[[#This Row],[Insumos]]="","",_xlfn.XLOOKUP(Tabla1[[#This Row],[Insumos]],Tabla10[Insumo],Tabla10[InsumoAbrev],"",0))</f>
        <v/>
      </c>
      <c r="L797" s="536"/>
      <c r="M797" s="533" t="str">
        <f>IF(Tabla1[[#This Row],[Descripción]]="","",_xlfn.XLOOKUP(Tabla1[[#This Row],[Descripción]],Tabla10[Descripción],Tabla10[Unidad de Medida],"",0))</f>
        <v/>
      </c>
      <c r="N797" s="323"/>
      <c r="O797" s="534" t="str">
        <f>IF(Tabla1[[#This Row],[Descripción]]="","",_xlfn.XLOOKUP(Tabla1[[#This Row],[Descripción]],Tabla10[Descripción],Tabla10[Precio Unitario],0))</f>
        <v/>
      </c>
      <c r="P797" s="534" t="str">
        <f>IF(Tabla1[[#This Row],[Cantidad de Insumos]]="","",Tabla1[[#This Row],[Precio Unitario]]*Tabla1[[#This Row],[Cantidad de Insumos]])</f>
        <v/>
      </c>
      <c r="Q797" s="534" t="str">
        <f>IF(Tabla1[[#This Row],[Descripción]]="","",_xlfn.XLOOKUP(Tabla1[[#This Row],[Descripción]],Tabla10[Descripción],Tabla10[CODIGO PRESUPUESTARIO],0))</f>
        <v/>
      </c>
      <c r="R797" s="535"/>
    </row>
    <row r="798" spans="2:18" s="277" customFormat="1" x14ac:dyDescent="0.25">
      <c r="B798" s="191" t="str">
        <f>IF('Formulario PPGR3'!$G798="","",CONCATENATE('Formulario PPGR3'!$C798,".",'Formulario PPGR3'!$D798,".",'Formulario PPGR3'!$E798,".",'Formulario PPGR3'!$F798))</f>
        <v/>
      </c>
      <c r="C798" s="191" t="str">
        <f>IF('Formulario PPGR3'!$G798="","",'Formulario PPGR1'!#REF!)</f>
        <v/>
      </c>
      <c r="D798" s="191" t="str">
        <f>IF('Formulario PPGR3'!$G798="","",'Formulario PPGR1'!#REF!)</f>
        <v/>
      </c>
      <c r="E798" s="191" t="str">
        <f>IF('Formulario PPGR3'!$G798="","",'Formulario PPGR1'!#REF!)</f>
        <v/>
      </c>
      <c r="F798" s="191" t="str">
        <f>IF('Formulario PPGR3'!$G798="","",'Formulario PPGR1'!#REF!)</f>
        <v/>
      </c>
      <c r="G798" s="243"/>
      <c r="H798" s="531" t="str" cm="1">
        <f t="array" ref="H798">IF(Tabla1[[#This Row],[Código_Actividad]]="","",_xlfn.XLOOKUP(Tabla1[[#This Row],[Código_Actividad]],CodigoActividad,Tabla2[Actividades Programables Presupuestables],"",0))</f>
        <v/>
      </c>
      <c r="I798" s="532" t="str">
        <f>IFERROR(VLOOKUP('Formulario PPGR3'!$G798,'Formulario PPGR2'!$H$110:$V$265,15,FALSE),"")</f>
        <v/>
      </c>
      <c r="J798" s="537"/>
      <c r="K798" s="535" t="str">
        <f>IF(Tabla1[[#This Row],[Insumos]]="","",_xlfn.XLOOKUP(Tabla1[[#This Row],[Insumos]],Tabla10[Insumo],Tabla10[InsumoAbrev],"",0))</f>
        <v/>
      </c>
      <c r="L798" s="536"/>
      <c r="M798" s="533" t="str">
        <f>IF(Tabla1[[#This Row],[Descripción]]="","",_xlfn.XLOOKUP(Tabla1[[#This Row],[Descripción]],Tabla10[Descripción],Tabla10[Unidad de Medida],"",0))</f>
        <v/>
      </c>
      <c r="N798" s="323"/>
      <c r="O798" s="534" t="str">
        <f>IF(Tabla1[[#This Row],[Descripción]]="","",_xlfn.XLOOKUP(Tabla1[[#This Row],[Descripción]],Tabla10[Descripción],Tabla10[Precio Unitario],0))</f>
        <v/>
      </c>
      <c r="P798" s="534" t="str">
        <f>IF(Tabla1[[#This Row],[Cantidad de Insumos]]="","",Tabla1[[#This Row],[Precio Unitario]]*Tabla1[[#This Row],[Cantidad de Insumos]])</f>
        <v/>
      </c>
      <c r="Q798" s="534" t="str">
        <f>IF(Tabla1[[#This Row],[Descripción]]="","",_xlfn.XLOOKUP(Tabla1[[#This Row],[Descripción]],Tabla10[Descripción],Tabla10[CODIGO PRESUPUESTARIO],0))</f>
        <v/>
      </c>
      <c r="R798" s="535"/>
    </row>
    <row r="799" spans="2:18" s="277" customFormat="1" x14ac:dyDescent="0.25">
      <c r="B799" s="191" t="str">
        <f>IF('Formulario PPGR3'!$G799="","",CONCATENATE('Formulario PPGR3'!$C799,".",'Formulario PPGR3'!$D799,".",'Formulario PPGR3'!$E799,".",'Formulario PPGR3'!$F799))</f>
        <v/>
      </c>
      <c r="C799" s="191" t="str">
        <f>IF('Formulario PPGR3'!$G799="","",'Formulario PPGR1'!#REF!)</f>
        <v/>
      </c>
      <c r="D799" s="191" t="str">
        <f>IF('Formulario PPGR3'!$G799="","",'Formulario PPGR1'!#REF!)</f>
        <v/>
      </c>
      <c r="E799" s="191" t="str">
        <f>IF('Formulario PPGR3'!$G799="","",'Formulario PPGR1'!#REF!)</f>
        <v/>
      </c>
      <c r="F799" s="191" t="str">
        <f>IF('Formulario PPGR3'!$G799="","",'Formulario PPGR1'!#REF!)</f>
        <v/>
      </c>
      <c r="G799" s="243"/>
      <c r="H799" s="531" t="str" cm="1">
        <f t="array" ref="H799">IF(Tabla1[[#This Row],[Código_Actividad]]="","",_xlfn.XLOOKUP(Tabla1[[#This Row],[Código_Actividad]],CodigoActividad,Tabla2[Actividades Programables Presupuestables],"",0))</f>
        <v/>
      </c>
      <c r="I799" s="532" t="str">
        <f>IFERROR(VLOOKUP('Formulario PPGR3'!$G799,'Formulario PPGR2'!$H$110:$V$265,15,FALSE),"")</f>
        <v/>
      </c>
      <c r="J799" s="537"/>
      <c r="K799" s="535" t="str">
        <f>IF(Tabla1[[#This Row],[Insumos]]="","",_xlfn.XLOOKUP(Tabla1[[#This Row],[Insumos]],Tabla10[Insumo],Tabla10[InsumoAbrev],"",0))</f>
        <v/>
      </c>
      <c r="L799" s="536"/>
      <c r="M799" s="533" t="str">
        <f>IF(Tabla1[[#This Row],[Descripción]]="","",_xlfn.XLOOKUP(Tabla1[[#This Row],[Descripción]],Tabla10[Descripción],Tabla10[Unidad de Medida],"",0))</f>
        <v/>
      </c>
      <c r="N799" s="323"/>
      <c r="O799" s="534" t="str">
        <f>IF(Tabla1[[#This Row],[Descripción]]="","",_xlfn.XLOOKUP(Tabla1[[#This Row],[Descripción]],Tabla10[Descripción],Tabla10[Precio Unitario],0))</f>
        <v/>
      </c>
      <c r="P799" s="534" t="str">
        <f>IF(Tabla1[[#This Row],[Cantidad de Insumos]]="","",Tabla1[[#This Row],[Precio Unitario]]*Tabla1[[#This Row],[Cantidad de Insumos]])</f>
        <v/>
      </c>
      <c r="Q799" s="534" t="str">
        <f>IF(Tabla1[[#This Row],[Descripción]]="","",_xlfn.XLOOKUP(Tabla1[[#This Row],[Descripción]],Tabla10[Descripción],Tabla10[CODIGO PRESUPUESTARIO],0))</f>
        <v/>
      </c>
      <c r="R799" s="535"/>
    </row>
    <row r="800" spans="2:18" s="277" customFormat="1" x14ac:dyDescent="0.25">
      <c r="B800" s="191" t="str">
        <f>IF('Formulario PPGR3'!$G800="","",CONCATENATE('Formulario PPGR3'!$C800,".",'Formulario PPGR3'!$D800,".",'Formulario PPGR3'!$E800,".",'Formulario PPGR3'!$F800))</f>
        <v/>
      </c>
      <c r="C800" s="191" t="str">
        <f>IF('Formulario PPGR3'!$G800="","",'Formulario PPGR1'!#REF!)</f>
        <v/>
      </c>
      <c r="D800" s="191" t="str">
        <f>IF('Formulario PPGR3'!$G800="","",'Formulario PPGR1'!#REF!)</f>
        <v/>
      </c>
      <c r="E800" s="191" t="str">
        <f>IF('Formulario PPGR3'!$G800="","",'Formulario PPGR1'!#REF!)</f>
        <v/>
      </c>
      <c r="F800" s="191" t="str">
        <f>IF('Formulario PPGR3'!$G800="","",'Formulario PPGR1'!#REF!)</f>
        <v/>
      </c>
      <c r="G800" s="243"/>
      <c r="H800" s="531" t="str" cm="1">
        <f t="array" ref="H800">IF(Tabla1[[#This Row],[Código_Actividad]]="","",_xlfn.XLOOKUP(Tabla1[[#This Row],[Código_Actividad]],CodigoActividad,Tabla2[Actividades Programables Presupuestables],"",0))</f>
        <v/>
      </c>
      <c r="I800" s="532" t="str">
        <f>IFERROR(VLOOKUP('Formulario PPGR3'!$G800,'Formulario PPGR2'!$H$110:$V$265,15,FALSE),"")</f>
        <v/>
      </c>
      <c r="J800" s="537"/>
      <c r="K800" s="535" t="str">
        <f>IF(Tabla1[[#This Row],[Insumos]]="","",_xlfn.XLOOKUP(Tabla1[[#This Row],[Insumos]],Tabla10[Insumo],Tabla10[InsumoAbrev],"",0))</f>
        <v/>
      </c>
      <c r="L800" s="536"/>
      <c r="M800" s="533" t="str">
        <f>IF(Tabla1[[#This Row],[Descripción]]="","",_xlfn.XLOOKUP(Tabla1[[#This Row],[Descripción]],Tabla10[Descripción],Tabla10[Unidad de Medida],"",0))</f>
        <v/>
      </c>
      <c r="N800" s="323"/>
      <c r="O800" s="534" t="str">
        <f>IF(Tabla1[[#This Row],[Descripción]]="","",_xlfn.XLOOKUP(Tabla1[[#This Row],[Descripción]],Tabla10[Descripción],Tabla10[Precio Unitario],0))</f>
        <v/>
      </c>
      <c r="P800" s="534" t="str">
        <f>IF(Tabla1[[#This Row],[Cantidad de Insumos]]="","",Tabla1[[#This Row],[Precio Unitario]]*Tabla1[[#This Row],[Cantidad de Insumos]])</f>
        <v/>
      </c>
      <c r="Q800" s="534" t="str">
        <f>IF(Tabla1[[#This Row],[Descripción]]="","",_xlfn.XLOOKUP(Tabla1[[#This Row],[Descripción]],Tabla10[Descripción],Tabla10[CODIGO PRESUPUESTARIO],0))</f>
        <v/>
      </c>
      <c r="R800" s="535"/>
    </row>
    <row r="801" spans="2:18" s="277" customFormat="1" x14ac:dyDescent="0.25">
      <c r="B801" s="191" t="str">
        <f>IF('Formulario PPGR3'!$G801="","",CONCATENATE('Formulario PPGR3'!$C801,".",'Formulario PPGR3'!$D801,".",'Formulario PPGR3'!$E801,".",'Formulario PPGR3'!$F801))</f>
        <v/>
      </c>
      <c r="C801" s="191" t="str">
        <f>IF('Formulario PPGR3'!$G801="","",'Formulario PPGR1'!#REF!)</f>
        <v/>
      </c>
      <c r="D801" s="191" t="str">
        <f>IF('Formulario PPGR3'!$G801="","",'Formulario PPGR1'!#REF!)</f>
        <v/>
      </c>
      <c r="E801" s="191" t="str">
        <f>IF('Formulario PPGR3'!$G801="","",'Formulario PPGR1'!#REF!)</f>
        <v/>
      </c>
      <c r="F801" s="191" t="str">
        <f>IF('Formulario PPGR3'!$G801="","",'Formulario PPGR1'!#REF!)</f>
        <v/>
      </c>
      <c r="G801" s="243"/>
      <c r="H801" s="531" t="str" cm="1">
        <f t="array" ref="H801">IF(Tabla1[[#This Row],[Código_Actividad]]="","",_xlfn.XLOOKUP(Tabla1[[#This Row],[Código_Actividad]],CodigoActividad,Tabla2[Actividades Programables Presupuestables],"",0))</f>
        <v/>
      </c>
      <c r="I801" s="532" t="str">
        <f>IFERROR(VLOOKUP('Formulario PPGR3'!$G801,'Formulario PPGR2'!$H$110:$V$265,15,FALSE),"")</f>
        <v/>
      </c>
      <c r="J801" s="537"/>
      <c r="K801" s="535" t="str">
        <f>IF(Tabla1[[#This Row],[Insumos]]="","",_xlfn.XLOOKUP(Tabla1[[#This Row],[Insumos]],Tabla10[Insumo],Tabla10[InsumoAbrev],"",0))</f>
        <v/>
      </c>
      <c r="L801" s="536"/>
      <c r="M801" s="533" t="str">
        <f>IF(Tabla1[[#This Row],[Descripción]]="","",_xlfn.XLOOKUP(Tabla1[[#This Row],[Descripción]],Tabla10[Descripción],Tabla10[Unidad de Medida],"",0))</f>
        <v/>
      </c>
      <c r="N801" s="323"/>
      <c r="O801" s="534" t="str">
        <f>IF(Tabla1[[#This Row],[Descripción]]="","",_xlfn.XLOOKUP(Tabla1[[#This Row],[Descripción]],Tabla10[Descripción],Tabla10[Precio Unitario],0))</f>
        <v/>
      </c>
      <c r="P801" s="534" t="str">
        <f>IF(Tabla1[[#This Row],[Cantidad de Insumos]]="","",Tabla1[[#This Row],[Precio Unitario]]*Tabla1[[#This Row],[Cantidad de Insumos]])</f>
        <v/>
      </c>
      <c r="Q801" s="534" t="str">
        <f>IF(Tabla1[[#This Row],[Descripción]]="","",_xlfn.XLOOKUP(Tabla1[[#This Row],[Descripción]],Tabla10[Descripción],Tabla10[CODIGO PRESUPUESTARIO],0))</f>
        <v/>
      </c>
      <c r="R801" s="535"/>
    </row>
    <row r="802" spans="2:18" s="277" customFormat="1" x14ac:dyDescent="0.25">
      <c r="B802" s="191" t="str">
        <f>IF('Formulario PPGR3'!$G802="","",CONCATENATE('Formulario PPGR3'!$C802,".",'Formulario PPGR3'!$D802,".",'Formulario PPGR3'!$E802,".",'Formulario PPGR3'!$F802))</f>
        <v/>
      </c>
      <c r="C802" s="191" t="str">
        <f>IF('Formulario PPGR3'!$G802="","",'Formulario PPGR1'!#REF!)</f>
        <v/>
      </c>
      <c r="D802" s="191" t="str">
        <f>IF('Formulario PPGR3'!$G802="","",'Formulario PPGR1'!#REF!)</f>
        <v/>
      </c>
      <c r="E802" s="191" t="str">
        <f>IF('Formulario PPGR3'!$G802="","",'Formulario PPGR1'!#REF!)</f>
        <v/>
      </c>
      <c r="F802" s="191" t="str">
        <f>IF('Formulario PPGR3'!$G802="","",'Formulario PPGR1'!#REF!)</f>
        <v/>
      </c>
      <c r="G802" s="243"/>
      <c r="H802" s="531" t="str" cm="1">
        <f t="array" ref="H802">IF(Tabla1[[#This Row],[Código_Actividad]]="","",_xlfn.XLOOKUP(Tabla1[[#This Row],[Código_Actividad]],CodigoActividad,Tabla2[Actividades Programables Presupuestables],"",0))</f>
        <v/>
      </c>
      <c r="I802" s="532" t="str">
        <f>IFERROR(VLOOKUP('Formulario PPGR3'!$G802,'Formulario PPGR2'!$H$110:$V$265,15,FALSE),"")</f>
        <v/>
      </c>
      <c r="J802" s="537"/>
      <c r="K802" s="535" t="str">
        <f>IF(Tabla1[[#This Row],[Insumos]]="","",_xlfn.XLOOKUP(Tabla1[[#This Row],[Insumos]],Tabla10[Insumo],Tabla10[InsumoAbrev],"",0))</f>
        <v/>
      </c>
      <c r="L802" s="536"/>
      <c r="M802" s="533" t="str">
        <f>IF(Tabla1[[#This Row],[Descripción]]="","",_xlfn.XLOOKUP(Tabla1[[#This Row],[Descripción]],Tabla10[Descripción],Tabla10[Unidad de Medida],"",0))</f>
        <v/>
      </c>
      <c r="N802" s="323"/>
      <c r="O802" s="534" t="str">
        <f>IF(Tabla1[[#This Row],[Descripción]]="","",_xlfn.XLOOKUP(Tabla1[[#This Row],[Descripción]],Tabla10[Descripción],Tabla10[Precio Unitario],0))</f>
        <v/>
      </c>
      <c r="P802" s="534" t="str">
        <f>IF(Tabla1[[#This Row],[Cantidad de Insumos]]="","",Tabla1[[#This Row],[Precio Unitario]]*Tabla1[[#This Row],[Cantidad de Insumos]])</f>
        <v/>
      </c>
      <c r="Q802" s="534" t="str">
        <f>IF(Tabla1[[#This Row],[Descripción]]="","",_xlfn.XLOOKUP(Tabla1[[#This Row],[Descripción]],Tabla10[Descripción],Tabla10[CODIGO PRESUPUESTARIO],0))</f>
        <v/>
      </c>
      <c r="R802" s="535"/>
    </row>
    <row r="803" spans="2:18" s="277" customFormat="1" x14ac:dyDescent="0.25">
      <c r="B803" s="191" t="str">
        <f>IF('Formulario PPGR3'!$G803="","",CONCATENATE('Formulario PPGR3'!$C803,".",'Formulario PPGR3'!$D803,".",'Formulario PPGR3'!$E803,".",'Formulario PPGR3'!$F803))</f>
        <v/>
      </c>
      <c r="C803" s="191" t="str">
        <f>IF('Formulario PPGR3'!$G803="","",'Formulario PPGR1'!#REF!)</f>
        <v/>
      </c>
      <c r="D803" s="191" t="str">
        <f>IF('Formulario PPGR3'!$G803="","",'Formulario PPGR1'!#REF!)</f>
        <v/>
      </c>
      <c r="E803" s="191" t="str">
        <f>IF('Formulario PPGR3'!$G803="","",'Formulario PPGR1'!#REF!)</f>
        <v/>
      </c>
      <c r="F803" s="191" t="str">
        <f>IF('Formulario PPGR3'!$G803="","",'Formulario PPGR1'!#REF!)</f>
        <v/>
      </c>
      <c r="G803" s="243"/>
      <c r="H803" s="531" t="str" cm="1">
        <f t="array" ref="H803">IF(Tabla1[[#This Row],[Código_Actividad]]="","",_xlfn.XLOOKUP(Tabla1[[#This Row],[Código_Actividad]],CodigoActividad,Tabla2[Actividades Programables Presupuestables],"",0))</f>
        <v/>
      </c>
      <c r="I803" s="532" t="str">
        <f>IFERROR(VLOOKUP('Formulario PPGR3'!$G803,'Formulario PPGR2'!$H$110:$V$265,15,FALSE),"")</f>
        <v/>
      </c>
      <c r="J803" s="537"/>
      <c r="K803" s="535" t="str">
        <f>IF(Tabla1[[#This Row],[Insumos]]="","",_xlfn.XLOOKUP(Tabla1[[#This Row],[Insumos]],Tabla10[Insumo],Tabla10[InsumoAbrev],"",0))</f>
        <v/>
      </c>
      <c r="L803" s="536"/>
      <c r="M803" s="533" t="str">
        <f>IF(Tabla1[[#This Row],[Descripción]]="","",_xlfn.XLOOKUP(Tabla1[[#This Row],[Descripción]],Tabla10[Descripción],Tabla10[Unidad de Medida],"",0))</f>
        <v/>
      </c>
      <c r="N803" s="323"/>
      <c r="O803" s="534" t="str">
        <f>IF(Tabla1[[#This Row],[Descripción]]="","",_xlfn.XLOOKUP(Tabla1[[#This Row],[Descripción]],Tabla10[Descripción],Tabla10[Precio Unitario],0))</f>
        <v/>
      </c>
      <c r="P803" s="534" t="str">
        <f>IF(Tabla1[[#This Row],[Cantidad de Insumos]]="","",Tabla1[[#This Row],[Precio Unitario]]*Tabla1[[#This Row],[Cantidad de Insumos]])</f>
        <v/>
      </c>
      <c r="Q803" s="534" t="str">
        <f>IF(Tabla1[[#This Row],[Descripción]]="","",_xlfn.XLOOKUP(Tabla1[[#This Row],[Descripción]],Tabla10[Descripción],Tabla10[CODIGO PRESUPUESTARIO],0))</f>
        <v/>
      </c>
      <c r="R803" s="535"/>
    </row>
    <row r="804" spans="2:18" s="277" customFormat="1" x14ac:dyDescent="0.25">
      <c r="B804" s="191" t="str">
        <f>IF('Formulario PPGR3'!$G804="","",CONCATENATE('Formulario PPGR3'!$C804,".",'Formulario PPGR3'!$D804,".",'Formulario PPGR3'!$E804,".",'Formulario PPGR3'!$F804))</f>
        <v/>
      </c>
      <c r="C804" s="191" t="str">
        <f>IF('Formulario PPGR3'!$G804="","",'Formulario PPGR1'!#REF!)</f>
        <v/>
      </c>
      <c r="D804" s="191" t="str">
        <f>IF('Formulario PPGR3'!$G804="","",'Formulario PPGR1'!#REF!)</f>
        <v/>
      </c>
      <c r="E804" s="191" t="str">
        <f>IF('Formulario PPGR3'!$G804="","",'Formulario PPGR1'!#REF!)</f>
        <v/>
      </c>
      <c r="F804" s="191" t="str">
        <f>IF('Formulario PPGR3'!$G804="","",'Formulario PPGR1'!#REF!)</f>
        <v/>
      </c>
      <c r="G804" s="243"/>
      <c r="H804" s="531" t="str" cm="1">
        <f t="array" ref="H804">IF(Tabla1[[#This Row],[Código_Actividad]]="","",_xlfn.XLOOKUP(Tabla1[[#This Row],[Código_Actividad]],CodigoActividad,Tabla2[Actividades Programables Presupuestables],"",0))</f>
        <v/>
      </c>
      <c r="I804" s="532" t="str">
        <f>IFERROR(VLOOKUP('Formulario PPGR3'!$G804,'Formulario PPGR2'!$H$110:$V$265,15,FALSE),"")</f>
        <v/>
      </c>
      <c r="J804" s="537"/>
      <c r="K804" s="535" t="str">
        <f>IF(Tabla1[[#This Row],[Insumos]]="","",_xlfn.XLOOKUP(Tabla1[[#This Row],[Insumos]],Tabla10[Insumo],Tabla10[InsumoAbrev],"",0))</f>
        <v/>
      </c>
      <c r="L804" s="536"/>
      <c r="M804" s="533" t="str">
        <f>IF(Tabla1[[#This Row],[Descripción]]="","",_xlfn.XLOOKUP(Tabla1[[#This Row],[Descripción]],Tabla10[Descripción],Tabla10[Unidad de Medida],"",0))</f>
        <v/>
      </c>
      <c r="N804" s="323"/>
      <c r="O804" s="534" t="str">
        <f>IF(Tabla1[[#This Row],[Descripción]]="","",_xlfn.XLOOKUP(Tabla1[[#This Row],[Descripción]],Tabla10[Descripción],Tabla10[Precio Unitario],0))</f>
        <v/>
      </c>
      <c r="P804" s="534" t="str">
        <f>IF(Tabla1[[#This Row],[Cantidad de Insumos]]="","",Tabla1[[#This Row],[Precio Unitario]]*Tabla1[[#This Row],[Cantidad de Insumos]])</f>
        <v/>
      </c>
      <c r="Q804" s="534" t="str">
        <f>IF(Tabla1[[#This Row],[Descripción]]="","",_xlfn.XLOOKUP(Tabla1[[#This Row],[Descripción]],Tabla10[Descripción],Tabla10[CODIGO PRESUPUESTARIO],0))</f>
        <v/>
      </c>
      <c r="R804" s="535"/>
    </row>
    <row r="805" spans="2:18" s="277" customFormat="1" x14ac:dyDescent="0.25">
      <c r="B805" s="191" t="str">
        <f>IF('Formulario PPGR3'!$G805="","",CONCATENATE('Formulario PPGR3'!$C805,".",'Formulario PPGR3'!$D805,".",'Formulario PPGR3'!$E805,".",'Formulario PPGR3'!$F805))</f>
        <v/>
      </c>
      <c r="C805" s="191" t="str">
        <f>IF('Formulario PPGR3'!$G805="","",'Formulario PPGR1'!#REF!)</f>
        <v/>
      </c>
      <c r="D805" s="191" t="str">
        <f>IF('Formulario PPGR3'!$G805="","",'Formulario PPGR1'!#REF!)</f>
        <v/>
      </c>
      <c r="E805" s="191" t="str">
        <f>IF('Formulario PPGR3'!$G805="","",'Formulario PPGR1'!#REF!)</f>
        <v/>
      </c>
      <c r="F805" s="191" t="str">
        <f>IF('Formulario PPGR3'!$G805="","",'Formulario PPGR1'!#REF!)</f>
        <v/>
      </c>
      <c r="G805" s="243"/>
      <c r="H805" s="531" t="str" cm="1">
        <f t="array" ref="H805">IF(Tabla1[[#This Row],[Código_Actividad]]="","",_xlfn.XLOOKUP(Tabla1[[#This Row],[Código_Actividad]],CodigoActividad,Tabla2[Actividades Programables Presupuestables],"",0))</f>
        <v/>
      </c>
      <c r="I805" s="532" t="str">
        <f>IFERROR(VLOOKUP('Formulario PPGR3'!$G805,'Formulario PPGR2'!$H$110:$V$265,15,FALSE),"")</f>
        <v/>
      </c>
      <c r="J805" s="537"/>
      <c r="K805" s="535" t="str">
        <f>IF(Tabla1[[#This Row],[Insumos]]="","",_xlfn.XLOOKUP(Tabla1[[#This Row],[Insumos]],Tabla10[Insumo],Tabla10[InsumoAbrev],"",0))</f>
        <v/>
      </c>
      <c r="L805" s="536"/>
      <c r="M805" s="533" t="str">
        <f>IF(Tabla1[[#This Row],[Descripción]]="","",_xlfn.XLOOKUP(Tabla1[[#This Row],[Descripción]],Tabla10[Descripción],Tabla10[Unidad de Medida],"",0))</f>
        <v/>
      </c>
      <c r="N805" s="323"/>
      <c r="O805" s="534" t="str">
        <f>IF(Tabla1[[#This Row],[Descripción]]="","",_xlfn.XLOOKUP(Tabla1[[#This Row],[Descripción]],Tabla10[Descripción],Tabla10[Precio Unitario],0))</f>
        <v/>
      </c>
      <c r="P805" s="534" t="str">
        <f>IF(Tabla1[[#This Row],[Cantidad de Insumos]]="","",Tabla1[[#This Row],[Precio Unitario]]*Tabla1[[#This Row],[Cantidad de Insumos]])</f>
        <v/>
      </c>
      <c r="Q805" s="534" t="str">
        <f>IF(Tabla1[[#This Row],[Descripción]]="","",_xlfn.XLOOKUP(Tabla1[[#This Row],[Descripción]],Tabla10[Descripción],Tabla10[CODIGO PRESUPUESTARIO],0))</f>
        <v/>
      </c>
      <c r="R805" s="535"/>
    </row>
    <row r="806" spans="2:18" s="277" customFormat="1" x14ac:dyDescent="0.25">
      <c r="B806" s="191" t="str">
        <f>IF('Formulario PPGR3'!$G806="","",CONCATENATE('Formulario PPGR3'!$C806,".",'Formulario PPGR3'!$D806,".",'Formulario PPGR3'!$E806,".",'Formulario PPGR3'!$F806))</f>
        <v/>
      </c>
      <c r="C806" s="191" t="str">
        <f>IF('Formulario PPGR3'!$G806="","",'Formulario PPGR1'!#REF!)</f>
        <v/>
      </c>
      <c r="D806" s="191" t="str">
        <f>IF('Formulario PPGR3'!$G806="","",'Formulario PPGR1'!#REF!)</f>
        <v/>
      </c>
      <c r="E806" s="191" t="str">
        <f>IF('Formulario PPGR3'!$G806="","",'Formulario PPGR1'!#REF!)</f>
        <v/>
      </c>
      <c r="F806" s="191" t="str">
        <f>IF('Formulario PPGR3'!$G806="","",'Formulario PPGR1'!#REF!)</f>
        <v/>
      </c>
      <c r="G806" s="243"/>
      <c r="H806" s="531" t="str" cm="1">
        <f t="array" ref="H806">IF(Tabla1[[#This Row],[Código_Actividad]]="","",_xlfn.XLOOKUP(Tabla1[[#This Row],[Código_Actividad]],CodigoActividad,Tabla2[Actividades Programables Presupuestables],"",0))</f>
        <v/>
      </c>
      <c r="I806" s="532" t="str">
        <f>IFERROR(VLOOKUP('Formulario PPGR3'!$G806,'Formulario PPGR2'!$H$110:$V$265,15,FALSE),"")</f>
        <v/>
      </c>
      <c r="J806" s="537"/>
      <c r="K806" s="535" t="str">
        <f>IF(Tabla1[[#This Row],[Insumos]]="","",_xlfn.XLOOKUP(Tabla1[[#This Row],[Insumos]],Tabla10[Insumo],Tabla10[InsumoAbrev],"",0))</f>
        <v/>
      </c>
      <c r="L806" s="536"/>
      <c r="M806" s="533" t="str">
        <f>IF(Tabla1[[#This Row],[Descripción]]="","",_xlfn.XLOOKUP(Tabla1[[#This Row],[Descripción]],Tabla10[Descripción],Tabla10[Unidad de Medida],"",0))</f>
        <v/>
      </c>
      <c r="N806" s="323"/>
      <c r="O806" s="534" t="str">
        <f>IF(Tabla1[[#This Row],[Descripción]]="","",_xlfn.XLOOKUP(Tabla1[[#This Row],[Descripción]],Tabla10[Descripción],Tabla10[Precio Unitario],0))</f>
        <v/>
      </c>
      <c r="P806" s="534" t="str">
        <f>IF(Tabla1[[#This Row],[Cantidad de Insumos]]="","",Tabla1[[#This Row],[Precio Unitario]]*Tabla1[[#This Row],[Cantidad de Insumos]])</f>
        <v/>
      </c>
      <c r="Q806" s="534" t="str">
        <f>IF(Tabla1[[#This Row],[Descripción]]="","",_xlfn.XLOOKUP(Tabla1[[#This Row],[Descripción]],Tabla10[Descripción],Tabla10[CODIGO PRESUPUESTARIO],0))</f>
        <v/>
      </c>
      <c r="R806" s="535"/>
    </row>
    <row r="807" spans="2:18" s="277" customFormat="1" x14ac:dyDescent="0.25">
      <c r="B807" s="191" t="str">
        <f>IF('Formulario PPGR3'!$G807="","",CONCATENATE('Formulario PPGR3'!$C807,".",'Formulario PPGR3'!$D807,".",'Formulario PPGR3'!$E807,".",'Formulario PPGR3'!$F807))</f>
        <v/>
      </c>
      <c r="C807" s="191" t="str">
        <f>IF('Formulario PPGR3'!$G807="","",'Formulario PPGR1'!#REF!)</f>
        <v/>
      </c>
      <c r="D807" s="191" t="str">
        <f>IF('Formulario PPGR3'!$G807="","",'Formulario PPGR1'!#REF!)</f>
        <v/>
      </c>
      <c r="E807" s="191" t="str">
        <f>IF('Formulario PPGR3'!$G807="","",'Formulario PPGR1'!#REF!)</f>
        <v/>
      </c>
      <c r="F807" s="191" t="str">
        <f>IF('Formulario PPGR3'!$G807="","",'Formulario PPGR1'!#REF!)</f>
        <v/>
      </c>
      <c r="G807" s="243"/>
      <c r="H807" s="531" t="str" cm="1">
        <f t="array" ref="H807">IF(Tabla1[[#This Row],[Código_Actividad]]="","",_xlfn.XLOOKUP(Tabla1[[#This Row],[Código_Actividad]],CodigoActividad,Tabla2[Actividades Programables Presupuestables],"",0))</f>
        <v/>
      </c>
      <c r="I807" s="532" t="str">
        <f>IFERROR(VLOOKUP('Formulario PPGR3'!$G807,'Formulario PPGR2'!$H$110:$V$265,15,FALSE),"")</f>
        <v/>
      </c>
      <c r="J807" s="537"/>
      <c r="K807" s="535" t="str">
        <f>IF(Tabla1[[#This Row],[Insumos]]="","",_xlfn.XLOOKUP(Tabla1[[#This Row],[Insumos]],Tabla10[Insumo],Tabla10[InsumoAbrev],"",0))</f>
        <v/>
      </c>
      <c r="L807" s="536"/>
      <c r="M807" s="533" t="str">
        <f>IF(Tabla1[[#This Row],[Descripción]]="","",_xlfn.XLOOKUP(Tabla1[[#This Row],[Descripción]],Tabla10[Descripción],Tabla10[Unidad de Medida],"",0))</f>
        <v/>
      </c>
      <c r="N807" s="323"/>
      <c r="O807" s="534" t="str">
        <f>IF(Tabla1[[#This Row],[Descripción]]="","",_xlfn.XLOOKUP(Tabla1[[#This Row],[Descripción]],Tabla10[Descripción],Tabla10[Precio Unitario],0))</f>
        <v/>
      </c>
      <c r="P807" s="534" t="str">
        <f>IF(Tabla1[[#This Row],[Cantidad de Insumos]]="","",Tabla1[[#This Row],[Precio Unitario]]*Tabla1[[#This Row],[Cantidad de Insumos]])</f>
        <v/>
      </c>
      <c r="Q807" s="534" t="str">
        <f>IF(Tabla1[[#This Row],[Descripción]]="","",_xlfn.XLOOKUP(Tabla1[[#This Row],[Descripción]],Tabla10[Descripción],Tabla10[CODIGO PRESUPUESTARIO],0))</f>
        <v/>
      </c>
      <c r="R807" s="535"/>
    </row>
    <row r="808" spans="2:18" s="277" customFormat="1" x14ac:dyDescent="0.25">
      <c r="B808" s="191" t="str">
        <f>IF('Formulario PPGR3'!$G808="","",CONCATENATE('Formulario PPGR3'!$C808,".",'Formulario PPGR3'!$D808,".",'Formulario PPGR3'!$E808,".",'Formulario PPGR3'!$F808))</f>
        <v/>
      </c>
      <c r="C808" s="191" t="str">
        <f>IF('Formulario PPGR3'!$G808="","",'Formulario PPGR1'!#REF!)</f>
        <v/>
      </c>
      <c r="D808" s="191" t="str">
        <f>IF('Formulario PPGR3'!$G808="","",'Formulario PPGR1'!#REF!)</f>
        <v/>
      </c>
      <c r="E808" s="191" t="str">
        <f>IF('Formulario PPGR3'!$G808="","",'Formulario PPGR1'!#REF!)</f>
        <v/>
      </c>
      <c r="F808" s="191" t="str">
        <f>IF('Formulario PPGR3'!$G808="","",'Formulario PPGR1'!#REF!)</f>
        <v/>
      </c>
      <c r="G808" s="243"/>
      <c r="H808" s="531" t="str" cm="1">
        <f t="array" ref="H808">IF(Tabla1[[#This Row],[Código_Actividad]]="","",_xlfn.XLOOKUP(Tabla1[[#This Row],[Código_Actividad]],CodigoActividad,Tabla2[Actividades Programables Presupuestables],"",0))</f>
        <v/>
      </c>
      <c r="I808" s="532" t="str">
        <f>IFERROR(VLOOKUP('Formulario PPGR3'!$G808,'Formulario PPGR2'!$H$110:$V$265,15,FALSE),"")</f>
        <v/>
      </c>
      <c r="J808" s="537"/>
      <c r="K808" s="535" t="str">
        <f>IF(Tabla1[[#This Row],[Insumos]]="","",_xlfn.XLOOKUP(Tabla1[[#This Row],[Insumos]],Tabla10[Insumo],Tabla10[InsumoAbrev],"",0))</f>
        <v/>
      </c>
      <c r="L808" s="536"/>
      <c r="M808" s="533" t="str">
        <f>IF(Tabla1[[#This Row],[Descripción]]="","",_xlfn.XLOOKUP(Tabla1[[#This Row],[Descripción]],Tabla10[Descripción],Tabla10[Unidad de Medida],"",0))</f>
        <v/>
      </c>
      <c r="N808" s="323"/>
      <c r="O808" s="534" t="str">
        <f>IF(Tabla1[[#This Row],[Descripción]]="","",_xlfn.XLOOKUP(Tabla1[[#This Row],[Descripción]],Tabla10[Descripción],Tabla10[Precio Unitario],0))</f>
        <v/>
      </c>
      <c r="P808" s="534" t="str">
        <f>IF(Tabla1[[#This Row],[Cantidad de Insumos]]="","",Tabla1[[#This Row],[Precio Unitario]]*Tabla1[[#This Row],[Cantidad de Insumos]])</f>
        <v/>
      </c>
      <c r="Q808" s="534" t="str">
        <f>IF(Tabla1[[#This Row],[Descripción]]="","",_xlfn.XLOOKUP(Tabla1[[#This Row],[Descripción]],Tabla10[Descripción],Tabla10[CODIGO PRESUPUESTARIO],0))</f>
        <v/>
      </c>
      <c r="R808" s="535"/>
    </row>
    <row r="809" spans="2:18" s="277" customFormat="1" x14ac:dyDescent="0.25">
      <c r="B809" s="191" t="str">
        <f>IF('Formulario PPGR3'!$G809="","",CONCATENATE('Formulario PPGR3'!$C809,".",'Formulario PPGR3'!$D809,".",'Formulario PPGR3'!$E809,".",'Formulario PPGR3'!$F809))</f>
        <v/>
      </c>
      <c r="C809" s="191" t="str">
        <f>IF('Formulario PPGR3'!$G809="","",'Formulario PPGR1'!#REF!)</f>
        <v/>
      </c>
      <c r="D809" s="191" t="str">
        <f>IF('Formulario PPGR3'!$G809="","",'Formulario PPGR1'!#REF!)</f>
        <v/>
      </c>
      <c r="E809" s="191" t="str">
        <f>IF('Formulario PPGR3'!$G809="","",'Formulario PPGR1'!#REF!)</f>
        <v/>
      </c>
      <c r="F809" s="191" t="str">
        <f>IF('Formulario PPGR3'!$G809="","",'Formulario PPGR1'!#REF!)</f>
        <v/>
      </c>
      <c r="G809" s="243"/>
      <c r="H809" s="531" t="str" cm="1">
        <f t="array" ref="H809">IF(Tabla1[[#This Row],[Código_Actividad]]="","",_xlfn.XLOOKUP(Tabla1[[#This Row],[Código_Actividad]],CodigoActividad,Tabla2[Actividades Programables Presupuestables],"",0))</f>
        <v/>
      </c>
      <c r="I809" s="532" t="str">
        <f>IFERROR(VLOOKUP('Formulario PPGR3'!$G809,'Formulario PPGR2'!$H$110:$V$265,15,FALSE),"")</f>
        <v/>
      </c>
      <c r="J809" s="537"/>
      <c r="K809" s="535" t="str">
        <f>IF(Tabla1[[#This Row],[Insumos]]="","",_xlfn.XLOOKUP(Tabla1[[#This Row],[Insumos]],Tabla10[Insumo],Tabla10[InsumoAbrev],"",0))</f>
        <v/>
      </c>
      <c r="L809" s="536"/>
      <c r="M809" s="533" t="str">
        <f>IF(Tabla1[[#This Row],[Descripción]]="","",_xlfn.XLOOKUP(Tabla1[[#This Row],[Descripción]],Tabla10[Descripción],Tabla10[Unidad de Medida],"",0))</f>
        <v/>
      </c>
      <c r="N809" s="323"/>
      <c r="O809" s="534" t="str">
        <f>IF(Tabla1[[#This Row],[Descripción]]="","",_xlfn.XLOOKUP(Tabla1[[#This Row],[Descripción]],Tabla10[Descripción],Tabla10[Precio Unitario],0))</f>
        <v/>
      </c>
      <c r="P809" s="534" t="str">
        <f>IF(Tabla1[[#This Row],[Cantidad de Insumos]]="","",Tabla1[[#This Row],[Precio Unitario]]*Tabla1[[#This Row],[Cantidad de Insumos]])</f>
        <v/>
      </c>
      <c r="Q809" s="534" t="str">
        <f>IF(Tabla1[[#This Row],[Descripción]]="","",_xlfn.XLOOKUP(Tabla1[[#This Row],[Descripción]],Tabla10[Descripción],Tabla10[CODIGO PRESUPUESTARIO],0))</f>
        <v/>
      </c>
      <c r="R809" s="535"/>
    </row>
    <row r="810" spans="2:18" s="277" customFormat="1" x14ac:dyDescent="0.25">
      <c r="B810" s="191" t="str">
        <f>IF('Formulario PPGR3'!$G810="","",CONCATENATE('Formulario PPGR3'!$C810,".",'Formulario PPGR3'!$D810,".",'Formulario PPGR3'!$E810,".",'Formulario PPGR3'!$F810))</f>
        <v/>
      </c>
      <c r="C810" s="191" t="str">
        <f>IF('Formulario PPGR3'!$G810="","",'Formulario PPGR1'!#REF!)</f>
        <v/>
      </c>
      <c r="D810" s="191" t="str">
        <f>IF('Formulario PPGR3'!$G810="","",'Formulario PPGR1'!#REF!)</f>
        <v/>
      </c>
      <c r="E810" s="191" t="str">
        <f>IF('Formulario PPGR3'!$G810="","",'Formulario PPGR1'!#REF!)</f>
        <v/>
      </c>
      <c r="F810" s="191" t="str">
        <f>IF('Formulario PPGR3'!$G810="","",'Formulario PPGR1'!#REF!)</f>
        <v/>
      </c>
      <c r="G810" s="243"/>
      <c r="H810" s="531" t="str" cm="1">
        <f t="array" ref="H810">IF(Tabla1[[#This Row],[Código_Actividad]]="","",_xlfn.XLOOKUP(Tabla1[[#This Row],[Código_Actividad]],CodigoActividad,Tabla2[Actividades Programables Presupuestables],"",0))</f>
        <v/>
      </c>
      <c r="I810" s="532" t="str">
        <f>IFERROR(VLOOKUP('Formulario PPGR3'!$G810,'Formulario PPGR2'!$H$110:$V$265,15,FALSE),"")</f>
        <v/>
      </c>
      <c r="J810" s="537"/>
      <c r="K810" s="535" t="str">
        <f>IF(Tabla1[[#This Row],[Insumos]]="","",_xlfn.XLOOKUP(Tabla1[[#This Row],[Insumos]],Tabla10[Insumo],Tabla10[InsumoAbrev],"",0))</f>
        <v/>
      </c>
      <c r="L810" s="536"/>
      <c r="M810" s="533" t="str">
        <f>IF(Tabla1[[#This Row],[Descripción]]="","",_xlfn.XLOOKUP(Tabla1[[#This Row],[Descripción]],Tabla10[Descripción],Tabla10[Unidad de Medida],"",0))</f>
        <v/>
      </c>
      <c r="N810" s="323"/>
      <c r="O810" s="534" t="str">
        <f>IF(Tabla1[[#This Row],[Descripción]]="","",_xlfn.XLOOKUP(Tabla1[[#This Row],[Descripción]],Tabla10[Descripción],Tabla10[Precio Unitario],0))</f>
        <v/>
      </c>
      <c r="P810" s="534" t="str">
        <f>IF(Tabla1[[#This Row],[Cantidad de Insumos]]="","",Tabla1[[#This Row],[Precio Unitario]]*Tabla1[[#This Row],[Cantidad de Insumos]])</f>
        <v/>
      </c>
      <c r="Q810" s="534" t="str">
        <f>IF(Tabla1[[#This Row],[Descripción]]="","",_xlfn.XLOOKUP(Tabla1[[#This Row],[Descripción]],Tabla10[Descripción],Tabla10[CODIGO PRESUPUESTARIO],0))</f>
        <v/>
      </c>
      <c r="R810" s="535"/>
    </row>
    <row r="811" spans="2:18" s="277" customFormat="1" x14ac:dyDescent="0.25">
      <c r="B811" s="191" t="str">
        <f>IF('Formulario PPGR3'!$G811="","",CONCATENATE('Formulario PPGR3'!$C811,".",'Formulario PPGR3'!$D811,".",'Formulario PPGR3'!$E811,".",'Formulario PPGR3'!$F811))</f>
        <v/>
      </c>
      <c r="C811" s="191" t="str">
        <f>IF('Formulario PPGR3'!$G811="","",'Formulario PPGR1'!#REF!)</f>
        <v/>
      </c>
      <c r="D811" s="191" t="str">
        <f>IF('Formulario PPGR3'!$G811="","",'Formulario PPGR1'!#REF!)</f>
        <v/>
      </c>
      <c r="E811" s="191" t="str">
        <f>IF('Formulario PPGR3'!$G811="","",'Formulario PPGR1'!#REF!)</f>
        <v/>
      </c>
      <c r="F811" s="191" t="str">
        <f>IF('Formulario PPGR3'!$G811="","",'Formulario PPGR1'!#REF!)</f>
        <v/>
      </c>
      <c r="G811" s="243"/>
      <c r="H811" s="531" t="str" cm="1">
        <f t="array" ref="H811">IF(Tabla1[[#This Row],[Código_Actividad]]="","",_xlfn.XLOOKUP(Tabla1[[#This Row],[Código_Actividad]],CodigoActividad,Tabla2[Actividades Programables Presupuestables],"",0))</f>
        <v/>
      </c>
      <c r="I811" s="532" t="str">
        <f>IFERROR(VLOOKUP('Formulario PPGR3'!$G811,'Formulario PPGR2'!$H$110:$V$265,15,FALSE),"")</f>
        <v/>
      </c>
      <c r="J811" s="537"/>
      <c r="K811" s="535" t="str">
        <f>IF(Tabla1[[#This Row],[Insumos]]="","",_xlfn.XLOOKUP(Tabla1[[#This Row],[Insumos]],Tabla10[Insumo],Tabla10[InsumoAbrev],"",0))</f>
        <v/>
      </c>
      <c r="L811" s="536"/>
      <c r="M811" s="533" t="str">
        <f>IF(Tabla1[[#This Row],[Descripción]]="","",_xlfn.XLOOKUP(Tabla1[[#This Row],[Descripción]],Tabla10[Descripción],Tabla10[Unidad de Medida],"",0))</f>
        <v/>
      </c>
      <c r="N811" s="323"/>
      <c r="O811" s="534" t="str">
        <f>IF(Tabla1[[#This Row],[Descripción]]="","",_xlfn.XLOOKUP(Tabla1[[#This Row],[Descripción]],Tabla10[Descripción],Tabla10[Precio Unitario],0))</f>
        <v/>
      </c>
      <c r="P811" s="534" t="str">
        <f>IF(Tabla1[[#This Row],[Cantidad de Insumos]]="","",Tabla1[[#This Row],[Precio Unitario]]*Tabla1[[#This Row],[Cantidad de Insumos]])</f>
        <v/>
      </c>
      <c r="Q811" s="534" t="str">
        <f>IF(Tabla1[[#This Row],[Descripción]]="","",_xlfn.XLOOKUP(Tabla1[[#This Row],[Descripción]],Tabla10[Descripción],Tabla10[CODIGO PRESUPUESTARIO],0))</f>
        <v/>
      </c>
      <c r="R811" s="535"/>
    </row>
    <row r="812" spans="2:18" s="277" customFormat="1" x14ac:dyDescent="0.25">
      <c r="B812" s="191" t="str">
        <f>IF('Formulario PPGR3'!$G812="","",CONCATENATE('Formulario PPGR3'!$C812,".",'Formulario PPGR3'!$D812,".",'Formulario PPGR3'!$E812,".",'Formulario PPGR3'!$F812))</f>
        <v/>
      </c>
      <c r="C812" s="191" t="str">
        <f>IF('Formulario PPGR3'!$G812="","",'Formulario PPGR1'!#REF!)</f>
        <v/>
      </c>
      <c r="D812" s="191" t="str">
        <f>IF('Formulario PPGR3'!$G812="","",'Formulario PPGR1'!#REF!)</f>
        <v/>
      </c>
      <c r="E812" s="191" t="str">
        <f>IF('Formulario PPGR3'!$G812="","",'Formulario PPGR1'!#REF!)</f>
        <v/>
      </c>
      <c r="F812" s="191" t="str">
        <f>IF('Formulario PPGR3'!$G812="","",'Formulario PPGR1'!#REF!)</f>
        <v/>
      </c>
      <c r="G812" s="243"/>
      <c r="H812" s="531" t="str" cm="1">
        <f t="array" ref="H812">IF(Tabla1[[#This Row],[Código_Actividad]]="","",_xlfn.XLOOKUP(Tabla1[[#This Row],[Código_Actividad]],CodigoActividad,Tabla2[Actividades Programables Presupuestables],"",0))</f>
        <v/>
      </c>
      <c r="I812" s="532" t="str">
        <f>IFERROR(VLOOKUP('Formulario PPGR3'!$G812,'Formulario PPGR2'!$H$110:$V$265,15,FALSE),"")</f>
        <v/>
      </c>
      <c r="J812" s="537"/>
      <c r="K812" s="535" t="str">
        <f>IF(Tabla1[[#This Row],[Insumos]]="","",_xlfn.XLOOKUP(Tabla1[[#This Row],[Insumos]],Tabla10[Insumo],Tabla10[InsumoAbrev],"",0))</f>
        <v/>
      </c>
      <c r="L812" s="536"/>
      <c r="M812" s="533" t="str">
        <f>IF(Tabla1[[#This Row],[Descripción]]="","",_xlfn.XLOOKUP(Tabla1[[#This Row],[Descripción]],Tabla10[Descripción],Tabla10[Unidad de Medida],"",0))</f>
        <v/>
      </c>
      <c r="N812" s="323"/>
      <c r="O812" s="534" t="str">
        <f>IF(Tabla1[[#This Row],[Descripción]]="","",_xlfn.XLOOKUP(Tabla1[[#This Row],[Descripción]],Tabla10[Descripción],Tabla10[Precio Unitario],0))</f>
        <v/>
      </c>
      <c r="P812" s="534" t="str">
        <f>IF(Tabla1[[#This Row],[Cantidad de Insumos]]="","",Tabla1[[#This Row],[Precio Unitario]]*Tabla1[[#This Row],[Cantidad de Insumos]])</f>
        <v/>
      </c>
      <c r="Q812" s="534" t="str">
        <f>IF(Tabla1[[#This Row],[Descripción]]="","",_xlfn.XLOOKUP(Tabla1[[#This Row],[Descripción]],Tabla10[Descripción],Tabla10[CODIGO PRESUPUESTARIO],0))</f>
        <v/>
      </c>
      <c r="R812" s="535"/>
    </row>
    <row r="813" spans="2:18" s="277" customFormat="1" x14ac:dyDescent="0.25">
      <c r="B813" s="191" t="str">
        <f>IF('Formulario PPGR3'!$G813="","",CONCATENATE('Formulario PPGR3'!$C813,".",'Formulario PPGR3'!$D813,".",'Formulario PPGR3'!$E813,".",'Formulario PPGR3'!$F813))</f>
        <v/>
      </c>
      <c r="C813" s="191" t="str">
        <f>IF('Formulario PPGR3'!$G813="","",'Formulario PPGR1'!#REF!)</f>
        <v/>
      </c>
      <c r="D813" s="191" t="str">
        <f>IF('Formulario PPGR3'!$G813="","",'Formulario PPGR1'!#REF!)</f>
        <v/>
      </c>
      <c r="E813" s="191" t="str">
        <f>IF('Formulario PPGR3'!$G813="","",'Formulario PPGR1'!#REF!)</f>
        <v/>
      </c>
      <c r="F813" s="191" t="str">
        <f>IF('Formulario PPGR3'!$G813="","",'Formulario PPGR1'!#REF!)</f>
        <v/>
      </c>
      <c r="G813" s="243"/>
      <c r="H813" s="531" t="str" cm="1">
        <f t="array" ref="H813">IF(Tabla1[[#This Row],[Código_Actividad]]="","",_xlfn.XLOOKUP(Tabla1[[#This Row],[Código_Actividad]],CodigoActividad,Tabla2[Actividades Programables Presupuestables],"",0))</f>
        <v/>
      </c>
      <c r="I813" s="532" t="str">
        <f>IFERROR(VLOOKUP('Formulario PPGR3'!$G813,'Formulario PPGR2'!$H$110:$V$265,15,FALSE),"")</f>
        <v/>
      </c>
      <c r="J813" s="537"/>
      <c r="K813" s="535" t="str">
        <f>IF(Tabla1[[#This Row],[Insumos]]="","",_xlfn.XLOOKUP(Tabla1[[#This Row],[Insumos]],Tabla10[Insumo],Tabla10[InsumoAbrev],"",0))</f>
        <v/>
      </c>
      <c r="L813" s="536"/>
      <c r="M813" s="533" t="str">
        <f>IF(Tabla1[[#This Row],[Descripción]]="","",_xlfn.XLOOKUP(Tabla1[[#This Row],[Descripción]],Tabla10[Descripción],Tabla10[Unidad de Medida],"",0))</f>
        <v/>
      </c>
      <c r="N813" s="323"/>
      <c r="O813" s="534" t="str">
        <f>IF(Tabla1[[#This Row],[Descripción]]="","",_xlfn.XLOOKUP(Tabla1[[#This Row],[Descripción]],Tabla10[Descripción],Tabla10[Precio Unitario],0))</f>
        <v/>
      </c>
      <c r="P813" s="534" t="str">
        <f>IF(Tabla1[[#This Row],[Cantidad de Insumos]]="","",Tabla1[[#This Row],[Precio Unitario]]*Tabla1[[#This Row],[Cantidad de Insumos]])</f>
        <v/>
      </c>
      <c r="Q813" s="534" t="str">
        <f>IF(Tabla1[[#This Row],[Descripción]]="","",_xlfn.XLOOKUP(Tabla1[[#This Row],[Descripción]],Tabla10[Descripción],Tabla10[CODIGO PRESUPUESTARIO],0))</f>
        <v/>
      </c>
      <c r="R813" s="535"/>
    </row>
    <row r="814" spans="2:18" s="277" customFormat="1" x14ac:dyDescent="0.25">
      <c r="B814" s="191" t="str">
        <f>IF('Formulario PPGR3'!$G814="","",CONCATENATE('Formulario PPGR3'!$C814,".",'Formulario PPGR3'!$D814,".",'Formulario PPGR3'!$E814,".",'Formulario PPGR3'!$F814))</f>
        <v/>
      </c>
      <c r="C814" s="191" t="str">
        <f>IF('Formulario PPGR3'!$G814="","",'Formulario PPGR1'!#REF!)</f>
        <v/>
      </c>
      <c r="D814" s="191" t="str">
        <f>IF('Formulario PPGR3'!$G814="","",'Formulario PPGR1'!#REF!)</f>
        <v/>
      </c>
      <c r="E814" s="191" t="str">
        <f>IF('Formulario PPGR3'!$G814="","",'Formulario PPGR1'!#REF!)</f>
        <v/>
      </c>
      <c r="F814" s="191" t="str">
        <f>IF('Formulario PPGR3'!$G814="","",'Formulario PPGR1'!#REF!)</f>
        <v/>
      </c>
      <c r="G814" s="243"/>
      <c r="H814" s="531" t="str" cm="1">
        <f t="array" ref="H814">IF(Tabla1[[#This Row],[Código_Actividad]]="","",_xlfn.XLOOKUP(Tabla1[[#This Row],[Código_Actividad]],CodigoActividad,Tabla2[Actividades Programables Presupuestables],"",0))</f>
        <v/>
      </c>
      <c r="I814" s="532" t="str">
        <f>IFERROR(VLOOKUP('Formulario PPGR3'!$G814,'Formulario PPGR2'!$H$110:$V$265,15,FALSE),"")</f>
        <v/>
      </c>
      <c r="J814" s="537"/>
      <c r="K814" s="535" t="str">
        <f>IF(Tabla1[[#This Row],[Insumos]]="","",_xlfn.XLOOKUP(Tabla1[[#This Row],[Insumos]],Tabla10[Insumo],Tabla10[InsumoAbrev],"",0))</f>
        <v/>
      </c>
      <c r="L814" s="536"/>
      <c r="M814" s="533" t="str">
        <f>IF(Tabla1[[#This Row],[Descripción]]="","",_xlfn.XLOOKUP(Tabla1[[#This Row],[Descripción]],Tabla10[Descripción],Tabla10[Unidad de Medida],"",0))</f>
        <v/>
      </c>
      <c r="N814" s="323"/>
      <c r="O814" s="534" t="str">
        <f>IF(Tabla1[[#This Row],[Descripción]]="","",_xlfn.XLOOKUP(Tabla1[[#This Row],[Descripción]],Tabla10[Descripción],Tabla10[Precio Unitario],0))</f>
        <v/>
      </c>
      <c r="P814" s="534" t="str">
        <f>IF(Tabla1[[#This Row],[Cantidad de Insumos]]="","",Tabla1[[#This Row],[Precio Unitario]]*Tabla1[[#This Row],[Cantidad de Insumos]])</f>
        <v/>
      </c>
      <c r="Q814" s="534" t="str">
        <f>IF(Tabla1[[#This Row],[Descripción]]="","",_xlfn.XLOOKUP(Tabla1[[#This Row],[Descripción]],Tabla10[Descripción],Tabla10[CODIGO PRESUPUESTARIO],0))</f>
        <v/>
      </c>
      <c r="R814" s="535"/>
    </row>
    <row r="815" spans="2:18" s="277" customFormat="1" x14ac:dyDescent="0.25">
      <c r="B815" s="191" t="str">
        <f>IF('Formulario PPGR3'!$G815="","",CONCATENATE('Formulario PPGR3'!$C815,".",'Formulario PPGR3'!$D815,".",'Formulario PPGR3'!$E815,".",'Formulario PPGR3'!$F815))</f>
        <v/>
      </c>
      <c r="C815" s="191" t="str">
        <f>IF('Formulario PPGR3'!$G815="","",'Formulario PPGR1'!#REF!)</f>
        <v/>
      </c>
      <c r="D815" s="191" t="str">
        <f>IF('Formulario PPGR3'!$G815="","",'Formulario PPGR1'!#REF!)</f>
        <v/>
      </c>
      <c r="E815" s="191" t="str">
        <f>IF('Formulario PPGR3'!$G815="","",'Formulario PPGR1'!#REF!)</f>
        <v/>
      </c>
      <c r="F815" s="191" t="str">
        <f>IF('Formulario PPGR3'!$G815="","",'Formulario PPGR1'!#REF!)</f>
        <v/>
      </c>
      <c r="G815" s="243"/>
      <c r="H815" s="531" t="str" cm="1">
        <f t="array" ref="H815">IF(Tabla1[[#This Row],[Código_Actividad]]="","",_xlfn.XLOOKUP(Tabla1[[#This Row],[Código_Actividad]],CodigoActividad,Tabla2[Actividades Programables Presupuestables],"",0))</f>
        <v/>
      </c>
      <c r="I815" s="532" t="str">
        <f>IFERROR(VLOOKUP('Formulario PPGR3'!$G815,'Formulario PPGR2'!$H$110:$V$265,15,FALSE),"")</f>
        <v/>
      </c>
      <c r="J815" s="537"/>
      <c r="K815" s="535" t="str">
        <f>IF(Tabla1[[#This Row],[Insumos]]="","",_xlfn.XLOOKUP(Tabla1[[#This Row],[Insumos]],Tabla10[Insumo],Tabla10[InsumoAbrev],"",0))</f>
        <v/>
      </c>
      <c r="L815" s="536"/>
      <c r="M815" s="533" t="str">
        <f>IF(Tabla1[[#This Row],[Descripción]]="","",_xlfn.XLOOKUP(Tabla1[[#This Row],[Descripción]],Tabla10[Descripción],Tabla10[Unidad de Medida],"",0))</f>
        <v/>
      </c>
      <c r="N815" s="323"/>
      <c r="O815" s="534" t="str">
        <f>IF(Tabla1[[#This Row],[Descripción]]="","",_xlfn.XLOOKUP(Tabla1[[#This Row],[Descripción]],Tabla10[Descripción],Tabla10[Precio Unitario],0))</f>
        <v/>
      </c>
      <c r="P815" s="534" t="str">
        <f>IF(Tabla1[[#This Row],[Cantidad de Insumos]]="","",Tabla1[[#This Row],[Precio Unitario]]*Tabla1[[#This Row],[Cantidad de Insumos]])</f>
        <v/>
      </c>
      <c r="Q815" s="534" t="str">
        <f>IF(Tabla1[[#This Row],[Descripción]]="","",_xlfn.XLOOKUP(Tabla1[[#This Row],[Descripción]],Tabla10[Descripción],Tabla10[CODIGO PRESUPUESTARIO],0))</f>
        <v/>
      </c>
      <c r="R815" s="535"/>
    </row>
    <row r="816" spans="2:18" s="277" customFormat="1" x14ac:dyDescent="0.25">
      <c r="B816" s="191" t="str">
        <f>IF('Formulario PPGR3'!$G816="","",CONCATENATE('Formulario PPGR3'!$C816,".",'Formulario PPGR3'!$D816,".",'Formulario PPGR3'!$E816,".",'Formulario PPGR3'!$F816))</f>
        <v/>
      </c>
      <c r="C816" s="191" t="str">
        <f>IF('Formulario PPGR3'!$G816="","",'Formulario PPGR1'!#REF!)</f>
        <v/>
      </c>
      <c r="D816" s="191" t="str">
        <f>IF('Formulario PPGR3'!$G816="","",'Formulario PPGR1'!#REF!)</f>
        <v/>
      </c>
      <c r="E816" s="191" t="str">
        <f>IF('Formulario PPGR3'!$G816="","",'Formulario PPGR1'!#REF!)</f>
        <v/>
      </c>
      <c r="F816" s="191" t="str">
        <f>IF('Formulario PPGR3'!$G816="","",'Formulario PPGR1'!#REF!)</f>
        <v/>
      </c>
      <c r="G816" s="243"/>
      <c r="H816" s="531" t="str" cm="1">
        <f t="array" ref="H816">IF(Tabla1[[#This Row],[Código_Actividad]]="","",_xlfn.XLOOKUP(Tabla1[[#This Row],[Código_Actividad]],CodigoActividad,Tabla2[Actividades Programables Presupuestables],"",0))</f>
        <v/>
      </c>
      <c r="I816" s="532" t="str">
        <f>IFERROR(VLOOKUP('Formulario PPGR3'!$G816,'Formulario PPGR2'!$H$110:$V$265,15,FALSE),"")</f>
        <v/>
      </c>
      <c r="J816" s="537"/>
      <c r="K816" s="535" t="str">
        <f>IF(Tabla1[[#This Row],[Insumos]]="","",_xlfn.XLOOKUP(Tabla1[[#This Row],[Insumos]],Tabla10[Insumo],Tabla10[InsumoAbrev],"",0))</f>
        <v/>
      </c>
      <c r="L816" s="536"/>
      <c r="M816" s="533" t="str">
        <f>IF(Tabla1[[#This Row],[Descripción]]="","",_xlfn.XLOOKUP(Tabla1[[#This Row],[Descripción]],Tabla10[Descripción],Tabla10[Unidad de Medida],"",0))</f>
        <v/>
      </c>
      <c r="N816" s="323"/>
      <c r="O816" s="534" t="str">
        <f>IF(Tabla1[[#This Row],[Descripción]]="","",_xlfn.XLOOKUP(Tabla1[[#This Row],[Descripción]],Tabla10[Descripción],Tabla10[Precio Unitario],0))</f>
        <v/>
      </c>
      <c r="P816" s="534" t="str">
        <f>IF(Tabla1[[#This Row],[Cantidad de Insumos]]="","",Tabla1[[#This Row],[Precio Unitario]]*Tabla1[[#This Row],[Cantidad de Insumos]])</f>
        <v/>
      </c>
      <c r="Q816" s="534" t="str">
        <f>IF(Tabla1[[#This Row],[Descripción]]="","",_xlfn.XLOOKUP(Tabla1[[#This Row],[Descripción]],Tabla10[Descripción],Tabla10[CODIGO PRESUPUESTARIO],0))</f>
        <v/>
      </c>
      <c r="R816" s="535"/>
    </row>
    <row r="817" spans="2:18" s="277" customFormat="1" x14ac:dyDescent="0.25">
      <c r="B817" s="191" t="str">
        <f>IF('Formulario PPGR3'!$G817="","",CONCATENATE('Formulario PPGR3'!$C817,".",'Formulario PPGR3'!$D817,".",'Formulario PPGR3'!$E817,".",'Formulario PPGR3'!$F817))</f>
        <v/>
      </c>
      <c r="C817" s="191" t="str">
        <f>IF('Formulario PPGR3'!$G817="","",'Formulario PPGR1'!#REF!)</f>
        <v/>
      </c>
      <c r="D817" s="191" t="str">
        <f>IF('Formulario PPGR3'!$G817="","",'Formulario PPGR1'!#REF!)</f>
        <v/>
      </c>
      <c r="E817" s="191" t="str">
        <f>IF('Formulario PPGR3'!$G817="","",'Formulario PPGR1'!#REF!)</f>
        <v/>
      </c>
      <c r="F817" s="191" t="str">
        <f>IF('Formulario PPGR3'!$G817="","",'Formulario PPGR1'!#REF!)</f>
        <v/>
      </c>
      <c r="G817" s="243"/>
      <c r="H817" s="531" t="str" cm="1">
        <f t="array" ref="H817">IF(Tabla1[[#This Row],[Código_Actividad]]="","",_xlfn.XLOOKUP(Tabla1[[#This Row],[Código_Actividad]],CodigoActividad,Tabla2[Actividades Programables Presupuestables],"",0))</f>
        <v/>
      </c>
      <c r="I817" s="532" t="str">
        <f>IFERROR(VLOOKUP('Formulario PPGR3'!$G817,'Formulario PPGR2'!$H$110:$V$265,15,FALSE),"")</f>
        <v/>
      </c>
      <c r="J817" s="537"/>
      <c r="K817" s="535" t="str">
        <f>IF(Tabla1[[#This Row],[Insumos]]="","",_xlfn.XLOOKUP(Tabla1[[#This Row],[Insumos]],Tabla10[Insumo],Tabla10[InsumoAbrev],"",0))</f>
        <v/>
      </c>
      <c r="L817" s="536"/>
      <c r="M817" s="533" t="str">
        <f>IF(Tabla1[[#This Row],[Descripción]]="","",_xlfn.XLOOKUP(Tabla1[[#This Row],[Descripción]],Tabla10[Descripción],Tabla10[Unidad de Medida],"",0))</f>
        <v/>
      </c>
      <c r="N817" s="323"/>
      <c r="O817" s="534" t="str">
        <f>IF(Tabla1[[#This Row],[Descripción]]="","",_xlfn.XLOOKUP(Tabla1[[#This Row],[Descripción]],Tabla10[Descripción],Tabla10[Precio Unitario],0))</f>
        <v/>
      </c>
      <c r="P817" s="534" t="str">
        <f>IF(Tabla1[[#This Row],[Cantidad de Insumos]]="","",Tabla1[[#This Row],[Precio Unitario]]*Tabla1[[#This Row],[Cantidad de Insumos]])</f>
        <v/>
      </c>
      <c r="Q817" s="534" t="str">
        <f>IF(Tabla1[[#This Row],[Descripción]]="","",_xlfn.XLOOKUP(Tabla1[[#This Row],[Descripción]],Tabla10[Descripción],Tabla10[CODIGO PRESUPUESTARIO],0))</f>
        <v/>
      </c>
      <c r="R817" s="535"/>
    </row>
    <row r="818" spans="2:18" s="277" customFormat="1" x14ac:dyDescent="0.25">
      <c r="B818" s="191" t="str">
        <f>IF('Formulario PPGR3'!$G818="","",CONCATENATE('Formulario PPGR3'!$C818,".",'Formulario PPGR3'!$D818,".",'Formulario PPGR3'!$E818,".",'Formulario PPGR3'!$F818))</f>
        <v/>
      </c>
      <c r="C818" s="191" t="str">
        <f>IF('Formulario PPGR3'!$G818="","",'Formulario PPGR1'!#REF!)</f>
        <v/>
      </c>
      <c r="D818" s="191" t="str">
        <f>IF('Formulario PPGR3'!$G818="","",'Formulario PPGR1'!#REF!)</f>
        <v/>
      </c>
      <c r="E818" s="191" t="str">
        <f>IF('Formulario PPGR3'!$G818="","",'Formulario PPGR1'!#REF!)</f>
        <v/>
      </c>
      <c r="F818" s="191" t="str">
        <f>IF('Formulario PPGR3'!$G818="","",'Formulario PPGR1'!#REF!)</f>
        <v/>
      </c>
      <c r="G818" s="243"/>
      <c r="H818" s="531" t="str" cm="1">
        <f t="array" ref="H818">IF(Tabla1[[#This Row],[Código_Actividad]]="","",_xlfn.XLOOKUP(Tabla1[[#This Row],[Código_Actividad]],CodigoActividad,Tabla2[Actividades Programables Presupuestables],"",0))</f>
        <v/>
      </c>
      <c r="I818" s="532" t="str">
        <f>IFERROR(VLOOKUP('Formulario PPGR3'!$G818,'Formulario PPGR2'!$H$110:$V$265,15,FALSE),"")</f>
        <v/>
      </c>
      <c r="J818" s="537"/>
      <c r="K818" s="535" t="str">
        <f>IF(Tabla1[[#This Row],[Insumos]]="","",_xlfn.XLOOKUP(Tabla1[[#This Row],[Insumos]],Tabla10[Insumo],Tabla10[InsumoAbrev],"",0))</f>
        <v/>
      </c>
      <c r="L818" s="536"/>
      <c r="M818" s="533" t="str">
        <f>IF(Tabla1[[#This Row],[Descripción]]="","",_xlfn.XLOOKUP(Tabla1[[#This Row],[Descripción]],Tabla10[Descripción],Tabla10[Unidad de Medida],"",0))</f>
        <v/>
      </c>
      <c r="N818" s="323"/>
      <c r="O818" s="534" t="str">
        <f>IF(Tabla1[[#This Row],[Descripción]]="","",_xlfn.XLOOKUP(Tabla1[[#This Row],[Descripción]],Tabla10[Descripción],Tabla10[Precio Unitario],0))</f>
        <v/>
      </c>
      <c r="P818" s="534" t="str">
        <f>IF(Tabla1[[#This Row],[Cantidad de Insumos]]="","",Tabla1[[#This Row],[Precio Unitario]]*Tabla1[[#This Row],[Cantidad de Insumos]])</f>
        <v/>
      </c>
      <c r="Q818" s="534" t="str">
        <f>IF(Tabla1[[#This Row],[Descripción]]="","",_xlfn.XLOOKUP(Tabla1[[#This Row],[Descripción]],Tabla10[Descripción],Tabla10[CODIGO PRESUPUESTARIO],0))</f>
        <v/>
      </c>
      <c r="R818" s="535"/>
    </row>
    <row r="819" spans="2:18" s="277" customFormat="1" x14ac:dyDescent="0.25">
      <c r="B819" s="191" t="str">
        <f>IF('Formulario PPGR3'!$G819="","",CONCATENATE('Formulario PPGR3'!$C819,".",'Formulario PPGR3'!$D819,".",'Formulario PPGR3'!$E819,".",'Formulario PPGR3'!$F819))</f>
        <v/>
      </c>
      <c r="C819" s="191" t="str">
        <f>IF('Formulario PPGR3'!$G819="","",'Formulario PPGR1'!#REF!)</f>
        <v/>
      </c>
      <c r="D819" s="191" t="str">
        <f>IF('Formulario PPGR3'!$G819="","",'Formulario PPGR1'!#REF!)</f>
        <v/>
      </c>
      <c r="E819" s="191" t="str">
        <f>IF('Formulario PPGR3'!$G819="","",'Formulario PPGR1'!#REF!)</f>
        <v/>
      </c>
      <c r="F819" s="191" t="str">
        <f>IF('Formulario PPGR3'!$G819="","",'Formulario PPGR1'!#REF!)</f>
        <v/>
      </c>
      <c r="G819" s="243"/>
      <c r="H819" s="531" t="str" cm="1">
        <f t="array" ref="H819">IF(Tabla1[[#This Row],[Código_Actividad]]="","",_xlfn.XLOOKUP(Tabla1[[#This Row],[Código_Actividad]],CodigoActividad,Tabla2[Actividades Programables Presupuestables],"",0))</f>
        <v/>
      </c>
      <c r="I819" s="532" t="str">
        <f>IFERROR(VLOOKUP('Formulario PPGR3'!$G819,'Formulario PPGR2'!$H$110:$V$265,15,FALSE),"")</f>
        <v/>
      </c>
      <c r="J819" s="537"/>
      <c r="K819" s="535" t="str">
        <f>IF(Tabla1[[#This Row],[Insumos]]="","",_xlfn.XLOOKUP(Tabla1[[#This Row],[Insumos]],Tabla10[Insumo],Tabla10[InsumoAbrev],"",0))</f>
        <v/>
      </c>
      <c r="L819" s="536"/>
      <c r="M819" s="533" t="str">
        <f>IF(Tabla1[[#This Row],[Descripción]]="","",_xlfn.XLOOKUP(Tabla1[[#This Row],[Descripción]],Tabla10[Descripción],Tabla10[Unidad de Medida],"",0))</f>
        <v/>
      </c>
      <c r="N819" s="323"/>
      <c r="O819" s="534" t="str">
        <f>IF(Tabla1[[#This Row],[Descripción]]="","",_xlfn.XLOOKUP(Tabla1[[#This Row],[Descripción]],Tabla10[Descripción],Tabla10[Precio Unitario],0))</f>
        <v/>
      </c>
      <c r="P819" s="534" t="str">
        <f>IF(Tabla1[[#This Row],[Cantidad de Insumos]]="","",Tabla1[[#This Row],[Precio Unitario]]*Tabla1[[#This Row],[Cantidad de Insumos]])</f>
        <v/>
      </c>
      <c r="Q819" s="534" t="str">
        <f>IF(Tabla1[[#This Row],[Descripción]]="","",_xlfn.XLOOKUP(Tabla1[[#This Row],[Descripción]],Tabla10[Descripción],Tabla10[CODIGO PRESUPUESTARIO],0))</f>
        <v/>
      </c>
      <c r="R819" s="535"/>
    </row>
    <row r="820" spans="2:18" s="277" customFormat="1" x14ac:dyDescent="0.25">
      <c r="B820" s="191" t="str">
        <f>IF('Formulario PPGR3'!$G820="","",CONCATENATE('Formulario PPGR3'!$C820,".",'Formulario PPGR3'!$D820,".",'Formulario PPGR3'!$E820,".",'Formulario PPGR3'!$F820))</f>
        <v/>
      </c>
      <c r="C820" s="191" t="str">
        <f>IF('Formulario PPGR3'!$G820="","",'Formulario PPGR1'!#REF!)</f>
        <v/>
      </c>
      <c r="D820" s="191" t="str">
        <f>IF('Formulario PPGR3'!$G820="","",'Formulario PPGR1'!#REF!)</f>
        <v/>
      </c>
      <c r="E820" s="191" t="str">
        <f>IF('Formulario PPGR3'!$G820="","",'Formulario PPGR1'!#REF!)</f>
        <v/>
      </c>
      <c r="F820" s="191" t="str">
        <f>IF('Formulario PPGR3'!$G820="","",'Formulario PPGR1'!#REF!)</f>
        <v/>
      </c>
      <c r="G820" s="243"/>
      <c r="H820" s="531" t="str" cm="1">
        <f t="array" ref="H820">IF(Tabla1[[#This Row],[Código_Actividad]]="","",_xlfn.XLOOKUP(Tabla1[[#This Row],[Código_Actividad]],CodigoActividad,Tabla2[Actividades Programables Presupuestables],"",0))</f>
        <v/>
      </c>
      <c r="I820" s="532" t="str">
        <f>IFERROR(VLOOKUP('Formulario PPGR3'!$G820,'Formulario PPGR2'!$H$110:$V$265,15,FALSE),"")</f>
        <v/>
      </c>
      <c r="J820" s="537"/>
      <c r="K820" s="535" t="str">
        <f>IF(Tabla1[[#This Row],[Insumos]]="","",_xlfn.XLOOKUP(Tabla1[[#This Row],[Insumos]],Tabla10[Insumo],Tabla10[InsumoAbrev],"",0))</f>
        <v/>
      </c>
      <c r="L820" s="536"/>
      <c r="M820" s="533" t="str">
        <f>IF(Tabla1[[#This Row],[Descripción]]="","",_xlfn.XLOOKUP(Tabla1[[#This Row],[Descripción]],Tabla10[Descripción],Tabla10[Unidad de Medida],"",0))</f>
        <v/>
      </c>
      <c r="N820" s="323"/>
      <c r="O820" s="534" t="str">
        <f>IF(Tabla1[[#This Row],[Descripción]]="","",_xlfn.XLOOKUP(Tabla1[[#This Row],[Descripción]],Tabla10[Descripción],Tabla10[Precio Unitario],0))</f>
        <v/>
      </c>
      <c r="P820" s="534" t="str">
        <f>IF(Tabla1[[#This Row],[Cantidad de Insumos]]="","",Tabla1[[#This Row],[Precio Unitario]]*Tabla1[[#This Row],[Cantidad de Insumos]])</f>
        <v/>
      </c>
      <c r="Q820" s="534" t="str">
        <f>IF(Tabla1[[#This Row],[Descripción]]="","",_xlfn.XLOOKUP(Tabla1[[#This Row],[Descripción]],Tabla10[Descripción],Tabla10[CODIGO PRESUPUESTARIO],0))</f>
        <v/>
      </c>
      <c r="R820" s="535"/>
    </row>
    <row r="821" spans="2:18" s="277" customFormat="1" x14ac:dyDescent="0.25">
      <c r="B821" s="191" t="str">
        <f>IF('Formulario PPGR3'!$G821="","",CONCATENATE('Formulario PPGR3'!$C821,".",'Formulario PPGR3'!$D821,".",'Formulario PPGR3'!$E821,".",'Formulario PPGR3'!$F821))</f>
        <v/>
      </c>
      <c r="C821" s="191" t="str">
        <f>IF('Formulario PPGR3'!$G821="","",'Formulario PPGR1'!#REF!)</f>
        <v/>
      </c>
      <c r="D821" s="191" t="str">
        <f>IF('Formulario PPGR3'!$G821="","",'Formulario PPGR1'!#REF!)</f>
        <v/>
      </c>
      <c r="E821" s="191" t="str">
        <f>IF('Formulario PPGR3'!$G821="","",'Formulario PPGR1'!#REF!)</f>
        <v/>
      </c>
      <c r="F821" s="191" t="str">
        <f>IF('Formulario PPGR3'!$G821="","",'Formulario PPGR1'!#REF!)</f>
        <v/>
      </c>
      <c r="G821" s="243"/>
      <c r="H821" s="531" t="str" cm="1">
        <f t="array" ref="H821">IF(Tabla1[[#This Row],[Código_Actividad]]="","",_xlfn.XLOOKUP(Tabla1[[#This Row],[Código_Actividad]],CodigoActividad,Tabla2[Actividades Programables Presupuestables],"",0))</f>
        <v/>
      </c>
      <c r="I821" s="532" t="str">
        <f>IFERROR(VLOOKUP('Formulario PPGR3'!$G821,'Formulario PPGR2'!$H$110:$V$265,15,FALSE),"")</f>
        <v/>
      </c>
      <c r="J821" s="537"/>
      <c r="K821" s="535" t="str">
        <f>IF(Tabla1[[#This Row],[Insumos]]="","",_xlfn.XLOOKUP(Tabla1[[#This Row],[Insumos]],Tabla10[Insumo],Tabla10[InsumoAbrev],"",0))</f>
        <v/>
      </c>
      <c r="L821" s="536"/>
      <c r="M821" s="533" t="str">
        <f>IF(Tabla1[[#This Row],[Descripción]]="","",_xlfn.XLOOKUP(Tabla1[[#This Row],[Descripción]],Tabla10[Descripción],Tabla10[Unidad de Medida],"",0))</f>
        <v/>
      </c>
      <c r="N821" s="323"/>
      <c r="O821" s="534" t="str">
        <f>IF(Tabla1[[#This Row],[Descripción]]="","",_xlfn.XLOOKUP(Tabla1[[#This Row],[Descripción]],Tabla10[Descripción],Tabla10[Precio Unitario],0))</f>
        <v/>
      </c>
      <c r="P821" s="534" t="str">
        <f>IF(Tabla1[[#This Row],[Cantidad de Insumos]]="","",Tabla1[[#This Row],[Precio Unitario]]*Tabla1[[#This Row],[Cantidad de Insumos]])</f>
        <v/>
      </c>
      <c r="Q821" s="534" t="str">
        <f>IF(Tabla1[[#This Row],[Descripción]]="","",_xlfn.XLOOKUP(Tabla1[[#This Row],[Descripción]],Tabla10[Descripción],Tabla10[CODIGO PRESUPUESTARIO],0))</f>
        <v/>
      </c>
      <c r="R821" s="535"/>
    </row>
    <row r="822" spans="2:18" s="277" customFormat="1" x14ac:dyDescent="0.25">
      <c r="B822" s="191" t="str">
        <f>IF('Formulario PPGR3'!$G822="","",CONCATENATE('Formulario PPGR3'!$C822,".",'Formulario PPGR3'!$D822,".",'Formulario PPGR3'!$E822,".",'Formulario PPGR3'!$F822))</f>
        <v/>
      </c>
      <c r="C822" s="191" t="str">
        <f>IF('Formulario PPGR3'!$G822="","",'Formulario PPGR1'!#REF!)</f>
        <v/>
      </c>
      <c r="D822" s="191" t="str">
        <f>IF('Formulario PPGR3'!$G822="","",'Formulario PPGR1'!#REF!)</f>
        <v/>
      </c>
      <c r="E822" s="191" t="str">
        <f>IF('Formulario PPGR3'!$G822="","",'Formulario PPGR1'!#REF!)</f>
        <v/>
      </c>
      <c r="F822" s="191" t="str">
        <f>IF('Formulario PPGR3'!$G822="","",'Formulario PPGR1'!#REF!)</f>
        <v/>
      </c>
      <c r="G822" s="243"/>
      <c r="H822" s="531" t="str" cm="1">
        <f t="array" ref="H822">IF(Tabla1[[#This Row],[Código_Actividad]]="","",_xlfn.XLOOKUP(Tabla1[[#This Row],[Código_Actividad]],CodigoActividad,Tabla2[Actividades Programables Presupuestables],"",0))</f>
        <v/>
      </c>
      <c r="I822" s="532" t="str">
        <f>IFERROR(VLOOKUP('Formulario PPGR3'!$G822,'Formulario PPGR2'!$H$110:$V$265,15,FALSE),"")</f>
        <v/>
      </c>
      <c r="J822" s="537"/>
      <c r="K822" s="535" t="str">
        <f>IF(Tabla1[[#This Row],[Insumos]]="","",_xlfn.XLOOKUP(Tabla1[[#This Row],[Insumos]],Tabla10[Insumo],Tabla10[InsumoAbrev],"",0))</f>
        <v/>
      </c>
      <c r="L822" s="536"/>
      <c r="M822" s="533" t="str">
        <f>IF(Tabla1[[#This Row],[Descripción]]="","",_xlfn.XLOOKUP(Tabla1[[#This Row],[Descripción]],Tabla10[Descripción],Tabla10[Unidad de Medida],"",0))</f>
        <v/>
      </c>
      <c r="N822" s="323"/>
      <c r="O822" s="534" t="str">
        <f>IF(Tabla1[[#This Row],[Descripción]]="","",_xlfn.XLOOKUP(Tabla1[[#This Row],[Descripción]],Tabla10[Descripción],Tabla10[Precio Unitario],0))</f>
        <v/>
      </c>
      <c r="P822" s="534" t="str">
        <f>IF(Tabla1[[#This Row],[Cantidad de Insumos]]="","",Tabla1[[#This Row],[Precio Unitario]]*Tabla1[[#This Row],[Cantidad de Insumos]])</f>
        <v/>
      </c>
      <c r="Q822" s="534" t="str">
        <f>IF(Tabla1[[#This Row],[Descripción]]="","",_xlfn.XLOOKUP(Tabla1[[#This Row],[Descripción]],Tabla10[Descripción],Tabla10[CODIGO PRESUPUESTARIO],0))</f>
        <v/>
      </c>
      <c r="R822" s="535"/>
    </row>
    <row r="823" spans="2:18" s="277" customFormat="1" x14ac:dyDescent="0.25">
      <c r="B823" s="191" t="str">
        <f>IF('Formulario PPGR3'!$G823="","",CONCATENATE('Formulario PPGR3'!$C823,".",'Formulario PPGR3'!$D823,".",'Formulario PPGR3'!$E823,".",'Formulario PPGR3'!$F823))</f>
        <v/>
      </c>
      <c r="C823" s="191" t="str">
        <f>IF('Formulario PPGR3'!$G823="","",'Formulario PPGR1'!#REF!)</f>
        <v/>
      </c>
      <c r="D823" s="191" t="str">
        <f>IF('Formulario PPGR3'!$G823="","",'Formulario PPGR1'!#REF!)</f>
        <v/>
      </c>
      <c r="E823" s="191" t="str">
        <f>IF('Formulario PPGR3'!$G823="","",'Formulario PPGR1'!#REF!)</f>
        <v/>
      </c>
      <c r="F823" s="191" t="str">
        <f>IF('Formulario PPGR3'!$G823="","",'Formulario PPGR1'!#REF!)</f>
        <v/>
      </c>
      <c r="G823" s="243"/>
      <c r="H823" s="531" t="str" cm="1">
        <f t="array" ref="H823">IF(Tabla1[[#This Row],[Código_Actividad]]="","",_xlfn.XLOOKUP(Tabla1[[#This Row],[Código_Actividad]],CodigoActividad,Tabla2[Actividades Programables Presupuestables],"",0))</f>
        <v/>
      </c>
      <c r="I823" s="532" t="str">
        <f>IFERROR(VLOOKUP('Formulario PPGR3'!$G823,'Formulario PPGR2'!$H$110:$V$265,15,FALSE),"")</f>
        <v/>
      </c>
      <c r="J823" s="537"/>
      <c r="K823" s="535" t="str">
        <f>IF(Tabla1[[#This Row],[Insumos]]="","",_xlfn.XLOOKUP(Tabla1[[#This Row],[Insumos]],Tabla10[Insumo],Tabla10[InsumoAbrev],"",0))</f>
        <v/>
      </c>
      <c r="L823" s="536"/>
      <c r="M823" s="533" t="str">
        <f>IF(Tabla1[[#This Row],[Descripción]]="","",_xlfn.XLOOKUP(Tabla1[[#This Row],[Descripción]],Tabla10[Descripción],Tabla10[Unidad de Medida],"",0))</f>
        <v/>
      </c>
      <c r="N823" s="323"/>
      <c r="O823" s="534" t="str">
        <f>IF(Tabla1[[#This Row],[Descripción]]="","",_xlfn.XLOOKUP(Tabla1[[#This Row],[Descripción]],Tabla10[Descripción],Tabla10[Precio Unitario],0))</f>
        <v/>
      </c>
      <c r="P823" s="534" t="str">
        <f>IF(Tabla1[[#This Row],[Cantidad de Insumos]]="","",Tabla1[[#This Row],[Precio Unitario]]*Tabla1[[#This Row],[Cantidad de Insumos]])</f>
        <v/>
      </c>
      <c r="Q823" s="534" t="str">
        <f>IF(Tabla1[[#This Row],[Descripción]]="","",_xlfn.XLOOKUP(Tabla1[[#This Row],[Descripción]],Tabla10[Descripción],Tabla10[CODIGO PRESUPUESTARIO],0))</f>
        <v/>
      </c>
      <c r="R823" s="535"/>
    </row>
    <row r="824" spans="2:18" s="277" customFormat="1" x14ac:dyDescent="0.25">
      <c r="B824" s="191" t="str">
        <f>IF('Formulario PPGR3'!$G824="","",CONCATENATE('Formulario PPGR3'!$C824,".",'Formulario PPGR3'!$D824,".",'Formulario PPGR3'!$E824,".",'Formulario PPGR3'!$F824))</f>
        <v/>
      </c>
      <c r="C824" s="191" t="str">
        <f>IF('Formulario PPGR3'!$G824="","",'Formulario PPGR1'!#REF!)</f>
        <v/>
      </c>
      <c r="D824" s="191" t="str">
        <f>IF('Formulario PPGR3'!$G824="","",'Formulario PPGR1'!#REF!)</f>
        <v/>
      </c>
      <c r="E824" s="191" t="str">
        <f>IF('Formulario PPGR3'!$G824="","",'Formulario PPGR1'!#REF!)</f>
        <v/>
      </c>
      <c r="F824" s="191" t="str">
        <f>IF('Formulario PPGR3'!$G824="","",'Formulario PPGR1'!#REF!)</f>
        <v/>
      </c>
      <c r="G824" s="243"/>
      <c r="H824" s="531" t="str" cm="1">
        <f t="array" ref="H824">IF(Tabla1[[#This Row],[Código_Actividad]]="","",_xlfn.XLOOKUP(Tabla1[[#This Row],[Código_Actividad]],CodigoActividad,Tabla2[Actividades Programables Presupuestables],"",0))</f>
        <v/>
      </c>
      <c r="I824" s="532" t="str">
        <f>IFERROR(VLOOKUP('Formulario PPGR3'!$G824,'Formulario PPGR2'!$H$110:$V$265,15,FALSE),"")</f>
        <v/>
      </c>
      <c r="J824" s="537"/>
      <c r="K824" s="535" t="str">
        <f>IF(Tabla1[[#This Row],[Insumos]]="","",_xlfn.XLOOKUP(Tabla1[[#This Row],[Insumos]],Tabla10[Insumo],Tabla10[InsumoAbrev],"",0))</f>
        <v/>
      </c>
      <c r="L824" s="536"/>
      <c r="M824" s="533" t="str">
        <f>IF(Tabla1[[#This Row],[Descripción]]="","",_xlfn.XLOOKUP(Tabla1[[#This Row],[Descripción]],Tabla10[Descripción],Tabla10[Unidad de Medida],"",0))</f>
        <v/>
      </c>
      <c r="N824" s="323"/>
      <c r="O824" s="534" t="str">
        <f>IF(Tabla1[[#This Row],[Descripción]]="","",_xlfn.XLOOKUP(Tabla1[[#This Row],[Descripción]],Tabla10[Descripción],Tabla10[Precio Unitario],0))</f>
        <v/>
      </c>
      <c r="P824" s="534" t="str">
        <f>IF(Tabla1[[#This Row],[Cantidad de Insumos]]="","",Tabla1[[#This Row],[Precio Unitario]]*Tabla1[[#This Row],[Cantidad de Insumos]])</f>
        <v/>
      </c>
      <c r="Q824" s="534" t="str">
        <f>IF(Tabla1[[#This Row],[Descripción]]="","",_xlfn.XLOOKUP(Tabla1[[#This Row],[Descripción]],Tabla10[Descripción],Tabla10[CODIGO PRESUPUESTARIO],0))</f>
        <v/>
      </c>
      <c r="R824" s="535"/>
    </row>
    <row r="825" spans="2:18" s="277" customFormat="1" x14ac:dyDescent="0.25">
      <c r="B825" s="191" t="str">
        <f>IF('Formulario PPGR3'!$G825="","",CONCATENATE('Formulario PPGR3'!$C825,".",'Formulario PPGR3'!$D825,".",'Formulario PPGR3'!$E825,".",'Formulario PPGR3'!$F825))</f>
        <v/>
      </c>
      <c r="C825" s="191" t="str">
        <f>IF('Formulario PPGR3'!$G825="","",'Formulario PPGR1'!#REF!)</f>
        <v/>
      </c>
      <c r="D825" s="191" t="str">
        <f>IF('Formulario PPGR3'!$G825="","",'Formulario PPGR1'!#REF!)</f>
        <v/>
      </c>
      <c r="E825" s="191" t="str">
        <f>IF('Formulario PPGR3'!$G825="","",'Formulario PPGR1'!#REF!)</f>
        <v/>
      </c>
      <c r="F825" s="191" t="str">
        <f>IF('Formulario PPGR3'!$G825="","",'Formulario PPGR1'!#REF!)</f>
        <v/>
      </c>
      <c r="G825" s="243"/>
      <c r="H825" s="531" t="str" cm="1">
        <f t="array" ref="H825">IF(Tabla1[[#This Row],[Código_Actividad]]="","",_xlfn.XLOOKUP(Tabla1[[#This Row],[Código_Actividad]],CodigoActividad,Tabla2[Actividades Programables Presupuestables],"",0))</f>
        <v/>
      </c>
      <c r="I825" s="532" t="str">
        <f>IFERROR(VLOOKUP('Formulario PPGR3'!$G825,'Formulario PPGR2'!$H$110:$V$265,15,FALSE),"")</f>
        <v/>
      </c>
      <c r="J825" s="537"/>
      <c r="K825" s="535" t="str">
        <f>IF(Tabla1[[#This Row],[Insumos]]="","",_xlfn.XLOOKUP(Tabla1[[#This Row],[Insumos]],Tabla10[Insumo],Tabla10[InsumoAbrev],"",0))</f>
        <v/>
      </c>
      <c r="L825" s="536"/>
      <c r="M825" s="533" t="str">
        <f>IF(Tabla1[[#This Row],[Descripción]]="","",_xlfn.XLOOKUP(Tabla1[[#This Row],[Descripción]],Tabla10[Descripción],Tabla10[Unidad de Medida],"",0))</f>
        <v/>
      </c>
      <c r="N825" s="323"/>
      <c r="O825" s="534" t="str">
        <f>IF(Tabla1[[#This Row],[Descripción]]="","",_xlfn.XLOOKUP(Tabla1[[#This Row],[Descripción]],Tabla10[Descripción],Tabla10[Precio Unitario],0))</f>
        <v/>
      </c>
      <c r="P825" s="534" t="str">
        <f>IF(Tabla1[[#This Row],[Cantidad de Insumos]]="","",Tabla1[[#This Row],[Precio Unitario]]*Tabla1[[#This Row],[Cantidad de Insumos]])</f>
        <v/>
      </c>
      <c r="Q825" s="534" t="str">
        <f>IF(Tabla1[[#This Row],[Descripción]]="","",_xlfn.XLOOKUP(Tabla1[[#This Row],[Descripción]],Tabla10[Descripción],Tabla10[CODIGO PRESUPUESTARIO],0))</f>
        <v/>
      </c>
      <c r="R825" s="535"/>
    </row>
    <row r="826" spans="2:18" s="277" customFormat="1" x14ac:dyDescent="0.25">
      <c r="B826" s="191" t="str">
        <f>IF('Formulario PPGR3'!$G826="","",CONCATENATE('Formulario PPGR3'!$C826,".",'Formulario PPGR3'!$D826,".",'Formulario PPGR3'!$E826,".",'Formulario PPGR3'!$F826))</f>
        <v/>
      </c>
      <c r="C826" s="191" t="str">
        <f>IF('Formulario PPGR3'!$G826="","",'Formulario PPGR1'!#REF!)</f>
        <v/>
      </c>
      <c r="D826" s="191" t="str">
        <f>IF('Formulario PPGR3'!$G826="","",'Formulario PPGR1'!#REF!)</f>
        <v/>
      </c>
      <c r="E826" s="191" t="str">
        <f>IF('Formulario PPGR3'!$G826="","",'Formulario PPGR1'!#REF!)</f>
        <v/>
      </c>
      <c r="F826" s="191" t="str">
        <f>IF('Formulario PPGR3'!$G826="","",'Formulario PPGR1'!#REF!)</f>
        <v/>
      </c>
      <c r="G826" s="243"/>
      <c r="H826" s="531" t="str" cm="1">
        <f t="array" ref="H826">IF(Tabla1[[#This Row],[Código_Actividad]]="","",_xlfn.XLOOKUP(Tabla1[[#This Row],[Código_Actividad]],CodigoActividad,Tabla2[Actividades Programables Presupuestables],"",0))</f>
        <v/>
      </c>
      <c r="I826" s="532" t="str">
        <f>IFERROR(VLOOKUP('Formulario PPGR3'!$G826,'Formulario PPGR2'!$H$110:$V$265,15,FALSE),"")</f>
        <v/>
      </c>
      <c r="J826" s="537"/>
      <c r="K826" s="535" t="str">
        <f>IF(Tabla1[[#This Row],[Insumos]]="","",_xlfn.XLOOKUP(Tabla1[[#This Row],[Insumos]],Tabla10[Insumo],Tabla10[InsumoAbrev],"",0))</f>
        <v/>
      </c>
      <c r="L826" s="536"/>
      <c r="M826" s="533" t="str">
        <f>IF(Tabla1[[#This Row],[Descripción]]="","",_xlfn.XLOOKUP(Tabla1[[#This Row],[Descripción]],Tabla10[Descripción],Tabla10[Unidad de Medida],"",0))</f>
        <v/>
      </c>
      <c r="N826" s="323"/>
      <c r="O826" s="534" t="str">
        <f>IF(Tabla1[[#This Row],[Descripción]]="","",_xlfn.XLOOKUP(Tabla1[[#This Row],[Descripción]],Tabla10[Descripción],Tabla10[Precio Unitario],0))</f>
        <v/>
      </c>
      <c r="P826" s="534" t="str">
        <f>IF(Tabla1[[#This Row],[Cantidad de Insumos]]="","",Tabla1[[#This Row],[Precio Unitario]]*Tabla1[[#This Row],[Cantidad de Insumos]])</f>
        <v/>
      </c>
      <c r="Q826" s="534" t="str">
        <f>IF(Tabla1[[#This Row],[Descripción]]="","",_xlfn.XLOOKUP(Tabla1[[#This Row],[Descripción]],Tabla10[Descripción],Tabla10[CODIGO PRESUPUESTARIO],0))</f>
        <v/>
      </c>
      <c r="R826" s="535"/>
    </row>
    <row r="827" spans="2:18" s="277" customFormat="1" x14ac:dyDescent="0.25">
      <c r="B827" s="191" t="str">
        <f>IF('Formulario PPGR3'!$G827="","",CONCATENATE('Formulario PPGR3'!$C827,".",'Formulario PPGR3'!$D827,".",'Formulario PPGR3'!$E827,".",'Formulario PPGR3'!$F827))</f>
        <v/>
      </c>
      <c r="C827" s="191" t="str">
        <f>IF('Formulario PPGR3'!$G827="","",'Formulario PPGR1'!#REF!)</f>
        <v/>
      </c>
      <c r="D827" s="191" t="str">
        <f>IF('Formulario PPGR3'!$G827="","",'Formulario PPGR1'!#REF!)</f>
        <v/>
      </c>
      <c r="E827" s="191" t="str">
        <f>IF('Formulario PPGR3'!$G827="","",'Formulario PPGR1'!#REF!)</f>
        <v/>
      </c>
      <c r="F827" s="191" t="str">
        <f>IF('Formulario PPGR3'!$G827="","",'Formulario PPGR1'!#REF!)</f>
        <v/>
      </c>
      <c r="G827" s="243"/>
      <c r="H827" s="531" t="str" cm="1">
        <f t="array" ref="H827">IF(Tabla1[[#This Row],[Código_Actividad]]="","",_xlfn.XLOOKUP(Tabla1[[#This Row],[Código_Actividad]],CodigoActividad,Tabla2[Actividades Programables Presupuestables],"",0))</f>
        <v/>
      </c>
      <c r="I827" s="532" t="str">
        <f>IFERROR(VLOOKUP('Formulario PPGR3'!$G827,'Formulario PPGR2'!$H$110:$V$265,15,FALSE),"")</f>
        <v/>
      </c>
      <c r="J827" s="537"/>
      <c r="K827" s="535" t="str">
        <f>IF(Tabla1[[#This Row],[Insumos]]="","",_xlfn.XLOOKUP(Tabla1[[#This Row],[Insumos]],Tabla10[Insumo],Tabla10[InsumoAbrev],"",0))</f>
        <v/>
      </c>
      <c r="L827" s="536"/>
      <c r="M827" s="533" t="str">
        <f>IF(Tabla1[[#This Row],[Descripción]]="","",_xlfn.XLOOKUP(Tabla1[[#This Row],[Descripción]],Tabla10[Descripción],Tabla10[Unidad de Medida],"",0))</f>
        <v/>
      </c>
      <c r="N827" s="323"/>
      <c r="O827" s="534" t="str">
        <f>IF(Tabla1[[#This Row],[Descripción]]="","",_xlfn.XLOOKUP(Tabla1[[#This Row],[Descripción]],Tabla10[Descripción],Tabla10[Precio Unitario],0))</f>
        <v/>
      </c>
      <c r="P827" s="534" t="str">
        <f>IF(Tabla1[[#This Row],[Cantidad de Insumos]]="","",Tabla1[[#This Row],[Precio Unitario]]*Tabla1[[#This Row],[Cantidad de Insumos]])</f>
        <v/>
      </c>
      <c r="Q827" s="534" t="str">
        <f>IF(Tabla1[[#This Row],[Descripción]]="","",_xlfn.XLOOKUP(Tabla1[[#This Row],[Descripción]],Tabla10[Descripción],Tabla10[CODIGO PRESUPUESTARIO],0))</f>
        <v/>
      </c>
      <c r="R827" s="535"/>
    </row>
    <row r="828" spans="2:18" s="277" customFormat="1" x14ac:dyDescent="0.25">
      <c r="B828" s="191" t="str">
        <f>IF('Formulario PPGR3'!$G828="","",CONCATENATE('Formulario PPGR3'!$C828,".",'Formulario PPGR3'!$D828,".",'Formulario PPGR3'!$E828,".",'Formulario PPGR3'!$F828))</f>
        <v/>
      </c>
      <c r="C828" s="191" t="str">
        <f>IF('Formulario PPGR3'!$G828="","",'Formulario PPGR1'!#REF!)</f>
        <v/>
      </c>
      <c r="D828" s="191" t="str">
        <f>IF('Formulario PPGR3'!$G828="","",'Formulario PPGR1'!#REF!)</f>
        <v/>
      </c>
      <c r="E828" s="191" t="str">
        <f>IF('Formulario PPGR3'!$G828="","",'Formulario PPGR1'!#REF!)</f>
        <v/>
      </c>
      <c r="F828" s="191" t="str">
        <f>IF('Formulario PPGR3'!$G828="","",'Formulario PPGR1'!#REF!)</f>
        <v/>
      </c>
      <c r="G828" s="243"/>
      <c r="H828" s="531" t="str" cm="1">
        <f t="array" ref="H828">IF(Tabla1[[#This Row],[Código_Actividad]]="","",_xlfn.XLOOKUP(Tabla1[[#This Row],[Código_Actividad]],CodigoActividad,Tabla2[Actividades Programables Presupuestables],"",0))</f>
        <v/>
      </c>
      <c r="I828" s="532" t="str">
        <f>IFERROR(VLOOKUP('Formulario PPGR3'!$G828,'Formulario PPGR2'!$H$110:$V$265,15,FALSE),"")</f>
        <v/>
      </c>
      <c r="J828" s="537"/>
      <c r="K828" s="535" t="str">
        <f>IF(Tabla1[[#This Row],[Insumos]]="","",_xlfn.XLOOKUP(Tabla1[[#This Row],[Insumos]],Tabla10[Insumo],Tabla10[InsumoAbrev],"",0))</f>
        <v/>
      </c>
      <c r="L828" s="536"/>
      <c r="M828" s="533" t="str">
        <f>IF(Tabla1[[#This Row],[Descripción]]="","",_xlfn.XLOOKUP(Tabla1[[#This Row],[Descripción]],Tabla10[Descripción],Tabla10[Unidad de Medida],"",0))</f>
        <v/>
      </c>
      <c r="N828" s="323"/>
      <c r="O828" s="534" t="str">
        <f>IF(Tabla1[[#This Row],[Descripción]]="","",_xlfn.XLOOKUP(Tabla1[[#This Row],[Descripción]],Tabla10[Descripción],Tabla10[Precio Unitario],0))</f>
        <v/>
      </c>
      <c r="P828" s="534" t="str">
        <f>IF(Tabla1[[#This Row],[Cantidad de Insumos]]="","",Tabla1[[#This Row],[Precio Unitario]]*Tabla1[[#This Row],[Cantidad de Insumos]])</f>
        <v/>
      </c>
      <c r="Q828" s="534" t="str">
        <f>IF(Tabla1[[#This Row],[Descripción]]="","",_xlfn.XLOOKUP(Tabla1[[#This Row],[Descripción]],Tabla10[Descripción],Tabla10[CODIGO PRESUPUESTARIO],0))</f>
        <v/>
      </c>
      <c r="R828" s="535"/>
    </row>
    <row r="829" spans="2:18" s="277" customFormat="1" x14ac:dyDescent="0.25">
      <c r="B829" s="191" t="str">
        <f>IF('Formulario PPGR3'!$G829="","",CONCATENATE('Formulario PPGR3'!$C829,".",'Formulario PPGR3'!$D829,".",'Formulario PPGR3'!$E829,".",'Formulario PPGR3'!$F829))</f>
        <v/>
      </c>
      <c r="C829" s="191" t="str">
        <f>IF('Formulario PPGR3'!$G829="","",'Formulario PPGR1'!#REF!)</f>
        <v/>
      </c>
      <c r="D829" s="191" t="str">
        <f>IF('Formulario PPGR3'!$G829="","",'Formulario PPGR1'!#REF!)</f>
        <v/>
      </c>
      <c r="E829" s="191" t="str">
        <f>IF('Formulario PPGR3'!$G829="","",'Formulario PPGR1'!#REF!)</f>
        <v/>
      </c>
      <c r="F829" s="191" t="str">
        <f>IF('Formulario PPGR3'!$G829="","",'Formulario PPGR1'!#REF!)</f>
        <v/>
      </c>
      <c r="G829" s="243"/>
      <c r="H829" s="531" t="str" cm="1">
        <f t="array" ref="H829">IF(Tabla1[[#This Row],[Código_Actividad]]="","",_xlfn.XLOOKUP(Tabla1[[#This Row],[Código_Actividad]],CodigoActividad,Tabla2[Actividades Programables Presupuestables],"",0))</f>
        <v/>
      </c>
      <c r="I829" s="532" t="str">
        <f>IFERROR(VLOOKUP('Formulario PPGR3'!$G829,'Formulario PPGR2'!$H$110:$V$265,15,FALSE),"")</f>
        <v/>
      </c>
      <c r="J829" s="537"/>
      <c r="K829" s="535" t="str">
        <f>IF(Tabla1[[#This Row],[Insumos]]="","",_xlfn.XLOOKUP(Tabla1[[#This Row],[Insumos]],Tabla10[Insumo],Tabla10[InsumoAbrev],"",0))</f>
        <v/>
      </c>
      <c r="L829" s="536"/>
      <c r="M829" s="533" t="str">
        <f>IF(Tabla1[[#This Row],[Descripción]]="","",_xlfn.XLOOKUP(Tabla1[[#This Row],[Descripción]],Tabla10[Descripción],Tabla10[Unidad de Medida],"",0))</f>
        <v/>
      </c>
      <c r="N829" s="323"/>
      <c r="O829" s="534" t="str">
        <f>IF(Tabla1[[#This Row],[Descripción]]="","",_xlfn.XLOOKUP(Tabla1[[#This Row],[Descripción]],Tabla10[Descripción],Tabla10[Precio Unitario],0))</f>
        <v/>
      </c>
      <c r="P829" s="534" t="str">
        <f>IF(Tabla1[[#This Row],[Cantidad de Insumos]]="","",Tabla1[[#This Row],[Precio Unitario]]*Tabla1[[#This Row],[Cantidad de Insumos]])</f>
        <v/>
      </c>
      <c r="Q829" s="534" t="str">
        <f>IF(Tabla1[[#This Row],[Descripción]]="","",_xlfn.XLOOKUP(Tabla1[[#This Row],[Descripción]],Tabla10[Descripción],Tabla10[CODIGO PRESUPUESTARIO],0))</f>
        <v/>
      </c>
      <c r="R829" s="535"/>
    </row>
    <row r="830" spans="2:18" s="277" customFormat="1" x14ac:dyDescent="0.25">
      <c r="B830" s="191" t="str">
        <f>IF('Formulario PPGR3'!$G830="","",CONCATENATE('Formulario PPGR3'!$C830,".",'Formulario PPGR3'!$D830,".",'Formulario PPGR3'!$E830,".",'Formulario PPGR3'!$F830))</f>
        <v/>
      </c>
      <c r="C830" s="191" t="str">
        <f>IF('Formulario PPGR3'!$G830="","",'Formulario PPGR1'!#REF!)</f>
        <v/>
      </c>
      <c r="D830" s="191" t="str">
        <f>IF('Formulario PPGR3'!$G830="","",'Formulario PPGR1'!#REF!)</f>
        <v/>
      </c>
      <c r="E830" s="191" t="str">
        <f>IF('Formulario PPGR3'!$G830="","",'Formulario PPGR1'!#REF!)</f>
        <v/>
      </c>
      <c r="F830" s="191" t="str">
        <f>IF('Formulario PPGR3'!$G830="","",'Formulario PPGR1'!#REF!)</f>
        <v/>
      </c>
      <c r="G830" s="243"/>
      <c r="H830" s="531" t="str" cm="1">
        <f t="array" ref="H830">IF(Tabla1[[#This Row],[Código_Actividad]]="","",_xlfn.XLOOKUP(Tabla1[[#This Row],[Código_Actividad]],CodigoActividad,Tabla2[Actividades Programables Presupuestables],"",0))</f>
        <v/>
      </c>
      <c r="I830" s="532" t="str">
        <f>IFERROR(VLOOKUP('Formulario PPGR3'!$G830,'Formulario PPGR2'!$H$110:$V$265,15,FALSE),"")</f>
        <v/>
      </c>
      <c r="J830" s="537"/>
      <c r="K830" s="535" t="str">
        <f>IF(Tabla1[[#This Row],[Insumos]]="","",_xlfn.XLOOKUP(Tabla1[[#This Row],[Insumos]],Tabla10[Insumo],Tabla10[InsumoAbrev],"",0))</f>
        <v/>
      </c>
      <c r="L830" s="536"/>
      <c r="M830" s="533" t="str">
        <f>IF(Tabla1[[#This Row],[Descripción]]="","",_xlfn.XLOOKUP(Tabla1[[#This Row],[Descripción]],Tabla10[Descripción],Tabla10[Unidad de Medida],"",0))</f>
        <v/>
      </c>
      <c r="N830" s="323"/>
      <c r="O830" s="534" t="str">
        <f>IF(Tabla1[[#This Row],[Descripción]]="","",_xlfn.XLOOKUP(Tabla1[[#This Row],[Descripción]],Tabla10[Descripción],Tabla10[Precio Unitario],0))</f>
        <v/>
      </c>
      <c r="P830" s="534" t="str">
        <f>IF(Tabla1[[#This Row],[Cantidad de Insumos]]="","",Tabla1[[#This Row],[Precio Unitario]]*Tabla1[[#This Row],[Cantidad de Insumos]])</f>
        <v/>
      </c>
      <c r="Q830" s="534" t="str">
        <f>IF(Tabla1[[#This Row],[Descripción]]="","",_xlfn.XLOOKUP(Tabla1[[#This Row],[Descripción]],Tabla10[Descripción],Tabla10[CODIGO PRESUPUESTARIO],0))</f>
        <v/>
      </c>
      <c r="R830" s="535"/>
    </row>
    <row r="831" spans="2:18" s="277" customFormat="1" x14ac:dyDescent="0.25">
      <c r="B831" s="191" t="str">
        <f>IF('Formulario PPGR3'!$G831="","",CONCATENATE('Formulario PPGR3'!$C831,".",'Formulario PPGR3'!$D831,".",'Formulario PPGR3'!$E831,".",'Formulario PPGR3'!$F831))</f>
        <v/>
      </c>
      <c r="C831" s="191" t="str">
        <f>IF('Formulario PPGR3'!$G831="","",'Formulario PPGR1'!#REF!)</f>
        <v/>
      </c>
      <c r="D831" s="191" t="str">
        <f>IF('Formulario PPGR3'!$G831="","",'Formulario PPGR1'!#REF!)</f>
        <v/>
      </c>
      <c r="E831" s="191" t="str">
        <f>IF('Formulario PPGR3'!$G831="","",'Formulario PPGR1'!#REF!)</f>
        <v/>
      </c>
      <c r="F831" s="191" t="str">
        <f>IF('Formulario PPGR3'!$G831="","",'Formulario PPGR1'!#REF!)</f>
        <v/>
      </c>
      <c r="G831" s="243"/>
      <c r="H831" s="531" t="str" cm="1">
        <f t="array" ref="H831">IF(Tabla1[[#This Row],[Código_Actividad]]="","",_xlfn.XLOOKUP(Tabla1[[#This Row],[Código_Actividad]],CodigoActividad,Tabla2[Actividades Programables Presupuestables],"",0))</f>
        <v/>
      </c>
      <c r="I831" s="532" t="str">
        <f>IFERROR(VLOOKUP('Formulario PPGR3'!$G831,'Formulario PPGR2'!$H$110:$V$265,15,FALSE),"")</f>
        <v/>
      </c>
      <c r="J831" s="537"/>
      <c r="K831" s="535" t="str">
        <f>IF(Tabla1[[#This Row],[Insumos]]="","",_xlfn.XLOOKUP(Tabla1[[#This Row],[Insumos]],Tabla10[Insumo],Tabla10[InsumoAbrev],"",0))</f>
        <v/>
      </c>
      <c r="L831" s="536"/>
      <c r="M831" s="533" t="str">
        <f>IF(Tabla1[[#This Row],[Descripción]]="","",_xlfn.XLOOKUP(Tabla1[[#This Row],[Descripción]],Tabla10[Descripción],Tabla10[Unidad de Medida],"",0))</f>
        <v/>
      </c>
      <c r="N831" s="323"/>
      <c r="O831" s="534" t="str">
        <f>IF(Tabla1[[#This Row],[Descripción]]="","",_xlfn.XLOOKUP(Tabla1[[#This Row],[Descripción]],Tabla10[Descripción],Tabla10[Precio Unitario],0))</f>
        <v/>
      </c>
      <c r="P831" s="534" t="str">
        <f>IF(Tabla1[[#This Row],[Cantidad de Insumos]]="","",Tabla1[[#This Row],[Precio Unitario]]*Tabla1[[#This Row],[Cantidad de Insumos]])</f>
        <v/>
      </c>
      <c r="Q831" s="534" t="str">
        <f>IF(Tabla1[[#This Row],[Descripción]]="","",_xlfn.XLOOKUP(Tabla1[[#This Row],[Descripción]],Tabla10[Descripción],Tabla10[CODIGO PRESUPUESTARIO],0))</f>
        <v/>
      </c>
      <c r="R831" s="535"/>
    </row>
    <row r="832" spans="2:18" s="277" customFormat="1" x14ac:dyDescent="0.25">
      <c r="B832" s="191" t="str">
        <f>IF('Formulario PPGR3'!$G832="","",CONCATENATE('Formulario PPGR3'!$C832,".",'Formulario PPGR3'!$D832,".",'Formulario PPGR3'!$E832,".",'Formulario PPGR3'!$F832))</f>
        <v/>
      </c>
      <c r="C832" s="191" t="str">
        <f>IF('Formulario PPGR3'!$G832="","",'Formulario PPGR1'!#REF!)</f>
        <v/>
      </c>
      <c r="D832" s="191" t="str">
        <f>IF('Formulario PPGR3'!$G832="","",'Formulario PPGR1'!#REF!)</f>
        <v/>
      </c>
      <c r="E832" s="191" t="str">
        <f>IF('Formulario PPGR3'!$G832="","",'Formulario PPGR1'!#REF!)</f>
        <v/>
      </c>
      <c r="F832" s="191" t="str">
        <f>IF('Formulario PPGR3'!$G832="","",'Formulario PPGR1'!#REF!)</f>
        <v/>
      </c>
      <c r="G832" s="243"/>
      <c r="H832" s="531" t="str" cm="1">
        <f t="array" ref="H832">IF(Tabla1[[#This Row],[Código_Actividad]]="","",_xlfn.XLOOKUP(Tabla1[[#This Row],[Código_Actividad]],CodigoActividad,Tabla2[Actividades Programables Presupuestables],"",0))</f>
        <v/>
      </c>
      <c r="I832" s="532" t="str">
        <f>IFERROR(VLOOKUP('Formulario PPGR3'!$G832,'Formulario PPGR2'!$H$110:$V$265,15,FALSE),"")</f>
        <v/>
      </c>
      <c r="J832" s="537"/>
      <c r="K832" s="535" t="str">
        <f>IF(Tabla1[[#This Row],[Insumos]]="","",_xlfn.XLOOKUP(Tabla1[[#This Row],[Insumos]],Tabla10[Insumo],Tabla10[InsumoAbrev],"",0))</f>
        <v/>
      </c>
      <c r="L832" s="536"/>
      <c r="M832" s="533" t="str">
        <f>IF(Tabla1[[#This Row],[Descripción]]="","",_xlfn.XLOOKUP(Tabla1[[#This Row],[Descripción]],Tabla10[Descripción],Tabla10[Unidad de Medida],"",0))</f>
        <v/>
      </c>
      <c r="N832" s="323"/>
      <c r="O832" s="534" t="str">
        <f>IF(Tabla1[[#This Row],[Descripción]]="","",_xlfn.XLOOKUP(Tabla1[[#This Row],[Descripción]],Tabla10[Descripción],Tabla10[Precio Unitario],0))</f>
        <v/>
      </c>
      <c r="P832" s="534" t="str">
        <f>IF(Tabla1[[#This Row],[Cantidad de Insumos]]="","",Tabla1[[#This Row],[Precio Unitario]]*Tabla1[[#This Row],[Cantidad de Insumos]])</f>
        <v/>
      </c>
      <c r="Q832" s="534" t="str">
        <f>IF(Tabla1[[#This Row],[Descripción]]="","",_xlfn.XLOOKUP(Tabla1[[#This Row],[Descripción]],Tabla10[Descripción],Tabla10[CODIGO PRESUPUESTARIO],0))</f>
        <v/>
      </c>
      <c r="R832" s="535"/>
    </row>
    <row r="833" spans="2:18" s="277" customFormat="1" x14ac:dyDescent="0.25">
      <c r="B833" s="191" t="str">
        <f>IF('Formulario PPGR3'!$G833="","",CONCATENATE('Formulario PPGR3'!$C833,".",'Formulario PPGR3'!$D833,".",'Formulario PPGR3'!$E833,".",'Formulario PPGR3'!$F833))</f>
        <v/>
      </c>
      <c r="C833" s="191" t="str">
        <f>IF('Formulario PPGR3'!$G833="","",'Formulario PPGR1'!#REF!)</f>
        <v/>
      </c>
      <c r="D833" s="191" t="str">
        <f>IF('Formulario PPGR3'!$G833="","",'Formulario PPGR1'!#REF!)</f>
        <v/>
      </c>
      <c r="E833" s="191" t="str">
        <f>IF('Formulario PPGR3'!$G833="","",'Formulario PPGR1'!#REF!)</f>
        <v/>
      </c>
      <c r="F833" s="191" t="str">
        <f>IF('Formulario PPGR3'!$G833="","",'Formulario PPGR1'!#REF!)</f>
        <v/>
      </c>
      <c r="G833" s="243"/>
      <c r="H833" s="531" t="str" cm="1">
        <f t="array" ref="H833">IF(Tabla1[[#This Row],[Código_Actividad]]="","",_xlfn.XLOOKUP(Tabla1[[#This Row],[Código_Actividad]],CodigoActividad,Tabla2[Actividades Programables Presupuestables],"",0))</f>
        <v/>
      </c>
      <c r="I833" s="532" t="str">
        <f>IFERROR(VLOOKUP('Formulario PPGR3'!$G833,'Formulario PPGR2'!$H$110:$V$265,15,FALSE),"")</f>
        <v/>
      </c>
      <c r="J833" s="537"/>
      <c r="K833" s="535" t="str">
        <f>IF(Tabla1[[#This Row],[Insumos]]="","",_xlfn.XLOOKUP(Tabla1[[#This Row],[Insumos]],Tabla10[Insumo],Tabla10[InsumoAbrev],"",0))</f>
        <v/>
      </c>
      <c r="L833" s="536"/>
      <c r="M833" s="533" t="str">
        <f>IF(Tabla1[[#This Row],[Descripción]]="","",_xlfn.XLOOKUP(Tabla1[[#This Row],[Descripción]],Tabla10[Descripción],Tabla10[Unidad de Medida],"",0))</f>
        <v/>
      </c>
      <c r="N833" s="323"/>
      <c r="O833" s="534" t="str">
        <f>IF(Tabla1[[#This Row],[Descripción]]="","",_xlfn.XLOOKUP(Tabla1[[#This Row],[Descripción]],Tabla10[Descripción],Tabla10[Precio Unitario],0))</f>
        <v/>
      </c>
      <c r="P833" s="534" t="str">
        <f>IF(Tabla1[[#This Row],[Cantidad de Insumos]]="","",Tabla1[[#This Row],[Precio Unitario]]*Tabla1[[#This Row],[Cantidad de Insumos]])</f>
        <v/>
      </c>
      <c r="Q833" s="534" t="str">
        <f>IF(Tabla1[[#This Row],[Descripción]]="","",_xlfn.XLOOKUP(Tabla1[[#This Row],[Descripción]],Tabla10[Descripción],Tabla10[CODIGO PRESUPUESTARIO],0))</f>
        <v/>
      </c>
      <c r="R833" s="535"/>
    </row>
    <row r="834" spans="2:18" s="277" customFormat="1" x14ac:dyDescent="0.25">
      <c r="B834" s="191" t="str">
        <f>IF('Formulario PPGR3'!$G834="","",CONCATENATE('Formulario PPGR3'!$C834,".",'Formulario PPGR3'!$D834,".",'Formulario PPGR3'!$E834,".",'Formulario PPGR3'!$F834))</f>
        <v/>
      </c>
      <c r="C834" s="191" t="str">
        <f>IF('Formulario PPGR3'!$G834="","",'Formulario PPGR1'!#REF!)</f>
        <v/>
      </c>
      <c r="D834" s="191" t="str">
        <f>IF('Formulario PPGR3'!$G834="","",'Formulario PPGR1'!#REF!)</f>
        <v/>
      </c>
      <c r="E834" s="191" t="str">
        <f>IF('Formulario PPGR3'!$G834="","",'Formulario PPGR1'!#REF!)</f>
        <v/>
      </c>
      <c r="F834" s="191" t="str">
        <f>IF('Formulario PPGR3'!$G834="","",'Formulario PPGR1'!#REF!)</f>
        <v/>
      </c>
      <c r="G834" s="243"/>
      <c r="H834" s="531" t="str" cm="1">
        <f t="array" ref="H834">IF(Tabla1[[#This Row],[Código_Actividad]]="","",_xlfn.XLOOKUP(Tabla1[[#This Row],[Código_Actividad]],CodigoActividad,Tabla2[Actividades Programables Presupuestables],"",0))</f>
        <v/>
      </c>
      <c r="I834" s="532" t="str">
        <f>IFERROR(VLOOKUP('Formulario PPGR3'!$G834,'Formulario PPGR2'!$H$110:$V$265,15,FALSE),"")</f>
        <v/>
      </c>
      <c r="J834" s="537"/>
      <c r="K834" s="535" t="str">
        <f>IF(Tabla1[[#This Row],[Insumos]]="","",_xlfn.XLOOKUP(Tabla1[[#This Row],[Insumos]],Tabla10[Insumo],Tabla10[InsumoAbrev],"",0))</f>
        <v/>
      </c>
      <c r="L834" s="536"/>
      <c r="M834" s="533" t="str">
        <f>IF(Tabla1[[#This Row],[Descripción]]="","",_xlfn.XLOOKUP(Tabla1[[#This Row],[Descripción]],Tabla10[Descripción],Tabla10[Unidad de Medida],"",0))</f>
        <v/>
      </c>
      <c r="N834" s="323"/>
      <c r="O834" s="534" t="str">
        <f>IF(Tabla1[[#This Row],[Descripción]]="","",_xlfn.XLOOKUP(Tabla1[[#This Row],[Descripción]],Tabla10[Descripción],Tabla10[Precio Unitario],0))</f>
        <v/>
      </c>
      <c r="P834" s="534" t="str">
        <f>IF(Tabla1[[#This Row],[Cantidad de Insumos]]="","",Tabla1[[#This Row],[Precio Unitario]]*Tabla1[[#This Row],[Cantidad de Insumos]])</f>
        <v/>
      </c>
      <c r="Q834" s="534" t="str">
        <f>IF(Tabla1[[#This Row],[Descripción]]="","",_xlfn.XLOOKUP(Tabla1[[#This Row],[Descripción]],Tabla10[Descripción],Tabla10[CODIGO PRESUPUESTARIO],0))</f>
        <v/>
      </c>
      <c r="R834" s="535"/>
    </row>
    <row r="835" spans="2:18" s="277" customFormat="1" x14ac:dyDescent="0.25">
      <c r="B835" s="191" t="str">
        <f>IF('Formulario PPGR3'!$G835="","",CONCATENATE('Formulario PPGR3'!$C835,".",'Formulario PPGR3'!$D835,".",'Formulario PPGR3'!$E835,".",'Formulario PPGR3'!$F835))</f>
        <v/>
      </c>
      <c r="C835" s="191" t="str">
        <f>IF('Formulario PPGR3'!$G835="","",'Formulario PPGR1'!#REF!)</f>
        <v/>
      </c>
      <c r="D835" s="191" t="str">
        <f>IF('Formulario PPGR3'!$G835="","",'Formulario PPGR1'!#REF!)</f>
        <v/>
      </c>
      <c r="E835" s="191" t="str">
        <f>IF('Formulario PPGR3'!$G835="","",'Formulario PPGR1'!#REF!)</f>
        <v/>
      </c>
      <c r="F835" s="191" t="str">
        <f>IF('Formulario PPGR3'!$G835="","",'Formulario PPGR1'!#REF!)</f>
        <v/>
      </c>
      <c r="G835" s="243"/>
      <c r="H835" s="531" t="str" cm="1">
        <f t="array" ref="H835">IF(Tabla1[[#This Row],[Código_Actividad]]="","",_xlfn.XLOOKUP(Tabla1[[#This Row],[Código_Actividad]],CodigoActividad,Tabla2[Actividades Programables Presupuestables],"",0))</f>
        <v/>
      </c>
      <c r="I835" s="532" t="str">
        <f>IFERROR(VLOOKUP('Formulario PPGR3'!$G835,'Formulario PPGR2'!$H$110:$V$265,15,FALSE),"")</f>
        <v/>
      </c>
      <c r="J835" s="537"/>
      <c r="K835" s="535" t="str">
        <f>IF(Tabla1[[#This Row],[Insumos]]="","",_xlfn.XLOOKUP(Tabla1[[#This Row],[Insumos]],Tabla10[Insumo],Tabla10[InsumoAbrev],"",0))</f>
        <v/>
      </c>
      <c r="L835" s="536"/>
      <c r="M835" s="533" t="str">
        <f>IF(Tabla1[[#This Row],[Descripción]]="","",_xlfn.XLOOKUP(Tabla1[[#This Row],[Descripción]],Tabla10[Descripción],Tabla10[Unidad de Medida],"",0))</f>
        <v/>
      </c>
      <c r="N835" s="323"/>
      <c r="O835" s="534" t="str">
        <f>IF(Tabla1[[#This Row],[Descripción]]="","",_xlfn.XLOOKUP(Tabla1[[#This Row],[Descripción]],Tabla10[Descripción],Tabla10[Precio Unitario],0))</f>
        <v/>
      </c>
      <c r="P835" s="534" t="str">
        <f>IF(Tabla1[[#This Row],[Cantidad de Insumos]]="","",Tabla1[[#This Row],[Precio Unitario]]*Tabla1[[#This Row],[Cantidad de Insumos]])</f>
        <v/>
      </c>
      <c r="Q835" s="534" t="str">
        <f>IF(Tabla1[[#This Row],[Descripción]]="","",_xlfn.XLOOKUP(Tabla1[[#This Row],[Descripción]],Tabla10[Descripción],Tabla10[CODIGO PRESUPUESTARIO],0))</f>
        <v/>
      </c>
      <c r="R835" s="535"/>
    </row>
    <row r="836" spans="2:18" s="277" customFormat="1" x14ac:dyDescent="0.25">
      <c r="B836" s="191" t="str">
        <f>IF('Formulario PPGR3'!$G836="","",CONCATENATE('Formulario PPGR3'!$C836,".",'Formulario PPGR3'!$D836,".",'Formulario PPGR3'!$E836,".",'Formulario PPGR3'!$F836))</f>
        <v/>
      </c>
      <c r="C836" s="191" t="str">
        <f>IF('Formulario PPGR3'!$G836="","",'Formulario PPGR1'!#REF!)</f>
        <v/>
      </c>
      <c r="D836" s="191" t="str">
        <f>IF('Formulario PPGR3'!$G836="","",'Formulario PPGR1'!#REF!)</f>
        <v/>
      </c>
      <c r="E836" s="191" t="str">
        <f>IF('Formulario PPGR3'!$G836="","",'Formulario PPGR1'!#REF!)</f>
        <v/>
      </c>
      <c r="F836" s="191" t="str">
        <f>IF('Formulario PPGR3'!$G836="","",'Formulario PPGR1'!#REF!)</f>
        <v/>
      </c>
      <c r="G836" s="243"/>
      <c r="H836" s="531" t="str" cm="1">
        <f t="array" ref="H836">IF(Tabla1[[#This Row],[Código_Actividad]]="","",_xlfn.XLOOKUP(Tabla1[[#This Row],[Código_Actividad]],CodigoActividad,Tabla2[Actividades Programables Presupuestables],"",0))</f>
        <v/>
      </c>
      <c r="I836" s="532" t="str">
        <f>IFERROR(VLOOKUP('Formulario PPGR3'!$G836,'Formulario PPGR2'!$H$110:$V$265,15,FALSE),"")</f>
        <v/>
      </c>
      <c r="J836" s="537"/>
      <c r="K836" s="535" t="str">
        <f>IF(Tabla1[[#This Row],[Insumos]]="","",_xlfn.XLOOKUP(Tabla1[[#This Row],[Insumos]],Tabla10[Insumo],Tabla10[InsumoAbrev],"",0))</f>
        <v/>
      </c>
      <c r="L836" s="536"/>
      <c r="M836" s="533" t="str">
        <f>IF(Tabla1[[#This Row],[Descripción]]="","",_xlfn.XLOOKUP(Tabla1[[#This Row],[Descripción]],Tabla10[Descripción],Tabla10[Unidad de Medida],"",0))</f>
        <v/>
      </c>
      <c r="N836" s="323"/>
      <c r="O836" s="534" t="str">
        <f>IF(Tabla1[[#This Row],[Descripción]]="","",_xlfn.XLOOKUP(Tabla1[[#This Row],[Descripción]],Tabla10[Descripción],Tabla10[Precio Unitario],0))</f>
        <v/>
      </c>
      <c r="P836" s="534" t="str">
        <f>IF(Tabla1[[#This Row],[Cantidad de Insumos]]="","",Tabla1[[#This Row],[Precio Unitario]]*Tabla1[[#This Row],[Cantidad de Insumos]])</f>
        <v/>
      </c>
      <c r="Q836" s="534" t="str">
        <f>IF(Tabla1[[#This Row],[Descripción]]="","",_xlfn.XLOOKUP(Tabla1[[#This Row],[Descripción]],Tabla10[Descripción],Tabla10[CODIGO PRESUPUESTARIO],0))</f>
        <v/>
      </c>
      <c r="R836" s="535"/>
    </row>
    <row r="837" spans="2:18" s="277" customFormat="1" x14ac:dyDescent="0.25">
      <c r="B837" s="191" t="str">
        <f>IF('Formulario PPGR3'!$G837="","",CONCATENATE('Formulario PPGR3'!$C837,".",'Formulario PPGR3'!$D837,".",'Formulario PPGR3'!$E837,".",'Formulario PPGR3'!$F837))</f>
        <v/>
      </c>
      <c r="C837" s="191" t="str">
        <f>IF('Formulario PPGR3'!$G837="","",'Formulario PPGR1'!#REF!)</f>
        <v/>
      </c>
      <c r="D837" s="191" t="str">
        <f>IF('Formulario PPGR3'!$G837="","",'Formulario PPGR1'!#REF!)</f>
        <v/>
      </c>
      <c r="E837" s="191" t="str">
        <f>IF('Formulario PPGR3'!$G837="","",'Formulario PPGR1'!#REF!)</f>
        <v/>
      </c>
      <c r="F837" s="191" t="str">
        <f>IF('Formulario PPGR3'!$G837="","",'Formulario PPGR1'!#REF!)</f>
        <v/>
      </c>
      <c r="G837" s="243"/>
      <c r="H837" s="531" t="str" cm="1">
        <f t="array" ref="H837">IF(Tabla1[[#This Row],[Código_Actividad]]="","",_xlfn.XLOOKUP(Tabla1[[#This Row],[Código_Actividad]],CodigoActividad,Tabla2[Actividades Programables Presupuestables],"",0))</f>
        <v/>
      </c>
      <c r="I837" s="532" t="str">
        <f>IFERROR(VLOOKUP('Formulario PPGR3'!$G837,'Formulario PPGR2'!$H$110:$V$265,15,FALSE),"")</f>
        <v/>
      </c>
      <c r="J837" s="537"/>
      <c r="K837" s="535" t="str">
        <f>IF(Tabla1[[#This Row],[Insumos]]="","",_xlfn.XLOOKUP(Tabla1[[#This Row],[Insumos]],Tabla10[Insumo],Tabla10[InsumoAbrev],"",0))</f>
        <v/>
      </c>
      <c r="L837" s="536"/>
      <c r="M837" s="533" t="str">
        <f>IF(Tabla1[[#This Row],[Descripción]]="","",_xlfn.XLOOKUP(Tabla1[[#This Row],[Descripción]],Tabla10[Descripción],Tabla10[Unidad de Medida],"",0))</f>
        <v/>
      </c>
      <c r="N837" s="323"/>
      <c r="O837" s="534" t="str">
        <f>IF(Tabla1[[#This Row],[Descripción]]="","",_xlfn.XLOOKUP(Tabla1[[#This Row],[Descripción]],Tabla10[Descripción],Tabla10[Precio Unitario],0))</f>
        <v/>
      </c>
      <c r="P837" s="534" t="str">
        <f>IF(Tabla1[[#This Row],[Cantidad de Insumos]]="","",Tabla1[[#This Row],[Precio Unitario]]*Tabla1[[#This Row],[Cantidad de Insumos]])</f>
        <v/>
      </c>
      <c r="Q837" s="534" t="str">
        <f>IF(Tabla1[[#This Row],[Descripción]]="","",_xlfn.XLOOKUP(Tabla1[[#This Row],[Descripción]],Tabla10[Descripción],Tabla10[CODIGO PRESUPUESTARIO],0))</f>
        <v/>
      </c>
      <c r="R837" s="535"/>
    </row>
    <row r="838" spans="2:18" s="277" customFormat="1" x14ac:dyDescent="0.25">
      <c r="B838" s="191" t="str">
        <f>IF('Formulario PPGR3'!$G838="","",CONCATENATE('Formulario PPGR3'!$C838,".",'Formulario PPGR3'!$D838,".",'Formulario PPGR3'!$E838,".",'Formulario PPGR3'!$F838))</f>
        <v/>
      </c>
      <c r="C838" s="191" t="str">
        <f>IF('Formulario PPGR3'!$G838="","",'Formulario PPGR1'!#REF!)</f>
        <v/>
      </c>
      <c r="D838" s="191" t="str">
        <f>IF('Formulario PPGR3'!$G838="","",'Formulario PPGR1'!#REF!)</f>
        <v/>
      </c>
      <c r="E838" s="191" t="str">
        <f>IF('Formulario PPGR3'!$G838="","",'Formulario PPGR1'!#REF!)</f>
        <v/>
      </c>
      <c r="F838" s="191" t="str">
        <f>IF('Formulario PPGR3'!$G838="","",'Formulario PPGR1'!#REF!)</f>
        <v/>
      </c>
      <c r="G838" s="243"/>
      <c r="H838" s="531" t="str" cm="1">
        <f t="array" ref="H838">IF(Tabla1[[#This Row],[Código_Actividad]]="","",_xlfn.XLOOKUP(Tabla1[[#This Row],[Código_Actividad]],CodigoActividad,Tabla2[Actividades Programables Presupuestables],"",0))</f>
        <v/>
      </c>
      <c r="I838" s="532" t="str">
        <f>IFERROR(VLOOKUP('Formulario PPGR3'!$G838,'Formulario PPGR2'!$H$110:$V$265,15,FALSE),"")</f>
        <v/>
      </c>
      <c r="J838" s="537"/>
      <c r="K838" s="535" t="str">
        <f>IF(Tabla1[[#This Row],[Insumos]]="","",_xlfn.XLOOKUP(Tabla1[[#This Row],[Insumos]],Tabla10[Insumo],Tabla10[InsumoAbrev],"",0))</f>
        <v/>
      </c>
      <c r="L838" s="536"/>
      <c r="M838" s="533" t="str">
        <f>IF(Tabla1[[#This Row],[Descripción]]="","",_xlfn.XLOOKUP(Tabla1[[#This Row],[Descripción]],Tabla10[Descripción],Tabla10[Unidad de Medida],"",0))</f>
        <v/>
      </c>
      <c r="N838" s="323"/>
      <c r="O838" s="534" t="str">
        <f>IF(Tabla1[[#This Row],[Descripción]]="","",_xlfn.XLOOKUP(Tabla1[[#This Row],[Descripción]],Tabla10[Descripción],Tabla10[Precio Unitario],0))</f>
        <v/>
      </c>
      <c r="P838" s="534" t="str">
        <f>IF(Tabla1[[#This Row],[Cantidad de Insumos]]="","",Tabla1[[#This Row],[Precio Unitario]]*Tabla1[[#This Row],[Cantidad de Insumos]])</f>
        <v/>
      </c>
      <c r="Q838" s="534" t="str">
        <f>IF(Tabla1[[#This Row],[Descripción]]="","",_xlfn.XLOOKUP(Tabla1[[#This Row],[Descripción]],Tabla10[Descripción],Tabla10[CODIGO PRESUPUESTARIO],0))</f>
        <v/>
      </c>
      <c r="R838" s="535"/>
    </row>
    <row r="839" spans="2:18" s="277" customFormat="1" x14ac:dyDescent="0.25">
      <c r="B839" s="191" t="str">
        <f>IF('Formulario PPGR3'!$G839="","",CONCATENATE('Formulario PPGR3'!$C839,".",'Formulario PPGR3'!$D839,".",'Formulario PPGR3'!$E839,".",'Formulario PPGR3'!$F839))</f>
        <v/>
      </c>
      <c r="C839" s="191" t="str">
        <f>IF('Formulario PPGR3'!$G839="","",'Formulario PPGR1'!#REF!)</f>
        <v/>
      </c>
      <c r="D839" s="191" t="str">
        <f>IF('Formulario PPGR3'!$G839="","",'Formulario PPGR1'!#REF!)</f>
        <v/>
      </c>
      <c r="E839" s="191" t="str">
        <f>IF('Formulario PPGR3'!$G839="","",'Formulario PPGR1'!#REF!)</f>
        <v/>
      </c>
      <c r="F839" s="191" t="str">
        <f>IF('Formulario PPGR3'!$G839="","",'Formulario PPGR1'!#REF!)</f>
        <v/>
      </c>
      <c r="G839" s="243"/>
      <c r="H839" s="531" t="str" cm="1">
        <f t="array" ref="H839">IF(Tabla1[[#This Row],[Código_Actividad]]="","",_xlfn.XLOOKUP(Tabla1[[#This Row],[Código_Actividad]],CodigoActividad,Tabla2[Actividades Programables Presupuestables],"",0))</f>
        <v/>
      </c>
      <c r="I839" s="532" t="str">
        <f>IFERROR(VLOOKUP('Formulario PPGR3'!$G839,'Formulario PPGR2'!$H$110:$V$265,15,FALSE),"")</f>
        <v/>
      </c>
      <c r="J839" s="537"/>
      <c r="K839" s="535" t="str">
        <f>IF(Tabla1[[#This Row],[Insumos]]="","",_xlfn.XLOOKUP(Tabla1[[#This Row],[Insumos]],Tabla10[Insumo],Tabla10[InsumoAbrev],"",0))</f>
        <v/>
      </c>
      <c r="L839" s="536"/>
      <c r="M839" s="533" t="str">
        <f>IF(Tabla1[[#This Row],[Descripción]]="","",_xlfn.XLOOKUP(Tabla1[[#This Row],[Descripción]],Tabla10[Descripción],Tabla10[Unidad de Medida],"",0))</f>
        <v/>
      </c>
      <c r="N839" s="323"/>
      <c r="O839" s="534" t="str">
        <f>IF(Tabla1[[#This Row],[Descripción]]="","",_xlfn.XLOOKUP(Tabla1[[#This Row],[Descripción]],Tabla10[Descripción],Tabla10[Precio Unitario],0))</f>
        <v/>
      </c>
      <c r="P839" s="534" t="str">
        <f>IF(Tabla1[[#This Row],[Cantidad de Insumos]]="","",Tabla1[[#This Row],[Precio Unitario]]*Tabla1[[#This Row],[Cantidad de Insumos]])</f>
        <v/>
      </c>
      <c r="Q839" s="534" t="str">
        <f>IF(Tabla1[[#This Row],[Descripción]]="","",_xlfn.XLOOKUP(Tabla1[[#This Row],[Descripción]],Tabla10[Descripción],Tabla10[CODIGO PRESUPUESTARIO],0))</f>
        <v/>
      </c>
      <c r="R839" s="535"/>
    </row>
    <row r="840" spans="2:18" s="277" customFormat="1" x14ac:dyDescent="0.25">
      <c r="B840" s="191" t="str">
        <f>IF('Formulario PPGR3'!$G840="","",CONCATENATE('Formulario PPGR3'!$C840,".",'Formulario PPGR3'!$D840,".",'Formulario PPGR3'!$E840,".",'Formulario PPGR3'!$F840))</f>
        <v/>
      </c>
      <c r="C840" s="191" t="str">
        <f>IF('Formulario PPGR3'!$G840="","",'Formulario PPGR1'!#REF!)</f>
        <v/>
      </c>
      <c r="D840" s="191" t="str">
        <f>IF('Formulario PPGR3'!$G840="","",'Formulario PPGR1'!#REF!)</f>
        <v/>
      </c>
      <c r="E840" s="191" t="str">
        <f>IF('Formulario PPGR3'!$G840="","",'Formulario PPGR1'!#REF!)</f>
        <v/>
      </c>
      <c r="F840" s="191" t="str">
        <f>IF('Formulario PPGR3'!$G840="","",'Formulario PPGR1'!#REF!)</f>
        <v/>
      </c>
      <c r="G840" s="243"/>
      <c r="H840" s="531" t="str" cm="1">
        <f t="array" ref="H840">IF(Tabla1[[#This Row],[Código_Actividad]]="","",_xlfn.XLOOKUP(Tabla1[[#This Row],[Código_Actividad]],CodigoActividad,Tabla2[Actividades Programables Presupuestables],"",0))</f>
        <v/>
      </c>
      <c r="I840" s="532" t="str">
        <f>IFERROR(VLOOKUP('Formulario PPGR3'!$G840,'Formulario PPGR2'!$H$110:$V$265,15,FALSE),"")</f>
        <v/>
      </c>
      <c r="J840" s="537"/>
      <c r="K840" s="535" t="str">
        <f>IF(Tabla1[[#This Row],[Insumos]]="","",_xlfn.XLOOKUP(Tabla1[[#This Row],[Insumos]],Tabla10[Insumo],Tabla10[InsumoAbrev],"",0))</f>
        <v/>
      </c>
      <c r="L840" s="536"/>
      <c r="M840" s="533" t="str">
        <f>IF(Tabla1[[#This Row],[Descripción]]="","",_xlfn.XLOOKUP(Tabla1[[#This Row],[Descripción]],Tabla10[Descripción],Tabla10[Unidad de Medida],"",0))</f>
        <v/>
      </c>
      <c r="N840" s="323"/>
      <c r="O840" s="534" t="str">
        <f>IF(Tabla1[[#This Row],[Descripción]]="","",_xlfn.XLOOKUP(Tabla1[[#This Row],[Descripción]],Tabla10[Descripción],Tabla10[Precio Unitario],0))</f>
        <v/>
      </c>
      <c r="P840" s="534" t="str">
        <f>IF(Tabla1[[#This Row],[Cantidad de Insumos]]="","",Tabla1[[#This Row],[Precio Unitario]]*Tabla1[[#This Row],[Cantidad de Insumos]])</f>
        <v/>
      </c>
      <c r="Q840" s="534" t="str">
        <f>IF(Tabla1[[#This Row],[Descripción]]="","",_xlfn.XLOOKUP(Tabla1[[#This Row],[Descripción]],Tabla10[Descripción],Tabla10[CODIGO PRESUPUESTARIO],0))</f>
        <v/>
      </c>
      <c r="R840" s="535"/>
    </row>
    <row r="841" spans="2:18" s="277" customFormat="1" x14ac:dyDescent="0.25">
      <c r="B841" s="191" t="str">
        <f>IF('Formulario PPGR3'!$G841="","",CONCATENATE('Formulario PPGR3'!$C841,".",'Formulario PPGR3'!$D841,".",'Formulario PPGR3'!$E841,".",'Formulario PPGR3'!$F841))</f>
        <v/>
      </c>
      <c r="C841" s="191" t="str">
        <f>IF('Formulario PPGR3'!$G841="","",'Formulario PPGR1'!#REF!)</f>
        <v/>
      </c>
      <c r="D841" s="191" t="str">
        <f>IF('Formulario PPGR3'!$G841="","",'Formulario PPGR1'!#REF!)</f>
        <v/>
      </c>
      <c r="E841" s="191" t="str">
        <f>IF('Formulario PPGR3'!$G841="","",'Formulario PPGR1'!#REF!)</f>
        <v/>
      </c>
      <c r="F841" s="191" t="str">
        <f>IF('Formulario PPGR3'!$G841="","",'Formulario PPGR1'!#REF!)</f>
        <v/>
      </c>
      <c r="G841" s="243"/>
      <c r="H841" s="531" t="str" cm="1">
        <f t="array" ref="H841">IF(Tabla1[[#This Row],[Código_Actividad]]="","",_xlfn.XLOOKUP(Tabla1[[#This Row],[Código_Actividad]],CodigoActividad,Tabla2[Actividades Programables Presupuestables],"",0))</f>
        <v/>
      </c>
      <c r="I841" s="532" t="str">
        <f>IFERROR(VLOOKUP('Formulario PPGR3'!$G841,'Formulario PPGR2'!$H$110:$V$265,15,FALSE),"")</f>
        <v/>
      </c>
      <c r="J841" s="537"/>
      <c r="K841" s="535" t="str">
        <f>IF(Tabla1[[#This Row],[Insumos]]="","",_xlfn.XLOOKUP(Tabla1[[#This Row],[Insumos]],Tabla10[Insumo],Tabla10[InsumoAbrev],"",0))</f>
        <v/>
      </c>
      <c r="L841" s="536"/>
      <c r="M841" s="533" t="str">
        <f>IF(Tabla1[[#This Row],[Descripción]]="","",_xlfn.XLOOKUP(Tabla1[[#This Row],[Descripción]],Tabla10[Descripción],Tabla10[Unidad de Medida],"",0))</f>
        <v/>
      </c>
      <c r="N841" s="323"/>
      <c r="O841" s="534" t="str">
        <f>IF(Tabla1[[#This Row],[Descripción]]="","",_xlfn.XLOOKUP(Tabla1[[#This Row],[Descripción]],Tabla10[Descripción],Tabla10[Precio Unitario],0))</f>
        <v/>
      </c>
      <c r="P841" s="534" t="str">
        <f>IF(Tabla1[[#This Row],[Cantidad de Insumos]]="","",Tabla1[[#This Row],[Precio Unitario]]*Tabla1[[#This Row],[Cantidad de Insumos]])</f>
        <v/>
      </c>
      <c r="Q841" s="534" t="str">
        <f>IF(Tabla1[[#This Row],[Descripción]]="","",_xlfn.XLOOKUP(Tabla1[[#This Row],[Descripción]],Tabla10[Descripción],Tabla10[CODIGO PRESUPUESTARIO],0))</f>
        <v/>
      </c>
      <c r="R841" s="535"/>
    </row>
    <row r="842" spans="2:18" s="277" customFormat="1" x14ac:dyDescent="0.25">
      <c r="B842" s="191" t="str">
        <f>IF('Formulario PPGR3'!$G842="","",CONCATENATE('Formulario PPGR3'!$C842,".",'Formulario PPGR3'!$D842,".",'Formulario PPGR3'!$E842,".",'Formulario PPGR3'!$F842))</f>
        <v/>
      </c>
      <c r="C842" s="191" t="str">
        <f>IF('Formulario PPGR3'!$G842="","",'Formulario PPGR1'!#REF!)</f>
        <v/>
      </c>
      <c r="D842" s="191" t="str">
        <f>IF('Formulario PPGR3'!$G842="","",'Formulario PPGR1'!#REF!)</f>
        <v/>
      </c>
      <c r="E842" s="191" t="str">
        <f>IF('Formulario PPGR3'!$G842="","",'Formulario PPGR1'!#REF!)</f>
        <v/>
      </c>
      <c r="F842" s="191" t="str">
        <f>IF('Formulario PPGR3'!$G842="","",'Formulario PPGR1'!#REF!)</f>
        <v/>
      </c>
      <c r="G842" s="243"/>
      <c r="H842" s="531" t="str" cm="1">
        <f t="array" ref="H842">IF(Tabla1[[#This Row],[Código_Actividad]]="","",_xlfn.XLOOKUP(Tabla1[[#This Row],[Código_Actividad]],CodigoActividad,Tabla2[Actividades Programables Presupuestables],"",0))</f>
        <v/>
      </c>
      <c r="I842" s="532" t="str">
        <f>IFERROR(VLOOKUP('Formulario PPGR3'!$G842,'Formulario PPGR2'!$H$110:$V$265,15,FALSE),"")</f>
        <v/>
      </c>
      <c r="J842" s="537"/>
      <c r="K842" s="535" t="str">
        <f>IF(Tabla1[[#This Row],[Insumos]]="","",_xlfn.XLOOKUP(Tabla1[[#This Row],[Insumos]],Tabla10[Insumo],Tabla10[InsumoAbrev],"",0))</f>
        <v/>
      </c>
      <c r="L842" s="536"/>
      <c r="M842" s="533" t="str">
        <f>IF(Tabla1[[#This Row],[Descripción]]="","",_xlfn.XLOOKUP(Tabla1[[#This Row],[Descripción]],Tabla10[Descripción],Tabla10[Unidad de Medida],"",0))</f>
        <v/>
      </c>
      <c r="N842" s="323"/>
      <c r="O842" s="534" t="str">
        <f>IF(Tabla1[[#This Row],[Descripción]]="","",_xlfn.XLOOKUP(Tabla1[[#This Row],[Descripción]],Tabla10[Descripción],Tabla10[Precio Unitario],0))</f>
        <v/>
      </c>
      <c r="P842" s="534" t="str">
        <f>IF(Tabla1[[#This Row],[Cantidad de Insumos]]="","",Tabla1[[#This Row],[Precio Unitario]]*Tabla1[[#This Row],[Cantidad de Insumos]])</f>
        <v/>
      </c>
      <c r="Q842" s="534" t="str">
        <f>IF(Tabla1[[#This Row],[Descripción]]="","",_xlfn.XLOOKUP(Tabla1[[#This Row],[Descripción]],Tabla10[Descripción],Tabla10[CODIGO PRESUPUESTARIO],0))</f>
        <v/>
      </c>
      <c r="R842" s="535"/>
    </row>
    <row r="843" spans="2:18" s="277" customFormat="1" x14ac:dyDescent="0.25">
      <c r="B843" s="191" t="str">
        <f>IF('Formulario PPGR3'!$G843="","",CONCATENATE('Formulario PPGR3'!$C843,".",'Formulario PPGR3'!$D843,".",'Formulario PPGR3'!$E843,".",'Formulario PPGR3'!$F843))</f>
        <v/>
      </c>
      <c r="C843" s="191" t="str">
        <f>IF('Formulario PPGR3'!$G843="","",'Formulario PPGR1'!#REF!)</f>
        <v/>
      </c>
      <c r="D843" s="191" t="str">
        <f>IF('Formulario PPGR3'!$G843="","",'Formulario PPGR1'!#REF!)</f>
        <v/>
      </c>
      <c r="E843" s="191" t="str">
        <f>IF('Formulario PPGR3'!$G843="","",'Formulario PPGR1'!#REF!)</f>
        <v/>
      </c>
      <c r="F843" s="191" t="str">
        <f>IF('Formulario PPGR3'!$G843="","",'Formulario PPGR1'!#REF!)</f>
        <v/>
      </c>
      <c r="G843" s="243"/>
      <c r="H843" s="531" t="str" cm="1">
        <f t="array" ref="H843">IF(Tabla1[[#This Row],[Código_Actividad]]="","",_xlfn.XLOOKUP(Tabla1[[#This Row],[Código_Actividad]],CodigoActividad,Tabla2[Actividades Programables Presupuestables],"",0))</f>
        <v/>
      </c>
      <c r="I843" s="532" t="str">
        <f>IFERROR(VLOOKUP('Formulario PPGR3'!$G843,'Formulario PPGR2'!$H$110:$V$265,15,FALSE),"")</f>
        <v/>
      </c>
      <c r="J843" s="537"/>
      <c r="K843" s="535" t="str">
        <f>IF(Tabla1[[#This Row],[Insumos]]="","",_xlfn.XLOOKUP(Tabla1[[#This Row],[Insumos]],Tabla10[Insumo],Tabla10[InsumoAbrev],"",0))</f>
        <v/>
      </c>
      <c r="L843" s="536"/>
      <c r="M843" s="533" t="str">
        <f>IF(Tabla1[[#This Row],[Descripción]]="","",_xlfn.XLOOKUP(Tabla1[[#This Row],[Descripción]],Tabla10[Descripción],Tabla10[Unidad de Medida],"",0))</f>
        <v/>
      </c>
      <c r="N843" s="323"/>
      <c r="O843" s="534" t="str">
        <f>IF(Tabla1[[#This Row],[Descripción]]="","",_xlfn.XLOOKUP(Tabla1[[#This Row],[Descripción]],Tabla10[Descripción],Tabla10[Precio Unitario],0))</f>
        <v/>
      </c>
      <c r="P843" s="534" t="str">
        <f>IF(Tabla1[[#This Row],[Cantidad de Insumos]]="","",Tabla1[[#This Row],[Precio Unitario]]*Tabla1[[#This Row],[Cantidad de Insumos]])</f>
        <v/>
      </c>
      <c r="Q843" s="534" t="str">
        <f>IF(Tabla1[[#This Row],[Descripción]]="","",_xlfn.XLOOKUP(Tabla1[[#This Row],[Descripción]],Tabla10[Descripción],Tabla10[CODIGO PRESUPUESTARIO],0))</f>
        <v/>
      </c>
      <c r="R843" s="535"/>
    </row>
    <row r="844" spans="2:18" s="277" customFormat="1" x14ac:dyDescent="0.25">
      <c r="B844" s="191" t="str">
        <f>IF('Formulario PPGR3'!$G844="","",CONCATENATE('Formulario PPGR3'!$C844,".",'Formulario PPGR3'!$D844,".",'Formulario PPGR3'!$E844,".",'Formulario PPGR3'!$F844))</f>
        <v/>
      </c>
      <c r="C844" s="191" t="str">
        <f>IF('Formulario PPGR3'!$G844="","",'Formulario PPGR1'!#REF!)</f>
        <v/>
      </c>
      <c r="D844" s="191" t="str">
        <f>IF('Formulario PPGR3'!$G844="","",'Formulario PPGR1'!#REF!)</f>
        <v/>
      </c>
      <c r="E844" s="191" t="str">
        <f>IF('Formulario PPGR3'!$G844="","",'Formulario PPGR1'!#REF!)</f>
        <v/>
      </c>
      <c r="F844" s="191" t="str">
        <f>IF('Formulario PPGR3'!$G844="","",'Formulario PPGR1'!#REF!)</f>
        <v/>
      </c>
      <c r="G844" s="243"/>
      <c r="H844" s="531" t="str" cm="1">
        <f t="array" ref="H844">IF(Tabla1[[#This Row],[Código_Actividad]]="","",_xlfn.XLOOKUP(Tabla1[[#This Row],[Código_Actividad]],CodigoActividad,Tabla2[Actividades Programables Presupuestables],"",0))</f>
        <v/>
      </c>
      <c r="I844" s="532" t="str">
        <f>IFERROR(VLOOKUP('Formulario PPGR3'!$G844,'Formulario PPGR2'!$H$110:$V$265,15,FALSE),"")</f>
        <v/>
      </c>
      <c r="J844" s="537"/>
      <c r="K844" s="535" t="str">
        <f>IF(Tabla1[[#This Row],[Insumos]]="","",_xlfn.XLOOKUP(Tabla1[[#This Row],[Insumos]],Tabla10[Insumo],Tabla10[InsumoAbrev],"",0))</f>
        <v/>
      </c>
      <c r="L844" s="536"/>
      <c r="M844" s="533" t="str">
        <f>IF(Tabla1[[#This Row],[Descripción]]="","",_xlfn.XLOOKUP(Tabla1[[#This Row],[Descripción]],Tabla10[Descripción],Tabla10[Unidad de Medida],"",0))</f>
        <v/>
      </c>
      <c r="N844" s="323"/>
      <c r="O844" s="534" t="str">
        <f>IF(Tabla1[[#This Row],[Descripción]]="","",_xlfn.XLOOKUP(Tabla1[[#This Row],[Descripción]],Tabla10[Descripción],Tabla10[Precio Unitario],0))</f>
        <v/>
      </c>
      <c r="P844" s="534" t="str">
        <f>IF(Tabla1[[#This Row],[Cantidad de Insumos]]="","",Tabla1[[#This Row],[Precio Unitario]]*Tabla1[[#This Row],[Cantidad de Insumos]])</f>
        <v/>
      </c>
      <c r="Q844" s="534" t="str">
        <f>IF(Tabla1[[#This Row],[Descripción]]="","",_xlfn.XLOOKUP(Tabla1[[#This Row],[Descripción]],Tabla10[Descripción],Tabla10[CODIGO PRESUPUESTARIO],0))</f>
        <v/>
      </c>
      <c r="R844" s="535"/>
    </row>
    <row r="845" spans="2:18" s="277" customFormat="1" x14ac:dyDescent="0.25">
      <c r="B845" s="191" t="str">
        <f>IF('Formulario PPGR3'!$G845="","",CONCATENATE('Formulario PPGR3'!$C845,".",'Formulario PPGR3'!$D845,".",'Formulario PPGR3'!$E845,".",'Formulario PPGR3'!$F845))</f>
        <v/>
      </c>
      <c r="C845" s="191" t="str">
        <f>IF('Formulario PPGR3'!$G845="","",'Formulario PPGR1'!#REF!)</f>
        <v/>
      </c>
      <c r="D845" s="191" t="str">
        <f>IF('Formulario PPGR3'!$G845="","",'Formulario PPGR1'!#REF!)</f>
        <v/>
      </c>
      <c r="E845" s="191" t="str">
        <f>IF('Formulario PPGR3'!$G845="","",'Formulario PPGR1'!#REF!)</f>
        <v/>
      </c>
      <c r="F845" s="191" t="str">
        <f>IF('Formulario PPGR3'!$G845="","",'Formulario PPGR1'!#REF!)</f>
        <v/>
      </c>
      <c r="G845" s="243"/>
      <c r="H845" s="531" t="str" cm="1">
        <f t="array" ref="H845">IF(Tabla1[[#This Row],[Código_Actividad]]="","",_xlfn.XLOOKUP(Tabla1[[#This Row],[Código_Actividad]],CodigoActividad,Tabla2[Actividades Programables Presupuestables],"",0))</f>
        <v/>
      </c>
      <c r="I845" s="532" t="str">
        <f>IFERROR(VLOOKUP('Formulario PPGR3'!$G845,'Formulario PPGR2'!$H$110:$V$265,15,FALSE),"")</f>
        <v/>
      </c>
      <c r="J845" s="537"/>
      <c r="K845" s="535" t="str">
        <f>IF(Tabla1[[#This Row],[Insumos]]="","",_xlfn.XLOOKUP(Tabla1[[#This Row],[Insumos]],Tabla10[Insumo],Tabla10[InsumoAbrev],"",0))</f>
        <v/>
      </c>
      <c r="L845" s="536"/>
      <c r="M845" s="533" t="str">
        <f>IF(Tabla1[[#This Row],[Descripción]]="","",_xlfn.XLOOKUP(Tabla1[[#This Row],[Descripción]],Tabla10[Descripción],Tabla10[Unidad de Medida],"",0))</f>
        <v/>
      </c>
      <c r="N845" s="323"/>
      <c r="O845" s="534" t="str">
        <f>IF(Tabla1[[#This Row],[Descripción]]="","",_xlfn.XLOOKUP(Tabla1[[#This Row],[Descripción]],Tabla10[Descripción],Tabla10[Precio Unitario],0))</f>
        <v/>
      </c>
      <c r="P845" s="534" t="str">
        <f>IF(Tabla1[[#This Row],[Cantidad de Insumos]]="","",Tabla1[[#This Row],[Precio Unitario]]*Tabla1[[#This Row],[Cantidad de Insumos]])</f>
        <v/>
      </c>
      <c r="Q845" s="534" t="str">
        <f>IF(Tabla1[[#This Row],[Descripción]]="","",_xlfn.XLOOKUP(Tabla1[[#This Row],[Descripción]],Tabla10[Descripción],Tabla10[CODIGO PRESUPUESTARIO],0))</f>
        <v/>
      </c>
      <c r="R845" s="535"/>
    </row>
    <row r="846" spans="2:18" s="277" customFormat="1" x14ac:dyDescent="0.25">
      <c r="B846" s="191" t="str">
        <f>IF('Formulario PPGR3'!$G846="","",CONCATENATE('Formulario PPGR3'!$C846,".",'Formulario PPGR3'!$D846,".",'Formulario PPGR3'!$E846,".",'Formulario PPGR3'!$F846))</f>
        <v/>
      </c>
      <c r="C846" s="191" t="str">
        <f>IF('Formulario PPGR3'!$G846="","",'Formulario PPGR1'!#REF!)</f>
        <v/>
      </c>
      <c r="D846" s="191" t="str">
        <f>IF('Formulario PPGR3'!$G846="","",'Formulario PPGR1'!#REF!)</f>
        <v/>
      </c>
      <c r="E846" s="191" t="str">
        <f>IF('Formulario PPGR3'!$G846="","",'Formulario PPGR1'!#REF!)</f>
        <v/>
      </c>
      <c r="F846" s="191" t="str">
        <f>IF('Formulario PPGR3'!$G846="","",'Formulario PPGR1'!#REF!)</f>
        <v/>
      </c>
      <c r="G846" s="243"/>
      <c r="H846" s="531" t="str" cm="1">
        <f t="array" ref="H846">IF(Tabla1[[#This Row],[Código_Actividad]]="","",_xlfn.XLOOKUP(Tabla1[[#This Row],[Código_Actividad]],CodigoActividad,Tabla2[Actividades Programables Presupuestables],"",0))</f>
        <v/>
      </c>
      <c r="I846" s="532" t="str">
        <f>IFERROR(VLOOKUP('Formulario PPGR3'!$G846,'Formulario PPGR2'!$H$110:$V$265,15,FALSE),"")</f>
        <v/>
      </c>
      <c r="J846" s="537"/>
      <c r="K846" s="535" t="str">
        <f>IF(Tabla1[[#This Row],[Insumos]]="","",_xlfn.XLOOKUP(Tabla1[[#This Row],[Insumos]],Tabla10[Insumo],Tabla10[InsumoAbrev],"",0))</f>
        <v/>
      </c>
      <c r="L846" s="536"/>
      <c r="M846" s="533" t="str">
        <f>IF(Tabla1[[#This Row],[Descripción]]="","",_xlfn.XLOOKUP(Tabla1[[#This Row],[Descripción]],Tabla10[Descripción],Tabla10[Unidad de Medida],"",0))</f>
        <v/>
      </c>
      <c r="N846" s="323"/>
      <c r="O846" s="534" t="str">
        <f>IF(Tabla1[[#This Row],[Descripción]]="","",_xlfn.XLOOKUP(Tabla1[[#This Row],[Descripción]],Tabla10[Descripción],Tabla10[Precio Unitario],0))</f>
        <v/>
      </c>
      <c r="P846" s="534" t="str">
        <f>IF(Tabla1[[#This Row],[Cantidad de Insumos]]="","",Tabla1[[#This Row],[Precio Unitario]]*Tabla1[[#This Row],[Cantidad de Insumos]])</f>
        <v/>
      </c>
      <c r="Q846" s="534" t="str">
        <f>IF(Tabla1[[#This Row],[Descripción]]="","",_xlfn.XLOOKUP(Tabla1[[#This Row],[Descripción]],Tabla10[Descripción],Tabla10[CODIGO PRESUPUESTARIO],0))</f>
        <v/>
      </c>
      <c r="R846" s="535"/>
    </row>
    <row r="847" spans="2:18" s="277" customFormat="1" x14ac:dyDescent="0.25">
      <c r="B847" s="191" t="str">
        <f>IF('Formulario PPGR3'!$G847="","",CONCATENATE('Formulario PPGR3'!$C847,".",'Formulario PPGR3'!$D847,".",'Formulario PPGR3'!$E847,".",'Formulario PPGR3'!$F847))</f>
        <v/>
      </c>
      <c r="C847" s="191" t="str">
        <f>IF('Formulario PPGR3'!$G847="","",'Formulario PPGR1'!#REF!)</f>
        <v/>
      </c>
      <c r="D847" s="191" t="str">
        <f>IF('Formulario PPGR3'!$G847="","",'Formulario PPGR1'!#REF!)</f>
        <v/>
      </c>
      <c r="E847" s="191" t="str">
        <f>IF('Formulario PPGR3'!$G847="","",'Formulario PPGR1'!#REF!)</f>
        <v/>
      </c>
      <c r="F847" s="191" t="str">
        <f>IF('Formulario PPGR3'!$G847="","",'Formulario PPGR1'!#REF!)</f>
        <v/>
      </c>
      <c r="G847" s="243"/>
      <c r="H847" s="531" t="str" cm="1">
        <f t="array" ref="H847">IF(Tabla1[[#This Row],[Código_Actividad]]="","",_xlfn.XLOOKUP(Tabla1[[#This Row],[Código_Actividad]],CodigoActividad,Tabla2[Actividades Programables Presupuestables],"",0))</f>
        <v/>
      </c>
      <c r="I847" s="532" t="str">
        <f>IFERROR(VLOOKUP('Formulario PPGR3'!$G847,'Formulario PPGR2'!$H$110:$V$265,15,FALSE),"")</f>
        <v/>
      </c>
      <c r="J847" s="537"/>
      <c r="K847" s="535" t="str">
        <f>IF(Tabla1[[#This Row],[Insumos]]="","",_xlfn.XLOOKUP(Tabla1[[#This Row],[Insumos]],Tabla10[Insumo],Tabla10[InsumoAbrev],"",0))</f>
        <v/>
      </c>
      <c r="L847" s="536"/>
      <c r="M847" s="533" t="str">
        <f>IF(Tabla1[[#This Row],[Descripción]]="","",_xlfn.XLOOKUP(Tabla1[[#This Row],[Descripción]],Tabla10[Descripción],Tabla10[Unidad de Medida],"",0))</f>
        <v/>
      </c>
      <c r="N847" s="323"/>
      <c r="O847" s="534" t="str">
        <f>IF(Tabla1[[#This Row],[Descripción]]="","",_xlfn.XLOOKUP(Tabla1[[#This Row],[Descripción]],Tabla10[Descripción],Tabla10[Precio Unitario],0))</f>
        <v/>
      </c>
      <c r="P847" s="534" t="str">
        <f>IF(Tabla1[[#This Row],[Cantidad de Insumos]]="","",Tabla1[[#This Row],[Precio Unitario]]*Tabla1[[#This Row],[Cantidad de Insumos]])</f>
        <v/>
      </c>
      <c r="Q847" s="534" t="str">
        <f>IF(Tabla1[[#This Row],[Descripción]]="","",_xlfn.XLOOKUP(Tabla1[[#This Row],[Descripción]],Tabla10[Descripción],Tabla10[CODIGO PRESUPUESTARIO],0))</f>
        <v/>
      </c>
      <c r="R847" s="535"/>
    </row>
    <row r="848" spans="2:18" s="277" customFormat="1" x14ac:dyDescent="0.25">
      <c r="B848" s="191" t="str">
        <f>IF('Formulario PPGR3'!$G848="","",CONCATENATE('Formulario PPGR3'!$C848,".",'Formulario PPGR3'!$D848,".",'Formulario PPGR3'!$E848,".",'Formulario PPGR3'!$F848))</f>
        <v/>
      </c>
      <c r="C848" s="191" t="str">
        <f>IF('Formulario PPGR3'!$G848="","",'Formulario PPGR1'!#REF!)</f>
        <v/>
      </c>
      <c r="D848" s="191" t="str">
        <f>IF('Formulario PPGR3'!$G848="","",'Formulario PPGR1'!#REF!)</f>
        <v/>
      </c>
      <c r="E848" s="191" t="str">
        <f>IF('Formulario PPGR3'!$G848="","",'Formulario PPGR1'!#REF!)</f>
        <v/>
      </c>
      <c r="F848" s="191" t="str">
        <f>IF('Formulario PPGR3'!$G848="","",'Formulario PPGR1'!#REF!)</f>
        <v/>
      </c>
      <c r="G848" s="243"/>
      <c r="H848" s="531" t="str" cm="1">
        <f t="array" ref="H848">IF(Tabla1[[#This Row],[Código_Actividad]]="","",_xlfn.XLOOKUP(Tabla1[[#This Row],[Código_Actividad]],CodigoActividad,Tabla2[Actividades Programables Presupuestables],"",0))</f>
        <v/>
      </c>
      <c r="I848" s="532" t="str">
        <f>IFERROR(VLOOKUP('Formulario PPGR3'!$G848,'Formulario PPGR2'!$H$110:$V$265,15,FALSE),"")</f>
        <v/>
      </c>
      <c r="J848" s="537"/>
      <c r="K848" s="535" t="str">
        <f>IF(Tabla1[[#This Row],[Insumos]]="","",_xlfn.XLOOKUP(Tabla1[[#This Row],[Insumos]],Tabla10[Insumo],Tabla10[InsumoAbrev],"",0))</f>
        <v/>
      </c>
      <c r="L848" s="536"/>
      <c r="M848" s="533" t="str">
        <f>IF(Tabla1[[#This Row],[Descripción]]="","",_xlfn.XLOOKUP(Tabla1[[#This Row],[Descripción]],Tabla10[Descripción],Tabla10[Unidad de Medida],"",0))</f>
        <v/>
      </c>
      <c r="N848" s="323"/>
      <c r="O848" s="534" t="str">
        <f>IF(Tabla1[[#This Row],[Descripción]]="","",_xlfn.XLOOKUP(Tabla1[[#This Row],[Descripción]],Tabla10[Descripción],Tabla10[Precio Unitario],0))</f>
        <v/>
      </c>
      <c r="P848" s="534" t="str">
        <f>IF(Tabla1[[#This Row],[Cantidad de Insumos]]="","",Tabla1[[#This Row],[Precio Unitario]]*Tabla1[[#This Row],[Cantidad de Insumos]])</f>
        <v/>
      </c>
      <c r="Q848" s="534" t="str">
        <f>IF(Tabla1[[#This Row],[Descripción]]="","",_xlfn.XLOOKUP(Tabla1[[#This Row],[Descripción]],Tabla10[Descripción],Tabla10[CODIGO PRESUPUESTARIO],0))</f>
        <v/>
      </c>
      <c r="R848" s="535"/>
    </row>
    <row r="849" spans="2:18" s="277" customFormat="1" x14ac:dyDescent="0.25">
      <c r="B849" s="191" t="str">
        <f>IF('Formulario PPGR3'!$G849="","",CONCATENATE('Formulario PPGR3'!$C849,".",'Formulario PPGR3'!$D849,".",'Formulario PPGR3'!$E849,".",'Formulario PPGR3'!$F849))</f>
        <v/>
      </c>
      <c r="C849" s="191" t="str">
        <f>IF('Formulario PPGR3'!$G849="","",'Formulario PPGR1'!#REF!)</f>
        <v/>
      </c>
      <c r="D849" s="191" t="str">
        <f>IF('Formulario PPGR3'!$G849="","",'Formulario PPGR1'!#REF!)</f>
        <v/>
      </c>
      <c r="E849" s="191" t="str">
        <f>IF('Formulario PPGR3'!$G849="","",'Formulario PPGR1'!#REF!)</f>
        <v/>
      </c>
      <c r="F849" s="191" t="str">
        <f>IF('Formulario PPGR3'!$G849="","",'Formulario PPGR1'!#REF!)</f>
        <v/>
      </c>
      <c r="G849" s="243"/>
      <c r="H849" s="531" t="str" cm="1">
        <f t="array" ref="H849">IF(Tabla1[[#This Row],[Código_Actividad]]="","",_xlfn.XLOOKUP(Tabla1[[#This Row],[Código_Actividad]],CodigoActividad,Tabla2[Actividades Programables Presupuestables],"",0))</f>
        <v/>
      </c>
      <c r="I849" s="532" t="str">
        <f>IFERROR(VLOOKUP('Formulario PPGR3'!$G849,'Formulario PPGR2'!$H$110:$V$265,15,FALSE),"")</f>
        <v/>
      </c>
      <c r="J849" s="537"/>
      <c r="K849" s="535" t="str">
        <f>IF(Tabla1[[#This Row],[Insumos]]="","",_xlfn.XLOOKUP(Tabla1[[#This Row],[Insumos]],Tabla10[Insumo],Tabla10[InsumoAbrev],"",0))</f>
        <v/>
      </c>
      <c r="L849" s="536"/>
      <c r="M849" s="533" t="str">
        <f>IF(Tabla1[[#This Row],[Descripción]]="","",_xlfn.XLOOKUP(Tabla1[[#This Row],[Descripción]],Tabla10[Descripción],Tabla10[Unidad de Medida],"",0))</f>
        <v/>
      </c>
      <c r="N849" s="323"/>
      <c r="O849" s="534" t="str">
        <f>IF(Tabla1[[#This Row],[Descripción]]="","",_xlfn.XLOOKUP(Tabla1[[#This Row],[Descripción]],Tabla10[Descripción],Tabla10[Precio Unitario],0))</f>
        <v/>
      </c>
      <c r="P849" s="534" t="str">
        <f>IF(Tabla1[[#This Row],[Cantidad de Insumos]]="","",Tabla1[[#This Row],[Precio Unitario]]*Tabla1[[#This Row],[Cantidad de Insumos]])</f>
        <v/>
      </c>
      <c r="Q849" s="534" t="str">
        <f>IF(Tabla1[[#This Row],[Descripción]]="","",_xlfn.XLOOKUP(Tabla1[[#This Row],[Descripción]],Tabla10[Descripción],Tabla10[CODIGO PRESUPUESTARIO],0))</f>
        <v/>
      </c>
      <c r="R849" s="535"/>
    </row>
    <row r="850" spans="2:18" s="277" customFormat="1" x14ac:dyDescent="0.25">
      <c r="B850" s="191" t="str">
        <f>IF('Formulario PPGR3'!$G850="","",CONCATENATE('Formulario PPGR3'!$C850,".",'Formulario PPGR3'!$D850,".",'Formulario PPGR3'!$E850,".",'Formulario PPGR3'!$F850))</f>
        <v/>
      </c>
      <c r="C850" s="191" t="str">
        <f>IF('Formulario PPGR3'!$G850="","",'Formulario PPGR1'!#REF!)</f>
        <v/>
      </c>
      <c r="D850" s="191" t="str">
        <f>IF('Formulario PPGR3'!$G850="","",'Formulario PPGR1'!#REF!)</f>
        <v/>
      </c>
      <c r="E850" s="191" t="str">
        <f>IF('Formulario PPGR3'!$G850="","",'Formulario PPGR1'!#REF!)</f>
        <v/>
      </c>
      <c r="F850" s="191" t="str">
        <f>IF('Formulario PPGR3'!$G850="","",'Formulario PPGR1'!#REF!)</f>
        <v/>
      </c>
      <c r="G850" s="243"/>
      <c r="H850" s="531" t="str" cm="1">
        <f t="array" ref="H850">IF(Tabla1[[#This Row],[Código_Actividad]]="","",_xlfn.XLOOKUP(Tabla1[[#This Row],[Código_Actividad]],CodigoActividad,Tabla2[Actividades Programables Presupuestables],"",0))</f>
        <v/>
      </c>
      <c r="I850" s="532" t="str">
        <f>IFERROR(VLOOKUP('Formulario PPGR3'!$G850,'Formulario PPGR2'!$H$110:$V$265,15,FALSE),"")</f>
        <v/>
      </c>
      <c r="J850" s="537"/>
      <c r="K850" s="535" t="str">
        <f>IF(Tabla1[[#This Row],[Insumos]]="","",_xlfn.XLOOKUP(Tabla1[[#This Row],[Insumos]],Tabla10[Insumo],Tabla10[InsumoAbrev],"",0))</f>
        <v/>
      </c>
      <c r="L850" s="536"/>
      <c r="M850" s="533" t="str">
        <f>IF(Tabla1[[#This Row],[Descripción]]="","",_xlfn.XLOOKUP(Tabla1[[#This Row],[Descripción]],Tabla10[Descripción],Tabla10[Unidad de Medida],"",0))</f>
        <v/>
      </c>
      <c r="N850" s="323"/>
      <c r="O850" s="534" t="str">
        <f>IF(Tabla1[[#This Row],[Descripción]]="","",_xlfn.XLOOKUP(Tabla1[[#This Row],[Descripción]],Tabla10[Descripción],Tabla10[Precio Unitario],0))</f>
        <v/>
      </c>
      <c r="P850" s="534" t="str">
        <f>IF(Tabla1[[#This Row],[Cantidad de Insumos]]="","",Tabla1[[#This Row],[Precio Unitario]]*Tabla1[[#This Row],[Cantidad de Insumos]])</f>
        <v/>
      </c>
      <c r="Q850" s="534" t="str">
        <f>IF(Tabla1[[#This Row],[Descripción]]="","",_xlfn.XLOOKUP(Tabla1[[#This Row],[Descripción]],Tabla10[Descripción],Tabla10[CODIGO PRESUPUESTARIO],0))</f>
        <v/>
      </c>
      <c r="R850" s="535"/>
    </row>
    <row r="851" spans="2:18" s="277" customFormat="1" x14ac:dyDescent="0.25">
      <c r="B851" s="191" t="str">
        <f>IF('Formulario PPGR3'!$G851="","",CONCATENATE('Formulario PPGR3'!$C851,".",'Formulario PPGR3'!$D851,".",'Formulario PPGR3'!$E851,".",'Formulario PPGR3'!$F851))</f>
        <v/>
      </c>
      <c r="C851" s="191" t="str">
        <f>IF('Formulario PPGR3'!$G851="","",'Formulario PPGR1'!#REF!)</f>
        <v/>
      </c>
      <c r="D851" s="191" t="str">
        <f>IF('Formulario PPGR3'!$G851="","",'Formulario PPGR1'!#REF!)</f>
        <v/>
      </c>
      <c r="E851" s="191" t="str">
        <f>IF('Formulario PPGR3'!$G851="","",'Formulario PPGR1'!#REF!)</f>
        <v/>
      </c>
      <c r="F851" s="191" t="str">
        <f>IF('Formulario PPGR3'!$G851="","",'Formulario PPGR1'!#REF!)</f>
        <v/>
      </c>
      <c r="G851" s="243"/>
      <c r="H851" s="531" t="str" cm="1">
        <f t="array" ref="H851">IF(Tabla1[[#This Row],[Código_Actividad]]="","",_xlfn.XLOOKUP(Tabla1[[#This Row],[Código_Actividad]],CodigoActividad,Tabla2[Actividades Programables Presupuestables],"",0))</f>
        <v/>
      </c>
      <c r="I851" s="532" t="str">
        <f>IFERROR(VLOOKUP('Formulario PPGR3'!$G851,'Formulario PPGR2'!$H$110:$V$265,15,FALSE),"")</f>
        <v/>
      </c>
      <c r="J851" s="537"/>
      <c r="K851" s="535" t="str">
        <f>IF(Tabla1[[#This Row],[Insumos]]="","",_xlfn.XLOOKUP(Tabla1[[#This Row],[Insumos]],Tabla10[Insumo],Tabla10[InsumoAbrev],"",0))</f>
        <v/>
      </c>
      <c r="L851" s="536"/>
      <c r="M851" s="533" t="str">
        <f>IF(Tabla1[[#This Row],[Descripción]]="","",_xlfn.XLOOKUP(Tabla1[[#This Row],[Descripción]],Tabla10[Descripción],Tabla10[Unidad de Medida],"",0))</f>
        <v/>
      </c>
      <c r="N851" s="323"/>
      <c r="O851" s="534" t="str">
        <f>IF(Tabla1[[#This Row],[Descripción]]="","",_xlfn.XLOOKUP(Tabla1[[#This Row],[Descripción]],Tabla10[Descripción],Tabla10[Precio Unitario],0))</f>
        <v/>
      </c>
      <c r="P851" s="534" t="str">
        <f>IF(Tabla1[[#This Row],[Cantidad de Insumos]]="","",Tabla1[[#This Row],[Precio Unitario]]*Tabla1[[#This Row],[Cantidad de Insumos]])</f>
        <v/>
      </c>
      <c r="Q851" s="534" t="str">
        <f>IF(Tabla1[[#This Row],[Descripción]]="","",_xlfn.XLOOKUP(Tabla1[[#This Row],[Descripción]],Tabla10[Descripción],Tabla10[CODIGO PRESUPUESTARIO],0))</f>
        <v/>
      </c>
      <c r="R851" s="535"/>
    </row>
    <row r="852" spans="2:18" s="277" customFormat="1" x14ac:dyDescent="0.25">
      <c r="B852" s="191" t="str">
        <f>IF('Formulario PPGR3'!$G852="","",CONCATENATE('Formulario PPGR3'!$C852,".",'Formulario PPGR3'!$D852,".",'Formulario PPGR3'!$E852,".",'Formulario PPGR3'!$F852))</f>
        <v/>
      </c>
      <c r="C852" s="191" t="str">
        <f>IF('Formulario PPGR3'!$G852="","",'Formulario PPGR1'!#REF!)</f>
        <v/>
      </c>
      <c r="D852" s="191" t="str">
        <f>IF('Formulario PPGR3'!$G852="","",'Formulario PPGR1'!#REF!)</f>
        <v/>
      </c>
      <c r="E852" s="191" t="str">
        <f>IF('Formulario PPGR3'!$G852="","",'Formulario PPGR1'!#REF!)</f>
        <v/>
      </c>
      <c r="F852" s="191" t="str">
        <f>IF('Formulario PPGR3'!$G852="","",'Formulario PPGR1'!#REF!)</f>
        <v/>
      </c>
      <c r="G852" s="243"/>
      <c r="H852" s="531" t="str" cm="1">
        <f t="array" ref="H852">IF(Tabla1[[#This Row],[Código_Actividad]]="","",_xlfn.XLOOKUP(Tabla1[[#This Row],[Código_Actividad]],CodigoActividad,Tabla2[Actividades Programables Presupuestables],"",0))</f>
        <v/>
      </c>
      <c r="I852" s="532" t="str">
        <f>IFERROR(VLOOKUP('Formulario PPGR3'!$G852,'Formulario PPGR2'!$H$110:$V$265,15,FALSE),"")</f>
        <v/>
      </c>
      <c r="J852" s="537"/>
      <c r="K852" s="535" t="str">
        <f>IF(Tabla1[[#This Row],[Insumos]]="","",_xlfn.XLOOKUP(Tabla1[[#This Row],[Insumos]],Tabla10[Insumo],Tabla10[InsumoAbrev],"",0))</f>
        <v/>
      </c>
      <c r="L852" s="536"/>
      <c r="M852" s="533" t="str">
        <f>IF(Tabla1[[#This Row],[Descripción]]="","",_xlfn.XLOOKUP(Tabla1[[#This Row],[Descripción]],Tabla10[Descripción],Tabla10[Unidad de Medida],"",0))</f>
        <v/>
      </c>
      <c r="N852" s="323"/>
      <c r="O852" s="534" t="str">
        <f>IF(Tabla1[[#This Row],[Descripción]]="","",_xlfn.XLOOKUP(Tabla1[[#This Row],[Descripción]],Tabla10[Descripción],Tabla10[Precio Unitario],0))</f>
        <v/>
      </c>
      <c r="P852" s="534" t="str">
        <f>IF(Tabla1[[#This Row],[Cantidad de Insumos]]="","",Tabla1[[#This Row],[Precio Unitario]]*Tabla1[[#This Row],[Cantidad de Insumos]])</f>
        <v/>
      </c>
      <c r="Q852" s="534" t="str">
        <f>IF(Tabla1[[#This Row],[Descripción]]="","",_xlfn.XLOOKUP(Tabla1[[#This Row],[Descripción]],Tabla10[Descripción],Tabla10[CODIGO PRESUPUESTARIO],0))</f>
        <v/>
      </c>
      <c r="R852" s="535"/>
    </row>
    <row r="853" spans="2:18" s="277" customFormat="1" x14ac:dyDescent="0.25">
      <c r="B853" s="191" t="str">
        <f>IF('Formulario PPGR3'!$G853="","",CONCATENATE('Formulario PPGR3'!$C853,".",'Formulario PPGR3'!$D853,".",'Formulario PPGR3'!$E853,".",'Formulario PPGR3'!$F853))</f>
        <v/>
      </c>
      <c r="C853" s="191" t="str">
        <f>IF('Formulario PPGR3'!$G853="","",'Formulario PPGR1'!#REF!)</f>
        <v/>
      </c>
      <c r="D853" s="191" t="str">
        <f>IF('Formulario PPGR3'!$G853="","",'Formulario PPGR1'!#REF!)</f>
        <v/>
      </c>
      <c r="E853" s="191" t="str">
        <f>IF('Formulario PPGR3'!$G853="","",'Formulario PPGR1'!#REF!)</f>
        <v/>
      </c>
      <c r="F853" s="191" t="str">
        <f>IF('Formulario PPGR3'!$G853="","",'Formulario PPGR1'!#REF!)</f>
        <v/>
      </c>
      <c r="G853" s="243"/>
      <c r="H853" s="531" t="str" cm="1">
        <f t="array" ref="H853">IF(Tabla1[[#This Row],[Código_Actividad]]="","",_xlfn.XLOOKUP(Tabla1[[#This Row],[Código_Actividad]],CodigoActividad,Tabla2[Actividades Programables Presupuestables],"",0))</f>
        <v/>
      </c>
      <c r="I853" s="532" t="str">
        <f>IFERROR(VLOOKUP('Formulario PPGR3'!$G853,'Formulario PPGR2'!$H$110:$V$265,15,FALSE),"")</f>
        <v/>
      </c>
      <c r="J853" s="537"/>
      <c r="K853" s="535" t="str">
        <f>IF(Tabla1[[#This Row],[Insumos]]="","",_xlfn.XLOOKUP(Tabla1[[#This Row],[Insumos]],Tabla10[Insumo],Tabla10[InsumoAbrev],"",0))</f>
        <v/>
      </c>
      <c r="L853" s="536"/>
      <c r="M853" s="533" t="str">
        <f>IF(Tabla1[[#This Row],[Descripción]]="","",_xlfn.XLOOKUP(Tabla1[[#This Row],[Descripción]],Tabla10[Descripción],Tabla10[Unidad de Medida],"",0))</f>
        <v/>
      </c>
      <c r="N853" s="323"/>
      <c r="O853" s="534" t="str">
        <f>IF(Tabla1[[#This Row],[Descripción]]="","",_xlfn.XLOOKUP(Tabla1[[#This Row],[Descripción]],Tabla10[Descripción],Tabla10[Precio Unitario],0))</f>
        <v/>
      </c>
      <c r="P853" s="534" t="str">
        <f>IF(Tabla1[[#This Row],[Cantidad de Insumos]]="","",Tabla1[[#This Row],[Precio Unitario]]*Tabla1[[#This Row],[Cantidad de Insumos]])</f>
        <v/>
      </c>
      <c r="Q853" s="534" t="str">
        <f>IF(Tabla1[[#This Row],[Descripción]]="","",_xlfn.XLOOKUP(Tabla1[[#This Row],[Descripción]],Tabla10[Descripción],Tabla10[CODIGO PRESUPUESTARIO],0))</f>
        <v/>
      </c>
      <c r="R853" s="535"/>
    </row>
    <row r="854" spans="2:18" s="277" customFormat="1" x14ac:dyDescent="0.25">
      <c r="B854" s="191" t="str">
        <f>IF('Formulario PPGR3'!$G854="","",CONCATENATE('Formulario PPGR3'!$C854,".",'Formulario PPGR3'!$D854,".",'Formulario PPGR3'!$E854,".",'Formulario PPGR3'!$F854))</f>
        <v/>
      </c>
      <c r="C854" s="191" t="str">
        <f>IF('Formulario PPGR3'!$G854="","",'Formulario PPGR1'!#REF!)</f>
        <v/>
      </c>
      <c r="D854" s="191" t="str">
        <f>IF('Formulario PPGR3'!$G854="","",'Formulario PPGR1'!#REF!)</f>
        <v/>
      </c>
      <c r="E854" s="191" t="str">
        <f>IF('Formulario PPGR3'!$G854="","",'Formulario PPGR1'!#REF!)</f>
        <v/>
      </c>
      <c r="F854" s="191" t="str">
        <f>IF('Formulario PPGR3'!$G854="","",'Formulario PPGR1'!#REF!)</f>
        <v/>
      </c>
      <c r="G854" s="243"/>
      <c r="H854" s="531" t="str" cm="1">
        <f t="array" ref="H854">IF(Tabla1[[#This Row],[Código_Actividad]]="","",_xlfn.XLOOKUP(Tabla1[[#This Row],[Código_Actividad]],CodigoActividad,Tabla2[Actividades Programables Presupuestables],"",0))</f>
        <v/>
      </c>
      <c r="I854" s="532" t="str">
        <f>IFERROR(VLOOKUP('Formulario PPGR3'!$G854,'Formulario PPGR2'!$H$110:$V$265,15,FALSE),"")</f>
        <v/>
      </c>
      <c r="J854" s="537"/>
      <c r="K854" s="535" t="str">
        <f>IF(Tabla1[[#This Row],[Insumos]]="","",_xlfn.XLOOKUP(Tabla1[[#This Row],[Insumos]],Tabla10[Insumo],Tabla10[InsumoAbrev],"",0))</f>
        <v/>
      </c>
      <c r="L854" s="536"/>
      <c r="M854" s="533" t="str">
        <f>IF(Tabla1[[#This Row],[Descripción]]="","",_xlfn.XLOOKUP(Tabla1[[#This Row],[Descripción]],Tabla10[Descripción],Tabla10[Unidad de Medida],"",0))</f>
        <v/>
      </c>
      <c r="N854" s="323"/>
      <c r="O854" s="534" t="str">
        <f>IF(Tabla1[[#This Row],[Descripción]]="","",_xlfn.XLOOKUP(Tabla1[[#This Row],[Descripción]],Tabla10[Descripción],Tabla10[Precio Unitario],0))</f>
        <v/>
      </c>
      <c r="P854" s="534" t="str">
        <f>IF(Tabla1[[#This Row],[Cantidad de Insumos]]="","",Tabla1[[#This Row],[Precio Unitario]]*Tabla1[[#This Row],[Cantidad de Insumos]])</f>
        <v/>
      </c>
      <c r="Q854" s="534" t="str">
        <f>IF(Tabla1[[#This Row],[Descripción]]="","",_xlfn.XLOOKUP(Tabla1[[#This Row],[Descripción]],Tabla10[Descripción],Tabla10[CODIGO PRESUPUESTARIO],0))</f>
        <v/>
      </c>
      <c r="R854" s="535"/>
    </row>
    <row r="855" spans="2:18" s="277" customFormat="1" x14ac:dyDescent="0.25">
      <c r="B855" s="191" t="str">
        <f>IF('Formulario PPGR3'!$G855="","",CONCATENATE('Formulario PPGR3'!$C855,".",'Formulario PPGR3'!$D855,".",'Formulario PPGR3'!$E855,".",'Formulario PPGR3'!$F855))</f>
        <v/>
      </c>
      <c r="C855" s="191" t="str">
        <f>IF('Formulario PPGR3'!$G855="","",'Formulario PPGR1'!#REF!)</f>
        <v/>
      </c>
      <c r="D855" s="191" t="str">
        <f>IF('Formulario PPGR3'!$G855="","",'Formulario PPGR1'!#REF!)</f>
        <v/>
      </c>
      <c r="E855" s="191" t="str">
        <f>IF('Formulario PPGR3'!$G855="","",'Formulario PPGR1'!#REF!)</f>
        <v/>
      </c>
      <c r="F855" s="191" t="str">
        <f>IF('Formulario PPGR3'!$G855="","",'Formulario PPGR1'!#REF!)</f>
        <v/>
      </c>
      <c r="G855" s="243"/>
      <c r="H855" s="531" t="str" cm="1">
        <f t="array" ref="H855">IF(Tabla1[[#This Row],[Código_Actividad]]="","",_xlfn.XLOOKUP(Tabla1[[#This Row],[Código_Actividad]],CodigoActividad,Tabla2[Actividades Programables Presupuestables],"",0))</f>
        <v/>
      </c>
      <c r="I855" s="532" t="str">
        <f>IFERROR(VLOOKUP('Formulario PPGR3'!$G855,'Formulario PPGR2'!$H$110:$V$265,15,FALSE),"")</f>
        <v/>
      </c>
      <c r="J855" s="537"/>
      <c r="K855" s="535" t="str">
        <f>IF(Tabla1[[#This Row],[Insumos]]="","",_xlfn.XLOOKUP(Tabla1[[#This Row],[Insumos]],Tabla10[Insumo],Tabla10[InsumoAbrev],"",0))</f>
        <v/>
      </c>
      <c r="L855" s="536"/>
      <c r="M855" s="533" t="str">
        <f>IF(Tabla1[[#This Row],[Descripción]]="","",_xlfn.XLOOKUP(Tabla1[[#This Row],[Descripción]],Tabla10[Descripción],Tabla10[Unidad de Medida],"",0))</f>
        <v/>
      </c>
      <c r="N855" s="323"/>
      <c r="O855" s="534" t="str">
        <f>IF(Tabla1[[#This Row],[Descripción]]="","",_xlfn.XLOOKUP(Tabla1[[#This Row],[Descripción]],Tabla10[Descripción],Tabla10[Precio Unitario],0))</f>
        <v/>
      </c>
      <c r="P855" s="534" t="str">
        <f>IF(Tabla1[[#This Row],[Cantidad de Insumos]]="","",Tabla1[[#This Row],[Precio Unitario]]*Tabla1[[#This Row],[Cantidad de Insumos]])</f>
        <v/>
      </c>
      <c r="Q855" s="534" t="str">
        <f>IF(Tabla1[[#This Row],[Descripción]]="","",_xlfn.XLOOKUP(Tabla1[[#This Row],[Descripción]],Tabla10[Descripción],Tabla10[CODIGO PRESUPUESTARIO],0))</f>
        <v/>
      </c>
      <c r="R855" s="535"/>
    </row>
    <row r="856" spans="2:18" s="277" customFormat="1" x14ac:dyDescent="0.25">
      <c r="B856" s="191" t="str">
        <f>IF('Formulario PPGR3'!$G856="","",CONCATENATE('Formulario PPGR3'!$C856,".",'Formulario PPGR3'!$D856,".",'Formulario PPGR3'!$E856,".",'Formulario PPGR3'!$F856))</f>
        <v/>
      </c>
      <c r="C856" s="191" t="str">
        <f>IF('Formulario PPGR3'!$G856="","",'Formulario PPGR1'!#REF!)</f>
        <v/>
      </c>
      <c r="D856" s="191" t="str">
        <f>IF('Formulario PPGR3'!$G856="","",'Formulario PPGR1'!#REF!)</f>
        <v/>
      </c>
      <c r="E856" s="191" t="str">
        <f>IF('Formulario PPGR3'!$G856="","",'Formulario PPGR1'!#REF!)</f>
        <v/>
      </c>
      <c r="F856" s="191" t="str">
        <f>IF('Formulario PPGR3'!$G856="","",'Formulario PPGR1'!#REF!)</f>
        <v/>
      </c>
      <c r="G856" s="243"/>
      <c r="H856" s="531" t="str" cm="1">
        <f t="array" ref="H856">IF(Tabla1[[#This Row],[Código_Actividad]]="","",_xlfn.XLOOKUP(Tabla1[[#This Row],[Código_Actividad]],CodigoActividad,Tabla2[Actividades Programables Presupuestables],"",0))</f>
        <v/>
      </c>
      <c r="I856" s="532" t="str">
        <f>IFERROR(VLOOKUP('Formulario PPGR3'!$G856,'Formulario PPGR2'!$H$110:$V$265,15,FALSE),"")</f>
        <v/>
      </c>
      <c r="J856" s="537"/>
      <c r="K856" s="535" t="str">
        <f>IF(Tabla1[[#This Row],[Insumos]]="","",_xlfn.XLOOKUP(Tabla1[[#This Row],[Insumos]],Tabla10[Insumo],Tabla10[InsumoAbrev],"",0))</f>
        <v/>
      </c>
      <c r="L856" s="536"/>
      <c r="M856" s="533" t="str">
        <f>IF(Tabla1[[#This Row],[Descripción]]="","",_xlfn.XLOOKUP(Tabla1[[#This Row],[Descripción]],Tabla10[Descripción],Tabla10[Unidad de Medida],"",0))</f>
        <v/>
      </c>
      <c r="N856" s="323"/>
      <c r="O856" s="534" t="str">
        <f>IF(Tabla1[[#This Row],[Descripción]]="","",_xlfn.XLOOKUP(Tabla1[[#This Row],[Descripción]],Tabla10[Descripción],Tabla10[Precio Unitario],0))</f>
        <v/>
      </c>
      <c r="P856" s="534" t="str">
        <f>IF(Tabla1[[#This Row],[Cantidad de Insumos]]="","",Tabla1[[#This Row],[Precio Unitario]]*Tabla1[[#This Row],[Cantidad de Insumos]])</f>
        <v/>
      </c>
      <c r="Q856" s="534" t="str">
        <f>IF(Tabla1[[#This Row],[Descripción]]="","",_xlfn.XLOOKUP(Tabla1[[#This Row],[Descripción]],Tabla10[Descripción],Tabla10[CODIGO PRESUPUESTARIO],0))</f>
        <v/>
      </c>
      <c r="R856" s="535"/>
    </row>
    <row r="857" spans="2:18" s="277" customFormat="1" x14ac:dyDescent="0.25">
      <c r="B857" s="191" t="str">
        <f>IF('Formulario PPGR3'!$G857="","",CONCATENATE('Formulario PPGR3'!$C857,".",'Formulario PPGR3'!$D857,".",'Formulario PPGR3'!$E857,".",'Formulario PPGR3'!$F857))</f>
        <v/>
      </c>
      <c r="C857" s="191" t="str">
        <f>IF('Formulario PPGR3'!$G857="","",'Formulario PPGR1'!#REF!)</f>
        <v/>
      </c>
      <c r="D857" s="191" t="str">
        <f>IF('Formulario PPGR3'!$G857="","",'Formulario PPGR1'!#REF!)</f>
        <v/>
      </c>
      <c r="E857" s="191" t="str">
        <f>IF('Formulario PPGR3'!$G857="","",'Formulario PPGR1'!#REF!)</f>
        <v/>
      </c>
      <c r="F857" s="191" t="str">
        <f>IF('Formulario PPGR3'!$G857="","",'Formulario PPGR1'!#REF!)</f>
        <v/>
      </c>
      <c r="G857" s="243"/>
      <c r="H857" s="531" t="str" cm="1">
        <f t="array" ref="H857">IF(Tabla1[[#This Row],[Código_Actividad]]="","",_xlfn.XLOOKUP(Tabla1[[#This Row],[Código_Actividad]],CodigoActividad,Tabla2[Actividades Programables Presupuestables],"",0))</f>
        <v/>
      </c>
      <c r="I857" s="532" t="str">
        <f>IFERROR(VLOOKUP('Formulario PPGR3'!$G857,'Formulario PPGR2'!$H$110:$V$265,15,FALSE),"")</f>
        <v/>
      </c>
      <c r="J857" s="537"/>
      <c r="K857" s="535" t="str">
        <f>IF(Tabla1[[#This Row],[Insumos]]="","",_xlfn.XLOOKUP(Tabla1[[#This Row],[Insumos]],Tabla10[Insumo],Tabla10[InsumoAbrev],"",0))</f>
        <v/>
      </c>
      <c r="L857" s="536"/>
      <c r="M857" s="533" t="str">
        <f>IF(Tabla1[[#This Row],[Descripción]]="","",_xlfn.XLOOKUP(Tabla1[[#This Row],[Descripción]],Tabla10[Descripción],Tabla10[Unidad de Medida],"",0))</f>
        <v/>
      </c>
      <c r="N857" s="323"/>
      <c r="O857" s="534" t="str">
        <f>IF(Tabla1[[#This Row],[Descripción]]="","",_xlfn.XLOOKUP(Tabla1[[#This Row],[Descripción]],Tabla10[Descripción],Tabla10[Precio Unitario],0))</f>
        <v/>
      </c>
      <c r="P857" s="534" t="str">
        <f>IF(Tabla1[[#This Row],[Cantidad de Insumos]]="","",Tabla1[[#This Row],[Precio Unitario]]*Tabla1[[#This Row],[Cantidad de Insumos]])</f>
        <v/>
      </c>
      <c r="Q857" s="534" t="str">
        <f>IF(Tabla1[[#This Row],[Descripción]]="","",_xlfn.XLOOKUP(Tabla1[[#This Row],[Descripción]],Tabla10[Descripción],Tabla10[CODIGO PRESUPUESTARIO],0))</f>
        <v/>
      </c>
      <c r="R857" s="535"/>
    </row>
    <row r="858" spans="2:18" s="277" customFormat="1" x14ac:dyDescent="0.25">
      <c r="B858" s="191" t="str">
        <f>IF('Formulario PPGR3'!$G858="","",CONCATENATE('Formulario PPGR3'!$C858,".",'Formulario PPGR3'!$D858,".",'Formulario PPGR3'!$E858,".",'Formulario PPGR3'!$F858))</f>
        <v/>
      </c>
      <c r="C858" s="191" t="str">
        <f>IF('Formulario PPGR3'!$G858="","",'Formulario PPGR1'!#REF!)</f>
        <v/>
      </c>
      <c r="D858" s="191" t="str">
        <f>IF('Formulario PPGR3'!$G858="","",'Formulario PPGR1'!#REF!)</f>
        <v/>
      </c>
      <c r="E858" s="191" t="str">
        <f>IF('Formulario PPGR3'!$G858="","",'Formulario PPGR1'!#REF!)</f>
        <v/>
      </c>
      <c r="F858" s="191" t="str">
        <f>IF('Formulario PPGR3'!$G858="","",'Formulario PPGR1'!#REF!)</f>
        <v/>
      </c>
      <c r="G858" s="243"/>
      <c r="H858" s="531" t="str" cm="1">
        <f t="array" ref="H858">IF(Tabla1[[#This Row],[Código_Actividad]]="","",_xlfn.XLOOKUP(Tabla1[[#This Row],[Código_Actividad]],CodigoActividad,Tabla2[Actividades Programables Presupuestables],"",0))</f>
        <v/>
      </c>
      <c r="I858" s="532" t="str">
        <f>IFERROR(VLOOKUP('Formulario PPGR3'!$G858,'Formulario PPGR2'!$H$110:$V$265,15,FALSE),"")</f>
        <v/>
      </c>
      <c r="J858" s="537"/>
      <c r="K858" s="535" t="str">
        <f>IF(Tabla1[[#This Row],[Insumos]]="","",_xlfn.XLOOKUP(Tabla1[[#This Row],[Insumos]],Tabla10[Insumo],Tabla10[InsumoAbrev],"",0))</f>
        <v/>
      </c>
      <c r="L858" s="536"/>
      <c r="M858" s="533" t="str">
        <f>IF(Tabla1[[#This Row],[Descripción]]="","",_xlfn.XLOOKUP(Tabla1[[#This Row],[Descripción]],Tabla10[Descripción],Tabla10[Unidad de Medida],"",0))</f>
        <v/>
      </c>
      <c r="N858" s="323"/>
      <c r="O858" s="534" t="str">
        <f>IF(Tabla1[[#This Row],[Descripción]]="","",_xlfn.XLOOKUP(Tabla1[[#This Row],[Descripción]],Tabla10[Descripción],Tabla10[Precio Unitario],0))</f>
        <v/>
      </c>
      <c r="P858" s="534" t="str">
        <f>IF(Tabla1[[#This Row],[Cantidad de Insumos]]="","",Tabla1[[#This Row],[Precio Unitario]]*Tabla1[[#This Row],[Cantidad de Insumos]])</f>
        <v/>
      </c>
      <c r="Q858" s="534" t="str">
        <f>IF(Tabla1[[#This Row],[Descripción]]="","",_xlfn.XLOOKUP(Tabla1[[#This Row],[Descripción]],Tabla10[Descripción],Tabla10[CODIGO PRESUPUESTARIO],0))</f>
        <v/>
      </c>
      <c r="R858" s="535"/>
    </row>
    <row r="859" spans="2:18" s="277" customFormat="1" x14ac:dyDescent="0.25">
      <c r="B859" s="191" t="str">
        <f>IF('Formulario PPGR3'!$G859="","",CONCATENATE('Formulario PPGR3'!$C859,".",'Formulario PPGR3'!$D859,".",'Formulario PPGR3'!$E859,".",'Formulario PPGR3'!$F859))</f>
        <v/>
      </c>
      <c r="C859" s="191" t="str">
        <f>IF('Formulario PPGR3'!$G859="","",'Formulario PPGR1'!#REF!)</f>
        <v/>
      </c>
      <c r="D859" s="191" t="str">
        <f>IF('Formulario PPGR3'!$G859="","",'Formulario PPGR1'!#REF!)</f>
        <v/>
      </c>
      <c r="E859" s="191" t="str">
        <f>IF('Formulario PPGR3'!$G859="","",'Formulario PPGR1'!#REF!)</f>
        <v/>
      </c>
      <c r="F859" s="191" t="str">
        <f>IF('Formulario PPGR3'!$G859="","",'Formulario PPGR1'!#REF!)</f>
        <v/>
      </c>
      <c r="G859" s="243"/>
      <c r="H859" s="531" t="str" cm="1">
        <f t="array" ref="H859">IF(Tabla1[[#This Row],[Código_Actividad]]="","",_xlfn.XLOOKUP(Tabla1[[#This Row],[Código_Actividad]],CodigoActividad,Tabla2[Actividades Programables Presupuestables],"",0))</f>
        <v/>
      </c>
      <c r="I859" s="532" t="str">
        <f>IFERROR(VLOOKUP('Formulario PPGR3'!$G859,'Formulario PPGR2'!$H$110:$V$265,15,FALSE),"")</f>
        <v/>
      </c>
      <c r="J859" s="537"/>
      <c r="K859" s="535" t="str">
        <f>IF(Tabla1[[#This Row],[Insumos]]="","",_xlfn.XLOOKUP(Tabla1[[#This Row],[Insumos]],Tabla10[Insumo],Tabla10[InsumoAbrev],"",0))</f>
        <v/>
      </c>
      <c r="L859" s="536"/>
      <c r="M859" s="533" t="str">
        <f>IF(Tabla1[[#This Row],[Descripción]]="","",_xlfn.XLOOKUP(Tabla1[[#This Row],[Descripción]],Tabla10[Descripción],Tabla10[Unidad de Medida],"",0))</f>
        <v/>
      </c>
      <c r="N859" s="323"/>
      <c r="O859" s="534" t="str">
        <f>IF(Tabla1[[#This Row],[Descripción]]="","",_xlfn.XLOOKUP(Tabla1[[#This Row],[Descripción]],Tabla10[Descripción],Tabla10[Precio Unitario],0))</f>
        <v/>
      </c>
      <c r="P859" s="534" t="str">
        <f>IF(Tabla1[[#This Row],[Cantidad de Insumos]]="","",Tabla1[[#This Row],[Precio Unitario]]*Tabla1[[#This Row],[Cantidad de Insumos]])</f>
        <v/>
      </c>
      <c r="Q859" s="534" t="str">
        <f>IF(Tabla1[[#This Row],[Descripción]]="","",_xlfn.XLOOKUP(Tabla1[[#This Row],[Descripción]],Tabla10[Descripción],Tabla10[CODIGO PRESUPUESTARIO],0))</f>
        <v/>
      </c>
      <c r="R859" s="535"/>
    </row>
    <row r="860" spans="2:18" s="277" customFormat="1" x14ac:dyDescent="0.25">
      <c r="B860" s="191" t="str">
        <f>IF('Formulario PPGR3'!$G860="","",CONCATENATE('Formulario PPGR3'!$C860,".",'Formulario PPGR3'!$D860,".",'Formulario PPGR3'!$E860,".",'Formulario PPGR3'!$F860))</f>
        <v/>
      </c>
      <c r="C860" s="191" t="str">
        <f>IF('Formulario PPGR3'!$G860="","",'Formulario PPGR1'!#REF!)</f>
        <v/>
      </c>
      <c r="D860" s="191" t="str">
        <f>IF('Formulario PPGR3'!$G860="","",'Formulario PPGR1'!#REF!)</f>
        <v/>
      </c>
      <c r="E860" s="191" t="str">
        <f>IF('Formulario PPGR3'!$G860="","",'Formulario PPGR1'!#REF!)</f>
        <v/>
      </c>
      <c r="F860" s="191" t="str">
        <f>IF('Formulario PPGR3'!$G860="","",'Formulario PPGR1'!#REF!)</f>
        <v/>
      </c>
      <c r="G860" s="243"/>
      <c r="H860" s="531" t="str" cm="1">
        <f t="array" ref="H860">IF(Tabla1[[#This Row],[Código_Actividad]]="","",_xlfn.XLOOKUP(Tabla1[[#This Row],[Código_Actividad]],CodigoActividad,Tabla2[Actividades Programables Presupuestables],"",0))</f>
        <v/>
      </c>
      <c r="I860" s="532" t="str">
        <f>IFERROR(VLOOKUP('Formulario PPGR3'!$G860,'Formulario PPGR2'!$H$110:$V$265,15,FALSE),"")</f>
        <v/>
      </c>
      <c r="J860" s="537"/>
      <c r="K860" s="535" t="str">
        <f>IF(Tabla1[[#This Row],[Insumos]]="","",_xlfn.XLOOKUP(Tabla1[[#This Row],[Insumos]],Tabla10[Insumo],Tabla10[InsumoAbrev],"",0))</f>
        <v/>
      </c>
      <c r="L860" s="536"/>
      <c r="M860" s="533" t="str">
        <f>IF(Tabla1[[#This Row],[Descripción]]="","",_xlfn.XLOOKUP(Tabla1[[#This Row],[Descripción]],Tabla10[Descripción],Tabla10[Unidad de Medida],"",0))</f>
        <v/>
      </c>
      <c r="N860" s="323"/>
      <c r="O860" s="534" t="str">
        <f>IF(Tabla1[[#This Row],[Descripción]]="","",_xlfn.XLOOKUP(Tabla1[[#This Row],[Descripción]],Tabla10[Descripción],Tabla10[Precio Unitario],0))</f>
        <v/>
      </c>
      <c r="P860" s="534" t="str">
        <f>IF(Tabla1[[#This Row],[Cantidad de Insumos]]="","",Tabla1[[#This Row],[Precio Unitario]]*Tabla1[[#This Row],[Cantidad de Insumos]])</f>
        <v/>
      </c>
      <c r="Q860" s="534" t="str">
        <f>IF(Tabla1[[#This Row],[Descripción]]="","",_xlfn.XLOOKUP(Tabla1[[#This Row],[Descripción]],Tabla10[Descripción],Tabla10[CODIGO PRESUPUESTARIO],0))</f>
        <v/>
      </c>
      <c r="R860" s="535"/>
    </row>
    <row r="861" spans="2:18" s="277" customFormat="1" x14ac:dyDescent="0.25">
      <c r="B861" s="191" t="str">
        <f>IF('Formulario PPGR3'!$G861="","",CONCATENATE('Formulario PPGR3'!$C861,".",'Formulario PPGR3'!$D861,".",'Formulario PPGR3'!$E861,".",'Formulario PPGR3'!$F861))</f>
        <v/>
      </c>
      <c r="C861" s="191" t="str">
        <f>IF('Formulario PPGR3'!$G861="","",'Formulario PPGR1'!#REF!)</f>
        <v/>
      </c>
      <c r="D861" s="191" t="str">
        <f>IF('Formulario PPGR3'!$G861="","",'Formulario PPGR1'!#REF!)</f>
        <v/>
      </c>
      <c r="E861" s="191" t="str">
        <f>IF('Formulario PPGR3'!$G861="","",'Formulario PPGR1'!#REF!)</f>
        <v/>
      </c>
      <c r="F861" s="191" t="str">
        <f>IF('Formulario PPGR3'!$G861="","",'Formulario PPGR1'!#REF!)</f>
        <v/>
      </c>
      <c r="G861" s="243"/>
      <c r="H861" s="531" t="str" cm="1">
        <f t="array" ref="H861">IF(Tabla1[[#This Row],[Código_Actividad]]="","",_xlfn.XLOOKUP(Tabla1[[#This Row],[Código_Actividad]],CodigoActividad,Tabla2[Actividades Programables Presupuestables],"",0))</f>
        <v/>
      </c>
      <c r="I861" s="532" t="str">
        <f>IFERROR(VLOOKUP('Formulario PPGR3'!$G861,'Formulario PPGR2'!$H$110:$V$265,15,FALSE),"")</f>
        <v/>
      </c>
      <c r="J861" s="537"/>
      <c r="K861" s="535" t="str">
        <f>IF(Tabla1[[#This Row],[Insumos]]="","",_xlfn.XLOOKUP(Tabla1[[#This Row],[Insumos]],Tabla10[Insumo],Tabla10[InsumoAbrev],"",0))</f>
        <v/>
      </c>
      <c r="L861" s="536"/>
      <c r="M861" s="533" t="str">
        <f>IF(Tabla1[[#This Row],[Descripción]]="","",_xlfn.XLOOKUP(Tabla1[[#This Row],[Descripción]],Tabla10[Descripción],Tabla10[Unidad de Medida],"",0))</f>
        <v/>
      </c>
      <c r="N861" s="323"/>
      <c r="O861" s="534" t="str">
        <f>IF(Tabla1[[#This Row],[Descripción]]="","",_xlfn.XLOOKUP(Tabla1[[#This Row],[Descripción]],Tabla10[Descripción],Tabla10[Precio Unitario],0))</f>
        <v/>
      </c>
      <c r="P861" s="534" t="str">
        <f>IF(Tabla1[[#This Row],[Cantidad de Insumos]]="","",Tabla1[[#This Row],[Precio Unitario]]*Tabla1[[#This Row],[Cantidad de Insumos]])</f>
        <v/>
      </c>
      <c r="Q861" s="534" t="str">
        <f>IF(Tabla1[[#This Row],[Descripción]]="","",_xlfn.XLOOKUP(Tabla1[[#This Row],[Descripción]],Tabla10[Descripción],Tabla10[CODIGO PRESUPUESTARIO],0))</f>
        <v/>
      </c>
      <c r="R861" s="535"/>
    </row>
    <row r="862" spans="2:18" s="277" customFormat="1" x14ac:dyDescent="0.25">
      <c r="B862" s="191" t="str">
        <f>IF('Formulario PPGR3'!$G862="","",CONCATENATE('Formulario PPGR3'!$C862,".",'Formulario PPGR3'!$D862,".",'Formulario PPGR3'!$E862,".",'Formulario PPGR3'!$F862))</f>
        <v/>
      </c>
      <c r="C862" s="191" t="str">
        <f>IF('Formulario PPGR3'!$G862="","",'Formulario PPGR1'!#REF!)</f>
        <v/>
      </c>
      <c r="D862" s="191" t="str">
        <f>IF('Formulario PPGR3'!$G862="","",'Formulario PPGR1'!#REF!)</f>
        <v/>
      </c>
      <c r="E862" s="191" t="str">
        <f>IF('Formulario PPGR3'!$G862="","",'Formulario PPGR1'!#REF!)</f>
        <v/>
      </c>
      <c r="F862" s="191" t="str">
        <f>IF('Formulario PPGR3'!$G862="","",'Formulario PPGR1'!#REF!)</f>
        <v/>
      </c>
      <c r="G862" s="243"/>
      <c r="H862" s="531" t="str" cm="1">
        <f t="array" ref="H862">IF(Tabla1[[#This Row],[Código_Actividad]]="","",_xlfn.XLOOKUP(Tabla1[[#This Row],[Código_Actividad]],CodigoActividad,Tabla2[Actividades Programables Presupuestables],"",0))</f>
        <v/>
      </c>
      <c r="I862" s="532" t="str">
        <f>IFERROR(VLOOKUP('Formulario PPGR3'!$G862,'Formulario PPGR2'!$H$110:$V$265,15,FALSE),"")</f>
        <v/>
      </c>
      <c r="J862" s="537"/>
      <c r="K862" s="535" t="str">
        <f>IF(Tabla1[[#This Row],[Insumos]]="","",_xlfn.XLOOKUP(Tabla1[[#This Row],[Insumos]],Tabla10[Insumo],Tabla10[InsumoAbrev],"",0))</f>
        <v/>
      </c>
      <c r="L862" s="536"/>
      <c r="M862" s="533" t="str">
        <f>IF(Tabla1[[#This Row],[Descripción]]="","",_xlfn.XLOOKUP(Tabla1[[#This Row],[Descripción]],Tabla10[Descripción],Tabla10[Unidad de Medida],"",0))</f>
        <v/>
      </c>
      <c r="N862" s="323"/>
      <c r="O862" s="534" t="str">
        <f>IF(Tabla1[[#This Row],[Descripción]]="","",_xlfn.XLOOKUP(Tabla1[[#This Row],[Descripción]],Tabla10[Descripción],Tabla10[Precio Unitario],0))</f>
        <v/>
      </c>
      <c r="P862" s="534" t="str">
        <f>IF(Tabla1[[#This Row],[Cantidad de Insumos]]="","",Tabla1[[#This Row],[Precio Unitario]]*Tabla1[[#This Row],[Cantidad de Insumos]])</f>
        <v/>
      </c>
      <c r="Q862" s="534" t="str">
        <f>IF(Tabla1[[#This Row],[Descripción]]="","",_xlfn.XLOOKUP(Tabla1[[#This Row],[Descripción]],Tabla10[Descripción],Tabla10[CODIGO PRESUPUESTARIO],0))</f>
        <v/>
      </c>
      <c r="R862" s="535"/>
    </row>
    <row r="863" spans="2:18" s="277" customFormat="1" x14ac:dyDescent="0.25">
      <c r="B863" s="191" t="str">
        <f>IF('Formulario PPGR3'!$G863="","",CONCATENATE('Formulario PPGR3'!$C863,".",'Formulario PPGR3'!$D863,".",'Formulario PPGR3'!$E863,".",'Formulario PPGR3'!$F863))</f>
        <v/>
      </c>
      <c r="C863" s="191" t="str">
        <f>IF('Formulario PPGR3'!$G863="","",'Formulario PPGR1'!#REF!)</f>
        <v/>
      </c>
      <c r="D863" s="191" t="str">
        <f>IF('Formulario PPGR3'!$G863="","",'Formulario PPGR1'!#REF!)</f>
        <v/>
      </c>
      <c r="E863" s="191" t="str">
        <f>IF('Formulario PPGR3'!$G863="","",'Formulario PPGR1'!#REF!)</f>
        <v/>
      </c>
      <c r="F863" s="191" t="str">
        <f>IF('Formulario PPGR3'!$G863="","",'Formulario PPGR1'!#REF!)</f>
        <v/>
      </c>
      <c r="G863" s="243"/>
      <c r="H863" s="531" t="str" cm="1">
        <f t="array" ref="H863">IF(Tabla1[[#This Row],[Código_Actividad]]="","",_xlfn.XLOOKUP(Tabla1[[#This Row],[Código_Actividad]],CodigoActividad,Tabla2[Actividades Programables Presupuestables],"",0))</f>
        <v/>
      </c>
      <c r="I863" s="532" t="str">
        <f>IFERROR(VLOOKUP('Formulario PPGR3'!$G863,'Formulario PPGR2'!$H$110:$V$265,15,FALSE),"")</f>
        <v/>
      </c>
      <c r="J863" s="537"/>
      <c r="K863" s="535" t="str">
        <f>IF(Tabla1[[#This Row],[Insumos]]="","",_xlfn.XLOOKUP(Tabla1[[#This Row],[Insumos]],Tabla10[Insumo],Tabla10[InsumoAbrev],"",0))</f>
        <v/>
      </c>
      <c r="L863" s="536"/>
      <c r="M863" s="533" t="str">
        <f>IF(Tabla1[[#This Row],[Descripción]]="","",_xlfn.XLOOKUP(Tabla1[[#This Row],[Descripción]],Tabla10[Descripción],Tabla10[Unidad de Medida],"",0))</f>
        <v/>
      </c>
      <c r="N863" s="323"/>
      <c r="O863" s="534" t="str">
        <f>IF(Tabla1[[#This Row],[Descripción]]="","",_xlfn.XLOOKUP(Tabla1[[#This Row],[Descripción]],Tabla10[Descripción],Tabla10[Precio Unitario],0))</f>
        <v/>
      </c>
      <c r="P863" s="534" t="str">
        <f>IF(Tabla1[[#This Row],[Cantidad de Insumos]]="","",Tabla1[[#This Row],[Precio Unitario]]*Tabla1[[#This Row],[Cantidad de Insumos]])</f>
        <v/>
      </c>
      <c r="Q863" s="534" t="str">
        <f>IF(Tabla1[[#This Row],[Descripción]]="","",_xlfn.XLOOKUP(Tabla1[[#This Row],[Descripción]],Tabla10[Descripción],Tabla10[CODIGO PRESUPUESTARIO],0))</f>
        <v/>
      </c>
      <c r="R863" s="535"/>
    </row>
    <row r="864" spans="2:18" s="277" customFormat="1" x14ac:dyDescent="0.25">
      <c r="B864" s="191" t="str">
        <f>IF('Formulario PPGR3'!$G864="","",CONCATENATE('Formulario PPGR3'!$C864,".",'Formulario PPGR3'!$D864,".",'Formulario PPGR3'!$E864,".",'Formulario PPGR3'!$F864))</f>
        <v/>
      </c>
      <c r="C864" s="191" t="str">
        <f>IF('Formulario PPGR3'!$G864="","",'Formulario PPGR1'!#REF!)</f>
        <v/>
      </c>
      <c r="D864" s="191" t="str">
        <f>IF('Formulario PPGR3'!$G864="","",'Formulario PPGR1'!#REF!)</f>
        <v/>
      </c>
      <c r="E864" s="191" t="str">
        <f>IF('Formulario PPGR3'!$G864="","",'Formulario PPGR1'!#REF!)</f>
        <v/>
      </c>
      <c r="F864" s="191" t="str">
        <f>IF('Formulario PPGR3'!$G864="","",'Formulario PPGR1'!#REF!)</f>
        <v/>
      </c>
      <c r="G864" s="243"/>
      <c r="H864" s="531" t="str" cm="1">
        <f t="array" ref="H864">IF(Tabla1[[#This Row],[Código_Actividad]]="","",_xlfn.XLOOKUP(Tabla1[[#This Row],[Código_Actividad]],CodigoActividad,Tabla2[Actividades Programables Presupuestables],"",0))</f>
        <v/>
      </c>
      <c r="I864" s="532" t="str">
        <f>IFERROR(VLOOKUP('Formulario PPGR3'!$G864,'Formulario PPGR2'!$H$110:$V$265,15,FALSE),"")</f>
        <v/>
      </c>
      <c r="J864" s="537"/>
      <c r="K864" s="535" t="str">
        <f>IF(Tabla1[[#This Row],[Insumos]]="","",_xlfn.XLOOKUP(Tabla1[[#This Row],[Insumos]],Tabla10[Insumo],Tabla10[InsumoAbrev],"",0))</f>
        <v/>
      </c>
      <c r="L864" s="536"/>
      <c r="M864" s="533" t="str">
        <f>IF(Tabla1[[#This Row],[Descripción]]="","",_xlfn.XLOOKUP(Tabla1[[#This Row],[Descripción]],Tabla10[Descripción],Tabla10[Unidad de Medida],"",0))</f>
        <v/>
      </c>
      <c r="N864" s="323"/>
      <c r="O864" s="534" t="str">
        <f>IF(Tabla1[[#This Row],[Descripción]]="","",_xlfn.XLOOKUP(Tabla1[[#This Row],[Descripción]],Tabla10[Descripción],Tabla10[Precio Unitario],0))</f>
        <v/>
      </c>
      <c r="P864" s="534" t="str">
        <f>IF(Tabla1[[#This Row],[Cantidad de Insumos]]="","",Tabla1[[#This Row],[Precio Unitario]]*Tabla1[[#This Row],[Cantidad de Insumos]])</f>
        <v/>
      </c>
      <c r="Q864" s="534" t="str">
        <f>IF(Tabla1[[#This Row],[Descripción]]="","",_xlfn.XLOOKUP(Tabla1[[#This Row],[Descripción]],Tabla10[Descripción],Tabla10[CODIGO PRESUPUESTARIO],0))</f>
        <v/>
      </c>
      <c r="R864" s="535"/>
    </row>
    <row r="865" spans="2:18" s="277" customFormat="1" x14ac:dyDescent="0.25">
      <c r="B865" s="191" t="str">
        <f>IF('Formulario PPGR3'!$G865="","",CONCATENATE('Formulario PPGR3'!$C865,".",'Formulario PPGR3'!$D865,".",'Formulario PPGR3'!$E865,".",'Formulario PPGR3'!$F865))</f>
        <v/>
      </c>
      <c r="C865" s="191" t="str">
        <f>IF('Formulario PPGR3'!$G865="","",'Formulario PPGR1'!#REF!)</f>
        <v/>
      </c>
      <c r="D865" s="191" t="str">
        <f>IF('Formulario PPGR3'!$G865="","",'Formulario PPGR1'!#REF!)</f>
        <v/>
      </c>
      <c r="E865" s="191" t="str">
        <f>IF('Formulario PPGR3'!$G865="","",'Formulario PPGR1'!#REF!)</f>
        <v/>
      </c>
      <c r="F865" s="191" t="str">
        <f>IF('Formulario PPGR3'!$G865="","",'Formulario PPGR1'!#REF!)</f>
        <v/>
      </c>
      <c r="G865" s="243"/>
      <c r="H865" s="531" t="str" cm="1">
        <f t="array" ref="H865">IF(Tabla1[[#This Row],[Código_Actividad]]="","",_xlfn.XLOOKUP(Tabla1[[#This Row],[Código_Actividad]],CodigoActividad,Tabla2[Actividades Programables Presupuestables],"",0))</f>
        <v/>
      </c>
      <c r="I865" s="532" t="str">
        <f>IFERROR(VLOOKUP('Formulario PPGR3'!$G865,'Formulario PPGR2'!$H$110:$V$265,15,FALSE),"")</f>
        <v/>
      </c>
      <c r="J865" s="537"/>
      <c r="K865" s="535" t="str">
        <f>IF(Tabla1[[#This Row],[Insumos]]="","",_xlfn.XLOOKUP(Tabla1[[#This Row],[Insumos]],Tabla10[Insumo],Tabla10[InsumoAbrev],"",0))</f>
        <v/>
      </c>
      <c r="L865" s="536"/>
      <c r="M865" s="533" t="str">
        <f>IF(Tabla1[[#This Row],[Descripción]]="","",_xlfn.XLOOKUP(Tabla1[[#This Row],[Descripción]],Tabla10[Descripción],Tabla10[Unidad de Medida],"",0))</f>
        <v/>
      </c>
      <c r="N865" s="323"/>
      <c r="O865" s="534" t="str">
        <f>IF(Tabla1[[#This Row],[Descripción]]="","",_xlfn.XLOOKUP(Tabla1[[#This Row],[Descripción]],Tabla10[Descripción],Tabla10[Precio Unitario],0))</f>
        <v/>
      </c>
      <c r="P865" s="534" t="str">
        <f>IF(Tabla1[[#This Row],[Cantidad de Insumos]]="","",Tabla1[[#This Row],[Precio Unitario]]*Tabla1[[#This Row],[Cantidad de Insumos]])</f>
        <v/>
      </c>
      <c r="Q865" s="534" t="str">
        <f>IF(Tabla1[[#This Row],[Descripción]]="","",_xlfn.XLOOKUP(Tabla1[[#This Row],[Descripción]],Tabla10[Descripción],Tabla10[CODIGO PRESUPUESTARIO],0))</f>
        <v/>
      </c>
      <c r="R865" s="535"/>
    </row>
    <row r="866" spans="2:18" s="277" customFormat="1" x14ac:dyDescent="0.25">
      <c r="B866" s="191" t="str">
        <f>IF('Formulario PPGR3'!$G866="","",CONCATENATE('Formulario PPGR3'!$C866,".",'Formulario PPGR3'!$D866,".",'Formulario PPGR3'!$E866,".",'Formulario PPGR3'!$F866))</f>
        <v/>
      </c>
      <c r="C866" s="191" t="str">
        <f>IF('Formulario PPGR3'!$G866="","",'Formulario PPGR1'!#REF!)</f>
        <v/>
      </c>
      <c r="D866" s="191" t="str">
        <f>IF('Formulario PPGR3'!$G866="","",'Formulario PPGR1'!#REF!)</f>
        <v/>
      </c>
      <c r="E866" s="191" t="str">
        <f>IF('Formulario PPGR3'!$G866="","",'Formulario PPGR1'!#REF!)</f>
        <v/>
      </c>
      <c r="F866" s="191" t="str">
        <f>IF('Formulario PPGR3'!$G866="","",'Formulario PPGR1'!#REF!)</f>
        <v/>
      </c>
      <c r="G866" s="243"/>
      <c r="H866" s="531" t="str" cm="1">
        <f t="array" ref="H866">IF(Tabla1[[#This Row],[Código_Actividad]]="","",_xlfn.XLOOKUP(Tabla1[[#This Row],[Código_Actividad]],CodigoActividad,Tabla2[Actividades Programables Presupuestables],"",0))</f>
        <v/>
      </c>
      <c r="I866" s="532" t="str">
        <f>IFERROR(VLOOKUP('Formulario PPGR3'!$G866,'Formulario PPGR2'!$H$110:$V$265,15,FALSE),"")</f>
        <v/>
      </c>
      <c r="J866" s="537"/>
      <c r="K866" s="535" t="str">
        <f>IF(Tabla1[[#This Row],[Insumos]]="","",_xlfn.XLOOKUP(Tabla1[[#This Row],[Insumos]],Tabla10[Insumo],Tabla10[InsumoAbrev],"",0))</f>
        <v/>
      </c>
      <c r="L866" s="536"/>
      <c r="M866" s="533" t="str">
        <f>IF(Tabla1[[#This Row],[Descripción]]="","",_xlfn.XLOOKUP(Tabla1[[#This Row],[Descripción]],Tabla10[Descripción],Tabla10[Unidad de Medida],"",0))</f>
        <v/>
      </c>
      <c r="N866" s="323"/>
      <c r="O866" s="534" t="str">
        <f>IF(Tabla1[[#This Row],[Descripción]]="","",_xlfn.XLOOKUP(Tabla1[[#This Row],[Descripción]],Tabla10[Descripción],Tabla10[Precio Unitario],0))</f>
        <v/>
      </c>
      <c r="P866" s="534" t="str">
        <f>IF(Tabla1[[#This Row],[Cantidad de Insumos]]="","",Tabla1[[#This Row],[Precio Unitario]]*Tabla1[[#This Row],[Cantidad de Insumos]])</f>
        <v/>
      </c>
      <c r="Q866" s="534" t="str">
        <f>IF(Tabla1[[#This Row],[Descripción]]="","",_xlfn.XLOOKUP(Tabla1[[#This Row],[Descripción]],Tabla10[Descripción],Tabla10[CODIGO PRESUPUESTARIO],0))</f>
        <v/>
      </c>
      <c r="R866" s="535"/>
    </row>
    <row r="867" spans="2:18" s="277" customFormat="1" x14ac:dyDescent="0.25">
      <c r="B867" s="191" t="str">
        <f>IF('Formulario PPGR3'!$G867="","",CONCATENATE('Formulario PPGR3'!$C867,".",'Formulario PPGR3'!$D867,".",'Formulario PPGR3'!$E867,".",'Formulario PPGR3'!$F867))</f>
        <v/>
      </c>
      <c r="C867" s="191" t="str">
        <f>IF('Formulario PPGR3'!$G867="","",'Formulario PPGR1'!#REF!)</f>
        <v/>
      </c>
      <c r="D867" s="191" t="str">
        <f>IF('Formulario PPGR3'!$G867="","",'Formulario PPGR1'!#REF!)</f>
        <v/>
      </c>
      <c r="E867" s="191" t="str">
        <f>IF('Formulario PPGR3'!$G867="","",'Formulario PPGR1'!#REF!)</f>
        <v/>
      </c>
      <c r="F867" s="191" t="str">
        <f>IF('Formulario PPGR3'!$G867="","",'Formulario PPGR1'!#REF!)</f>
        <v/>
      </c>
      <c r="G867" s="243"/>
      <c r="H867" s="531" t="str" cm="1">
        <f t="array" ref="H867">IF(Tabla1[[#This Row],[Código_Actividad]]="","",_xlfn.XLOOKUP(Tabla1[[#This Row],[Código_Actividad]],CodigoActividad,Tabla2[Actividades Programables Presupuestables],"",0))</f>
        <v/>
      </c>
      <c r="I867" s="532" t="str">
        <f>IFERROR(VLOOKUP('Formulario PPGR3'!$G867,'Formulario PPGR2'!$H$110:$V$265,15,FALSE),"")</f>
        <v/>
      </c>
      <c r="J867" s="537"/>
      <c r="K867" s="535" t="str">
        <f>IF(Tabla1[[#This Row],[Insumos]]="","",_xlfn.XLOOKUP(Tabla1[[#This Row],[Insumos]],Tabla10[Insumo],Tabla10[InsumoAbrev],"",0))</f>
        <v/>
      </c>
      <c r="L867" s="536"/>
      <c r="M867" s="533" t="str">
        <f>IF(Tabla1[[#This Row],[Descripción]]="","",_xlfn.XLOOKUP(Tabla1[[#This Row],[Descripción]],Tabla10[Descripción],Tabla10[Unidad de Medida],"",0))</f>
        <v/>
      </c>
      <c r="N867" s="323"/>
      <c r="O867" s="534" t="str">
        <f>IF(Tabla1[[#This Row],[Descripción]]="","",_xlfn.XLOOKUP(Tabla1[[#This Row],[Descripción]],Tabla10[Descripción],Tabla10[Precio Unitario],0))</f>
        <v/>
      </c>
      <c r="P867" s="534" t="str">
        <f>IF(Tabla1[[#This Row],[Cantidad de Insumos]]="","",Tabla1[[#This Row],[Precio Unitario]]*Tabla1[[#This Row],[Cantidad de Insumos]])</f>
        <v/>
      </c>
      <c r="Q867" s="534" t="str">
        <f>IF(Tabla1[[#This Row],[Descripción]]="","",_xlfn.XLOOKUP(Tabla1[[#This Row],[Descripción]],Tabla10[Descripción],Tabla10[CODIGO PRESUPUESTARIO],0))</f>
        <v/>
      </c>
      <c r="R867" s="535"/>
    </row>
    <row r="868" spans="2:18" s="277" customFormat="1" x14ac:dyDescent="0.25">
      <c r="B868" s="191" t="str">
        <f>IF('Formulario PPGR3'!$G868="","",CONCATENATE('Formulario PPGR3'!$C868,".",'Formulario PPGR3'!$D868,".",'Formulario PPGR3'!$E868,".",'Formulario PPGR3'!$F868))</f>
        <v/>
      </c>
      <c r="C868" s="191" t="str">
        <f>IF('Formulario PPGR3'!$G868="","",'Formulario PPGR1'!#REF!)</f>
        <v/>
      </c>
      <c r="D868" s="191" t="str">
        <f>IF('Formulario PPGR3'!$G868="","",'Formulario PPGR1'!#REF!)</f>
        <v/>
      </c>
      <c r="E868" s="191" t="str">
        <f>IF('Formulario PPGR3'!$G868="","",'Formulario PPGR1'!#REF!)</f>
        <v/>
      </c>
      <c r="F868" s="191" t="str">
        <f>IF('Formulario PPGR3'!$G868="","",'Formulario PPGR1'!#REF!)</f>
        <v/>
      </c>
      <c r="G868" s="243"/>
      <c r="H868" s="531" t="str" cm="1">
        <f t="array" ref="H868">IF(Tabla1[[#This Row],[Código_Actividad]]="","",_xlfn.XLOOKUP(Tabla1[[#This Row],[Código_Actividad]],CodigoActividad,Tabla2[Actividades Programables Presupuestables],"",0))</f>
        <v/>
      </c>
      <c r="I868" s="532" t="str">
        <f>IFERROR(VLOOKUP('Formulario PPGR3'!$G868,'Formulario PPGR2'!$H$110:$V$265,15,FALSE),"")</f>
        <v/>
      </c>
      <c r="J868" s="537"/>
      <c r="K868" s="535" t="str">
        <f>IF(Tabla1[[#This Row],[Insumos]]="","",_xlfn.XLOOKUP(Tabla1[[#This Row],[Insumos]],Tabla10[Insumo],Tabla10[InsumoAbrev],"",0))</f>
        <v/>
      </c>
      <c r="L868" s="536"/>
      <c r="M868" s="533" t="str">
        <f>IF(Tabla1[[#This Row],[Descripción]]="","",_xlfn.XLOOKUP(Tabla1[[#This Row],[Descripción]],Tabla10[Descripción],Tabla10[Unidad de Medida],"",0))</f>
        <v/>
      </c>
      <c r="N868" s="323"/>
      <c r="O868" s="534" t="str">
        <f>IF(Tabla1[[#This Row],[Descripción]]="","",_xlfn.XLOOKUP(Tabla1[[#This Row],[Descripción]],Tabla10[Descripción],Tabla10[Precio Unitario],0))</f>
        <v/>
      </c>
      <c r="P868" s="534" t="str">
        <f>IF(Tabla1[[#This Row],[Cantidad de Insumos]]="","",Tabla1[[#This Row],[Precio Unitario]]*Tabla1[[#This Row],[Cantidad de Insumos]])</f>
        <v/>
      </c>
      <c r="Q868" s="534" t="str">
        <f>IF(Tabla1[[#This Row],[Descripción]]="","",_xlfn.XLOOKUP(Tabla1[[#This Row],[Descripción]],Tabla10[Descripción],Tabla10[CODIGO PRESUPUESTARIO],0))</f>
        <v/>
      </c>
      <c r="R868" s="535"/>
    </row>
    <row r="869" spans="2:18" s="277" customFormat="1" x14ac:dyDescent="0.25">
      <c r="B869" s="191" t="str">
        <f>IF('Formulario PPGR3'!$G869="","",CONCATENATE('Formulario PPGR3'!$C869,".",'Formulario PPGR3'!$D869,".",'Formulario PPGR3'!$E869,".",'Formulario PPGR3'!$F869))</f>
        <v/>
      </c>
      <c r="C869" s="191" t="str">
        <f>IF('Formulario PPGR3'!$G869="","",'Formulario PPGR1'!#REF!)</f>
        <v/>
      </c>
      <c r="D869" s="191" t="str">
        <f>IF('Formulario PPGR3'!$G869="","",'Formulario PPGR1'!#REF!)</f>
        <v/>
      </c>
      <c r="E869" s="191" t="str">
        <f>IF('Formulario PPGR3'!$G869="","",'Formulario PPGR1'!#REF!)</f>
        <v/>
      </c>
      <c r="F869" s="191" t="str">
        <f>IF('Formulario PPGR3'!$G869="","",'Formulario PPGR1'!#REF!)</f>
        <v/>
      </c>
      <c r="G869" s="243"/>
      <c r="H869" s="531" t="str" cm="1">
        <f t="array" ref="H869">IF(Tabla1[[#This Row],[Código_Actividad]]="","",_xlfn.XLOOKUP(Tabla1[[#This Row],[Código_Actividad]],CodigoActividad,Tabla2[Actividades Programables Presupuestables],"",0))</f>
        <v/>
      </c>
      <c r="I869" s="532" t="str">
        <f>IFERROR(VLOOKUP('Formulario PPGR3'!$G869,'Formulario PPGR2'!$H$110:$V$265,15,FALSE),"")</f>
        <v/>
      </c>
      <c r="J869" s="537"/>
      <c r="K869" s="535" t="str">
        <f>IF(Tabla1[[#This Row],[Insumos]]="","",_xlfn.XLOOKUP(Tabla1[[#This Row],[Insumos]],Tabla10[Insumo],Tabla10[InsumoAbrev],"",0))</f>
        <v/>
      </c>
      <c r="L869" s="536"/>
      <c r="M869" s="533" t="str">
        <f>IF(Tabla1[[#This Row],[Descripción]]="","",_xlfn.XLOOKUP(Tabla1[[#This Row],[Descripción]],Tabla10[Descripción],Tabla10[Unidad de Medida],"",0))</f>
        <v/>
      </c>
      <c r="N869" s="323"/>
      <c r="O869" s="534" t="str">
        <f>IF(Tabla1[[#This Row],[Descripción]]="","",_xlfn.XLOOKUP(Tabla1[[#This Row],[Descripción]],Tabla10[Descripción],Tabla10[Precio Unitario],0))</f>
        <v/>
      </c>
      <c r="P869" s="534" t="str">
        <f>IF(Tabla1[[#This Row],[Cantidad de Insumos]]="","",Tabla1[[#This Row],[Precio Unitario]]*Tabla1[[#This Row],[Cantidad de Insumos]])</f>
        <v/>
      </c>
      <c r="Q869" s="534" t="str">
        <f>IF(Tabla1[[#This Row],[Descripción]]="","",_xlfn.XLOOKUP(Tabla1[[#This Row],[Descripción]],Tabla10[Descripción],Tabla10[CODIGO PRESUPUESTARIO],0))</f>
        <v/>
      </c>
      <c r="R869" s="535"/>
    </row>
    <row r="870" spans="2:18" x14ac:dyDescent="0.25">
      <c r="B870" s="191" t="str">
        <f>IF('Formulario PPGR3'!$G870="","",CONCATENATE('Formulario PPGR3'!$C870,".",'Formulario PPGR3'!$D870,".",'Formulario PPGR3'!$E870,".",'Formulario PPGR3'!$F870))</f>
        <v/>
      </c>
      <c r="C870" s="191" t="str">
        <f>IF('Formulario PPGR3'!$G870="","",'Formulario PPGR1'!#REF!)</f>
        <v/>
      </c>
      <c r="D870" s="191" t="str">
        <f>IF('Formulario PPGR3'!$G870="","",'Formulario PPGR1'!#REF!)</f>
        <v/>
      </c>
      <c r="E870" s="191" t="str">
        <f>IF('Formulario PPGR3'!$G870="","",'Formulario PPGR1'!#REF!)</f>
        <v/>
      </c>
      <c r="F870" s="191" t="str">
        <f>IF('Formulario PPGR3'!$G870="","",'Formulario PPGR1'!#REF!)</f>
        <v/>
      </c>
      <c r="G870" s="243"/>
      <c r="H870" s="531" t="str" cm="1">
        <f t="array" ref="H870">IF(Tabla1[[#This Row],[Código_Actividad]]="","",_xlfn.XLOOKUP(Tabla1[[#This Row],[Código_Actividad]],CodigoActividad,Tabla2[Actividades Programables Presupuestables],"",0))</f>
        <v/>
      </c>
      <c r="I870" s="532" t="str">
        <f>IFERROR(VLOOKUP('Formulario PPGR3'!$G870,'Formulario PPGR2'!$H$110:$V$265,15,FALSE),"")</f>
        <v/>
      </c>
      <c r="J870" s="537"/>
      <c r="K870" s="535" t="str">
        <f>IF(Tabla1[[#This Row],[Insumos]]="","",_xlfn.XLOOKUP(Tabla1[[#This Row],[Insumos]],Tabla10[Insumo],Tabla10[InsumoAbrev],"",0))</f>
        <v/>
      </c>
      <c r="L870" s="536"/>
      <c r="M870" s="533" t="str">
        <f>IF(Tabla1[[#This Row],[Descripción]]="","",_xlfn.XLOOKUP(Tabla1[[#This Row],[Descripción]],Tabla10[Descripción],Tabla10[Unidad de Medida],"",0))</f>
        <v/>
      </c>
      <c r="N870" s="323"/>
      <c r="O870" s="534" t="str">
        <f>IF(Tabla1[[#This Row],[Descripción]]="","",_xlfn.XLOOKUP(Tabla1[[#This Row],[Descripción]],Tabla10[Descripción],Tabla10[Precio Unitario],0))</f>
        <v/>
      </c>
      <c r="P870" s="534" t="str">
        <f>IF(Tabla1[[#This Row],[Cantidad de Insumos]]="","",Tabla1[[#This Row],[Precio Unitario]]*Tabla1[[#This Row],[Cantidad de Insumos]])</f>
        <v/>
      </c>
      <c r="Q870" s="534" t="str">
        <f>IF(Tabla1[[#This Row],[Descripción]]="","",_xlfn.XLOOKUP(Tabla1[[#This Row],[Descripción]],Tabla10[Descripción],Tabla10[CODIGO PRESUPUESTARIO],0))</f>
        <v/>
      </c>
      <c r="R870" s="535"/>
    </row>
    <row r="871" spans="2:18" x14ac:dyDescent="0.25">
      <c r="B871" s="191" t="str">
        <f>IF('Formulario PPGR3'!$G871="","",CONCATENATE('Formulario PPGR3'!$C871,".",'Formulario PPGR3'!$D871,".",'Formulario PPGR3'!$E871,".",'Formulario PPGR3'!$F871))</f>
        <v/>
      </c>
      <c r="C871" s="191" t="str">
        <f>IF('Formulario PPGR3'!$G871="","",'Formulario PPGR1'!#REF!)</f>
        <v/>
      </c>
      <c r="D871" s="191" t="str">
        <f>IF('Formulario PPGR3'!$G871="","",'Formulario PPGR1'!#REF!)</f>
        <v/>
      </c>
      <c r="E871" s="191" t="str">
        <f>IF('Formulario PPGR3'!$G871="","",'Formulario PPGR1'!#REF!)</f>
        <v/>
      </c>
      <c r="F871" s="191" t="str">
        <f>IF('Formulario PPGR3'!$G871="","",'Formulario PPGR1'!#REF!)</f>
        <v/>
      </c>
      <c r="G871" s="243"/>
      <c r="H871" s="531" t="str" cm="1">
        <f t="array" ref="H871">IF(Tabla1[[#This Row],[Código_Actividad]]="","",_xlfn.XLOOKUP(Tabla1[[#This Row],[Código_Actividad]],CodigoActividad,Tabla2[Actividades Programables Presupuestables],"",0))</f>
        <v/>
      </c>
      <c r="I871" s="532" t="str">
        <f>IFERROR(VLOOKUP('Formulario PPGR3'!$G871,'Formulario PPGR2'!$H$110:$V$265,15,FALSE),"")</f>
        <v/>
      </c>
      <c r="J871" s="537"/>
      <c r="K871" s="535" t="str">
        <f>IF(Tabla1[[#This Row],[Insumos]]="","",_xlfn.XLOOKUP(Tabla1[[#This Row],[Insumos]],Tabla10[Insumo],Tabla10[InsumoAbrev],"",0))</f>
        <v/>
      </c>
      <c r="L871" s="536"/>
      <c r="M871" s="533" t="str">
        <f>IF(Tabla1[[#This Row],[Descripción]]="","",_xlfn.XLOOKUP(Tabla1[[#This Row],[Descripción]],Tabla10[Descripción],Tabla10[Unidad de Medida],"",0))</f>
        <v/>
      </c>
      <c r="N871" s="323"/>
      <c r="O871" s="534" t="str">
        <f>IF(Tabla1[[#This Row],[Descripción]]="","",_xlfn.XLOOKUP(Tabla1[[#This Row],[Descripción]],Tabla10[Descripción],Tabla10[Precio Unitario],0))</f>
        <v/>
      </c>
      <c r="P871" s="534" t="str">
        <f>IF(Tabla1[[#This Row],[Cantidad de Insumos]]="","",Tabla1[[#This Row],[Precio Unitario]]*Tabla1[[#This Row],[Cantidad de Insumos]])</f>
        <v/>
      </c>
      <c r="Q871" s="534" t="str">
        <f>IF(Tabla1[[#This Row],[Descripción]]="","",_xlfn.XLOOKUP(Tabla1[[#This Row],[Descripción]],Tabla10[Descripción],Tabla10[CODIGO PRESUPUESTARIO],0))</f>
        <v/>
      </c>
      <c r="R871" s="535"/>
    </row>
    <row r="872" spans="2:18" x14ac:dyDescent="0.25">
      <c r="B872" s="191" t="str">
        <f>IF('Formulario PPGR3'!$G872="","",CONCATENATE('Formulario PPGR3'!$C872,".",'Formulario PPGR3'!$D872,".",'Formulario PPGR3'!$E872,".",'Formulario PPGR3'!$F872))</f>
        <v/>
      </c>
      <c r="C872" s="191" t="str">
        <f>IF('Formulario PPGR3'!$G872="","",'Formulario PPGR1'!#REF!)</f>
        <v/>
      </c>
      <c r="D872" s="191" t="str">
        <f>IF('Formulario PPGR3'!$G872="","",'Formulario PPGR1'!#REF!)</f>
        <v/>
      </c>
      <c r="E872" s="191" t="str">
        <f>IF('Formulario PPGR3'!$G872="","",'Formulario PPGR1'!#REF!)</f>
        <v/>
      </c>
      <c r="F872" s="191" t="str">
        <f>IF('Formulario PPGR3'!$G872="","",'Formulario PPGR1'!#REF!)</f>
        <v/>
      </c>
      <c r="G872" s="243"/>
      <c r="H872" s="531" t="str" cm="1">
        <f t="array" ref="H872">IF(Tabla1[[#This Row],[Código_Actividad]]="","",_xlfn.XLOOKUP(Tabla1[[#This Row],[Código_Actividad]],CodigoActividad,Tabla2[Actividades Programables Presupuestables],"",0))</f>
        <v/>
      </c>
      <c r="I872" s="532" t="str">
        <f>IFERROR(VLOOKUP('Formulario PPGR3'!$G872,'Formulario PPGR2'!$H$110:$V$265,15,FALSE),"")</f>
        <v/>
      </c>
      <c r="J872" s="537"/>
      <c r="K872" s="535" t="str">
        <f>IF(Tabla1[[#This Row],[Insumos]]="","",_xlfn.XLOOKUP(Tabla1[[#This Row],[Insumos]],Tabla10[Insumo],Tabla10[InsumoAbrev],"",0))</f>
        <v/>
      </c>
      <c r="L872" s="536"/>
      <c r="M872" s="533" t="str">
        <f>IF(Tabla1[[#This Row],[Descripción]]="","",_xlfn.XLOOKUP(Tabla1[[#This Row],[Descripción]],Tabla10[Descripción],Tabla10[Unidad de Medida],"",0))</f>
        <v/>
      </c>
      <c r="N872" s="323"/>
      <c r="O872" s="534" t="str">
        <f>IF(Tabla1[[#This Row],[Descripción]]="","",_xlfn.XLOOKUP(Tabla1[[#This Row],[Descripción]],Tabla10[Descripción],Tabla10[Precio Unitario],0))</f>
        <v/>
      </c>
      <c r="P872" s="534" t="str">
        <f>IF(Tabla1[[#This Row],[Cantidad de Insumos]]="","",Tabla1[[#This Row],[Precio Unitario]]*Tabla1[[#This Row],[Cantidad de Insumos]])</f>
        <v/>
      </c>
      <c r="Q872" s="534" t="str">
        <f>IF(Tabla1[[#This Row],[Descripción]]="","",_xlfn.XLOOKUP(Tabla1[[#This Row],[Descripción]],Tabla10[Descripción],Tabla10[CODIGO PRESUPUESTARIO],0))</f>
        <v/>
      </c>
      <c r="R872" s="535"/>
    </row>
    <row r="873" spans="2:18" x14ac:dyDescent="0.25">
      <c r="B873" s="191" t="str">
        <f>IF('Formulario PPGR3'!$G873="","",CONCATENATE('Formulario PPGR3'!$C873,".",'Formulario PPGR3'!$D873,".",'Formulario PPGR3'!$E873,".",'Formulario PPGR3'!$F873))</f>
        <v/>
      </c>
      <c r="C873" s="191" t="str">
        <f>IF('Formulario PPGR3'!$G873="","",'Formulario PPGR1'!#REF!)</f>
        <v/>
      </c>
      <c r="D873" s="191" t="str">
        <f>IF('Formulario PPGR3'!$G873="","",'Formulario PPGR1'!#REF!)</f>
        <v/>
      </c>
      <c r="E873" s="191" t="str">
        <f>IF('Formulario PPGR3'!$G873="","",'Formulario PPGR1'!#REF!)</f>
        <v/>
      </c>
      <c r="F873" s="191" t="str">
        <f>IF('Formulario PPGR3'!$G873="","",'Formulario PPGR1'!#REF!)</f>
        <v/>
      </c>
      <c r="G873" s="243"/>
      <c r="H873" s="531" t="str" cm="1">
        <f t="array" ref="H873">IF(Tabla1[[#This Row],[Código_Actividad]]="","",_xlfn.XLOOKUP(Tabla1[[#This Row],[Código_Actividad]],CodigoActividad,Tabla2[Actividades Programables Presupuestables],"",0))</f>
        <v/>
      </c>
      <c r="I873" s="532" t="str">
        <f>IFERROR(VLOOKUP('Formulario PPGR3'!$G873,'Formulario PPGR2'!$H$110:$V$265,15,FALSE),"")</f>
        <v/>
      </c>
      <c r="J873" s="537"/>
      <c r="K873" s="535" t="str">
        <f>IF(Tabla1[[#This Row],[Insumos]]="","",_xlfn.XLOOKUP(Tabla1[[#This Row],[Insumos]],Tabla10[Insumo],Tabla10[InsumoAbrev],"",0))</f>
        <v/>
      </c>
      <c r="L873" s="536"/>
      <c r="M873" s="533" t="str">
        <f>IF(Tabla1[[#This Row],[Descripción]]="","",_xlfn.XLOOKUP(Tabla1[[#This Row],[Descripción]],Tabla10[Descripción],Tabla10[Unidad de Medida],"",0))</f>
        <v/>
      </c>
      <c r="N873" s="323"/>
      <c r="O873" s="534" t="str">
        <f>IF(Tabla1[[#This Row],[Descripción]]="","",_xlfn.XLOOKUP(Tabla1[[#This Row],[Descripción]],Tabla10[Descripción],Tabla10[Precio Unitario],0))</f>
        <v/>
      </c>
      <c r="P873" s="534" t="str">
        <f>IF(Tabla1[[#This Row],[Cantidad de Insumos]]="","",Tabla1[[#This Row],[Precio Unitario]]*Tabla1[[#This Row],[Cantidad de Insumos]])</f>
        <v/>
      </c>
      <c r="Q873" s="534" t="str">
        <f>IF(Tabla1[[#This Row],[Descripción]]="","",_xlfn.XLOOKUP(Tabla1[[#This Row],[Descripción]],Tabla10[Descripción],Tabla10[CODIGO PRESUPUESTARIO],0))</f>
        <v/>
      </c>
      <c r="R873" s="535"/>
    </row>
    <row r="874" spans="2:18" x14ac:dyDescent="0.25">
      <c r="B874" s="191" t="str">
        <f>IF('Formulario PPGR3'!$G874="","",CONCATENATE('Formulario PPGR3'!$C874,".",'Formulario PPGR3'!$D874,".",'Formulario PPGR3'!$E874,".",'Formulario PPGR3'!$F874))</f>
        <v/>
      </c>
      <c r="C874" s="191" t="str">
        <f>IF('Formulario PPGR3'!$G874="","",'Formulario PPGR1'!#REF!)</f>
        <v/>
      </c>
      <c r="D874" s="191" t="str">
        <f>IF('Formulario PPGR3'!$G874="","",'Formulario PPGR1'!#REF!)</f>
        <v/>
      </c>
      <c r="E874" s="191" t="str">
        <f>IF('Formulario PPGR3'!$G874="","",'Formulario PPGR1'!#REF!)</f>
        <v/>
      </c>
      <c r="F874" s="191" t="str">
        <f>IF('Formulario PPGR3'!$G874="","",'Formulario PPGR1'!#REF!)</f>
        <v/>
      </c>
      <c r="G874" s="243"/>
      <c r="H874" s="531" t="str" cm="1">
        <f t="array" ref="H874">IF(Tabla1[[#This Row],[Código_Actividad]]="","",_xlfn.XLOOKUP(Tabla1[[#This Row],[Código_Actividad]],CodigoActividad,Tabla2[Actividades Programables Presupuestables],"",0))</f>
        <v/>
      </c>
      <c r="I874" s="532" t="str">
        <f>IFERROR(VLOOKUP('Formulario PPGR3'!$G874,'Formulario PPGR2'!$H$110:$V$265,15,FALSE),"")</f>
        <v/>
      </c>
      <c r="J874" s="537"/>
      <c r="K874" s="535" t="str">
        <f>IF(Tabla1[[#This Row],[Insumos]]="","",_xlfn.XLOOKUP(Tabla1[[#This Row],[Insumos]],Tabla10[Insumo],Tabla10[InsumoAbrev],"",0))</f>
        <v/>
      </c>
      <c r="L874" s="536"/>
      <c r="M874" s="533" t="str">
        <f>IF(Tabla1[[#This Row],[Descripción]]="","",_xlfn.XLOOKUP(Tabla1[[#This Row],[Descripción]],Tabla10[Descripción],Tabla10[Unidad de Medida],"",0))</f>
        <v/>
      </c>
      <c r="N874" s="323"/>
      <c r="O874" s="534" t="str">
        <f>IF(Tabla1[[#This Row],[Descripción]]="","",_xlfn.XLOOKUP(Tabla1[[#This Row],[Descripción]],Tabla10[Descripción],Tabla10[Precio Unitario],0))</f>
        <v/>
      </c>
      <c r="P874" s="534" t="str">
        <f>IF(Tabla1[[#This Row],[Cantidad de Insumos]]="","",Tabla1[[#This Row],[Precio Unitario]]*Tabla1[[#This Row],[Cantidad de Insumos]])</f>
        <v/>
      </c>
      <c r="Q874" s="534" t="str">
        <f>IF(Tabla1[[#This Row],[Descripción]]="","",_xlfn.XLOOKUP(Tabla1[[#This Row],[Descripción]],Tabla10[Descripción],Tabla10[CODIGO PRESUPUESTARIO],0))</f>
        <v/>
      </c>
      <c r="R874" s="535"/>
    </row>
    <row r="875" spans="2:18" x14ac:dyDescent="0.25">
      <c r="B875" s="191" t="str">
        <f>IF('Formulario PPGR3'!$G875="","",CONCATENATE('Formulario PPGR3'!$C875,".",'Formulario PPGR3'!$D875,".",'Formulario PPGR3'!$E875,".",'Formulario PPGR3'!$F875))</f>
        <v/>
      </c>
      <c r="C875" s="191" t="str">
        <f>IF('Formulario PPGR3'!$G875="","",'Formulario PPGR1'!#REF!)</f>
        <v/>
      </c>
      <c r="D875" s="191" t="str">
        <f>IF('Formulario PPGR3'!$G875="","",'Formulario PPGR1'!#REF!)</f>
        <v/>
      </c>
      <c r="E875" s="191" t="str">
        <f>IF('Formulario PPGR3'!$G875="","",'Formulario PPGR1'!#REF!)</f>
        <v/>
      </c>
      <c r="F875" s="191" t="str">
        <f>IF('Formulario PPGR3'!$G875="","",'Formulario PPGR1'!#REF!)</f>
        <v/>
      </c>
      <c r="G875" s="243"/>
      <c r="H875" s="531" t="str" cm="1">
        <f t="array" ref="H875">IF(Tabla1[[#This Row],[Código_Actividad]]="","",_xlfn.XLOOKUP(Tabla1[[#This Row],[Código_Actividad]],CodigoActividad,Tabla2[Actividades Programables Presupuestables],"",0))</f>
        <v/>
      </c>
      <c r="I875" s="532" t="str">
        <f>IFERROR(VLOOKUP('Formulario PPGR3'!$G875,'Formulario PPGR2'!$H$110:$V$265,15,FALSE),"")</f>
        <v/>
      </c>
      <c r="J875" s="537"/>
      <c r="K875" s="535" t="str">
        <f>IF(Tabla1[[#This Row],[Insumos]]="","",_xlfn.XLOOKUP(Tabla1[[#This Row],[Insumos]],Tabla10[Insumo],Tabla10[InsumoAbrev],"",0))</f>
        <v/>
      </c>
      <c r="L875" s="536"/>
      <c r="M875" s="533" t="str">
        <f>IF(Tabla1[[#This Row],[Descripción]]="","",_xlfn.XLOOKUP(Tabla1[[#This Row],[Descripción]],Tabla10[Descripción],Tabla10[Unidad de Medida],"",0))</f>
        <v/>
      </c>
      <c r="N875" s="323"/>
      <c r="O875" s="534" t="str">
        <f>IF(Tabla1[[#This Row],[Descripción]]="","",_xlfn.XLOOKUP(Tabla1[[#This Row],[Descripción]],Tabla10[Descripción],Tabla10[Precio Unitario],0))</f>
        <v/>
      </c>
      <c r="P875" s="534" t="str">
        <f>IF(Tabla1[[#This Row],[Cantidad de Insumos]]="","",Tabla1[[#This Row],[Precio Unitario]]*Tabla1[[#This Row],[Cantidad de Insumos]])</f>
        <v/>
      </c>
      <c r="Q875" s="534" t="str">
        <f>IF(Tabla1[[#This Row],[Descripción]]="","",_xlfn.XLOOKUP(Tabla1[[#This Row],[Descripción]],Tabla10[Descripción],Tabla10[CODIGO PRESUPUESTARIO],0))</f>
        <v/>
      </c>
      <c r="R875" s="535"/>
    </row>
    <row r="876" spans="2:18" x14ac:dyDescent="0.25">
      <c r="B876" s="191" t="str">
        <f>IF('Formulario PPGR3'!$G876="","",CONCATENATE('Formulario PPGR3'!$C876,".",'Formulario PPGR3'!$D876,".",'Formulario PPGR3'!$E876,".",'Formulario PPGR3'!$F876))</f>
        <v/>
      </c>
      <c r="C876" s="191" t="str">
        <f>IF('Formulario PPGR3'!$G876="","",'Formulario PPGR1'!#REF!)</f>
        <v/>
      </c>
      <c r="D876" s="191" t="str">
        <f>IF('Formulario PPGR3'!$G876="","",'Formulario PPGR1'!#REF!)</f>
        <v/>
      </c>
      <c r="E876" s="191" t="str">
        <f>IF('Formulario PPGR3'!$G876="","",'Formulario PPGR1'!#REF!)</f>
        <v/>
      </c>
      <c r="F876" s="191" t="str">
        <f>IF('Formulario PPGR3'!$G876="","",'Formulario PPGR1'!#REF!)</f>
        <v/>
      </c>
      <c r="G876" s="243"/>
      <c r="H876" s="531" t="str" cm="1">
        <f t="array" ref="H876">IF(Tabla1[[#This Row],[Código_Actividad]]="","",_xlfn.XLOOKUP(Tabla1[[#This Row],[Código_Actividad]],CodigoActividad,Tabla2[Actividades Programables Presupuestables],"",0))</f>
        <v/>
      </c>
      <c r="I876" s="532" t="str">
        <f>IFERROR(VLOOKUP('Formulario PPGR3'!$G876,'Formulario PPGR2'!$H$110:$V$265,15,FALSE),"")</f>
        <v/>
      </c>
      <c r="J876" s="537"/>
      <c r="K876" s="535" t="str">
        <f>IF(Tabla1[[#This Row],[Insumos]]="","",_xlfn.XLOOKUP(Tabla1[[#This Row],[Insumos]],Tabla10[Insumo],Tabla10[InsumoAbrev],"",0))</f>
        <v/>
      </c>
      <c r="L876" s="536"/>
      <c r="M876" s="533" t="str">
        <f>IF(Tabla1[[#This Row],[Descripción]]="","",_xlfn.XLOOKUP(Tabla1[[#This Row],[Descripción]],Tabla10[Descripción],Tabla10[Unidad de Medida],"",0))</f>
        <v/>
      </c>
      <c r="N876" s="323"/>
      <c r="O876" s="534" t="str">
        <f>IF(Tabla1[[#This Row],[Descripción]]="","",_xlfn.XLOOKUP(Tabla1[[#This Row],[Descripción]],Tabla10[Descripción],Tabla10[Precio Unitario],0))</f>
        <v/>
      </c>
      <c r="P876" s="534" t="str">
        <f>IF(Tabla1[[#This Row],[Cantidad de Insumos]]="","",Tabla1[[#This Row],[Precio Unitario]]*Tabla1[[#This Row],[Cantidad de Insumos]])</f>
        <v/>
      </c>
      <c r="Q876" s="534" t="str">
        <f>IF(Tabla1[[#This Row],[Descripción]]="","",_xlfn.XLOOKUP(Tabla1[[#This Row],[Descripción]],Tabla10[Descripción],Tabla10[CODIGO PRESUPUESTARIO],0))</f>
        <v/>
      </c>
      <c r="R876" s="535"/>
    </row>
    <row r="877" spans="2:18" x14ac:dyDescent="0.25">
      <c r="B877" s="191" t="str">
        <f>IF('Formulario PPGR3'!$G877="","",CONCATENATE('Formulario PPGR3'!$C877,".",'Formulario PPGR3'!$D877,".",'Formulario PPGR3'!$E877,".",'Formulario PPGR3'!$F877))</f>
        <v/>
      </c>
      <c r="C877" s="191" t="str">
        <f>IF('Formulario PPGR3'!$G877="","",'Formulario PPGR1'!#REF!)</f>
        <v/>
      </c>
      <c r="D877" s="191" t="str">
        <f>IF('Formulario PPGR3'!$G877="","",'Formulario PPGR1'!#REF!)</f>
        <v/>
      </c>
      <c r="E877" s="191" t="str">
        <f>IF('Formulario PPGR3'!$G877="","",'Formulario PPGR1'!#REF!)</f>
        <v/>
      </c>
      <c r="F877" s="191" t="str">
        <f>IF('Formulario PPGR3'!$G877="","",'Formulario PPGR1'!#REF!)</f>
        <v/>
      </c>
      <c r="G877" s="243"/>
      <c r="H877" s="531" t="str" cm="1">
        <f t="array" ref="H877">IF(Tabla1[[#This Row],[Código_Actividad]]="","",_xlfn.XLOOKUP(Tabla1[[#This Row],[Código_Actividad]],CodigoActividad,Tabla2[Actividades Programables Presupuestables],"",0))</f>
        <v/>
      </c>
      <c r="I877" s="532" t="str">
        <f>IFERROR(VLOOKUP('Formulario PPGR3'!$G877,'Formulario PPGR2'!$H$110:$V$265,15,FALSE),"")</f>
        <v/>
      </c>
      <c r="J877" s="537"/>
      <c r="K877" s="535" t="str">
        <f>IF(Tabla1[[#This Row],[Insumos]]="","",_xlfn.XLOOKUP(Tabla1[[#This Row],[Insumos]],Tabla10[Insumo],Tabla10[InsumoAbrev],"",0))</f>
        <v/>
      </c>
      <c r="L877" s="536"/>
      <c r="M877" s="533" t="str">
        <f>IF(Tabla1[[#This Row],[Descripción]]="","",_xlfn.XLOOKUP(Tabla1[[#This Row],[Descripción]],Tabla10[Descripción],Tabla10[Unidad de Medida],"",0))</f>
        <v/>
      </c>
      <c r="N877" s="323"/>
      <c r="O877" s="534" t="str">
        <f>IF(Tabla1[[#This Row],[Descripción]]="","",_xlfn.XLOOKUP(Tabla1[[#This Row],[Descripción]],Tabla10[Descripción],Tabla10[Precio Unitario],0))</f>
        <v/>
      </c>
      <c r="P877" s="534" t="str">
        <f>IF(Tabla1[[#This Row],[Cantidad de Insumos]]="","",Tabla1[[#This Row],[Precio Unitario]]*Tabla1[[#This Row],[Cantidad de Insumos]])</f>
        <v/>
      </c>
      <c r="Q877" s="534" t="str">
        <f>IF(Tabla1[[#This Row],[Descripción]]="","",_xlfn.XLOOKUP(Tabla1[[#This Row],[Descripción]],Tabla10[Descripción],Tabla10[CODIGO PRESUPUESTARIO],0))</f>
        <v/>
      </c>
      <c r="R877" s="535"/>
    </row>
    <row r="878" spans="2:18" x14ac:dyDescent="0.25">
      <c r="B878" s="191" t="str">
        <f>IF('Formulario PPGR3'!$G878="","",CONCATENATE('Formulario PPGR3'!$C878,".",'Formulario PPGR3'!$D878,".",'Formulario PPGR3'!$E878,".",'Formulario PPGR3'!$F878))</f>
        <v/>
      </c>
      <c r="C878" s="191" t="str">
        <f>IF('Formulario PPGR3'!$G878="","",'Formulario PPGR1'!#REF!)</f>
        <v/>
      </c>
      <c r="D878" s="191" t="str">
        <f>IF('Formulario PPGR3'!$G878="","",'Formulario PPGR1'!#REF!)</f>
        <v/>
      </c>
      <c r="E878" s="191" t="str">
        <f>IF('Formulario PPGR3'!$G878="","",'Formulario PPGR1'!#REF!)</f>
        <v/>
      </c>
      <c r="F878" s="191" t="str">
        <f>IF('Formulario PPGR3'!$G878="","",'Formulario PPGR1'!#REF!)</f>
        <v/>
      </c>
      <c r="G878" s="243"/>
      <c r="H878" s="531" t="str" cm="1">
        <f t="array" ref="H878">IF(Tabla1[[#This Row],[Código_Actividad]]="","",_xlfn.XLOOKUP(Tabla1[[#This Row],[Código_Actividad]],CodigoActividad,Tabla2[Actividades Programables Presupuestables],"",0))</f>
        <v/>
      </c>
      <c r="I878" s="532" t="str">
        <f>IFERROR(VLOOKUP('Formulario PPGR3'!$G878,'Formulario PPGR2'!$H$110:$V$265,15,FALSE),"")</f>
        <v/>
      </c>
      <c r="J878" s="537"/>
      <c r="K878" s="535" t="str">
        <f>IF(Tabla1[[#This Row],[Insumos]]="","",_xlfn.XLOOKUP(Tabla1[[#This Row],[Insumos]],Tabla10[Insumo],Tabla10[InsumoAbrev],"",0))</f>
        <v/>
      </c>
      <c r="L878" s="536"/>
      <c r="M878" s="533" t="str">
        <f>IF(Tabla1[[#This Row],[Descripción]]="","",_xlfn.XLOOKUP(Tabla1[[#This Row],[Descripción]],Tabla10[Descripción],Tabla10[Unidad de Medida],"",0))</f>
        <v/>
      </c>
      <c r="N878" s="323"/>
      <c r="O878" s="534" t="str">
        <f>IF(Tabla1[[#This Row],[Descripción]]="","",_xlfn.XLOOKUP(Tabla1[[#This Row],[Descripción]],Tabla10[Descripción],Tabla10[Precio Unitario],0))</f>
        <v/>
      </c>
      <c r="P878" s="534" t="str">
        <f>IF(Tabla1[[#This Row],[Cantidad de Insumos]]="","",Tabla1[[#This Row],[Precio Unitario]]*Tabla1[[#This Row],[Cantidad de Insumos]])</f>
        <v/>
      </c>
      <c r="Q878" s="534" t="str">
        <f>IF(Tabla1[[#This Row],[Descripción]]="","",_xlfn.XLOOKUP(Tabla1[[#This Row],[Descripción]],Tabla10[Descripción],Tabla10[CODIGO PRESUPUESTARIO],0))</f>
        <v/>
      </c>
      <c r="R878" s="535"/>
    </row>
    <row r="879" spans="2:18" x14ac:dyDescent="0.25">
      <c r="B879" s="191" t="str">
        <f>IF('Formulario PPGR3'!$G879="","",CONCATENATE('Formulario PPGR3'!$C879,".",'Formulario PPGR3'!$D879,".",'Formulario PPGR3'!$E879,".",'Formulario PPGR3'!$F879))</f>
        <v/>
      </c>
      <c r="C879" s="191" t="str">
        <f>IF('Formulario PPGR3'!$G879="","",'Formulario PPGR1'!#REF!)</f>
        <v/>
      </c>
      <c r="D879" s="191" t="str">
        <f>IF('Formulario PPGR3'!$G879="","",'Formulario PPGR1'!#REF!)</f>
        <v/>
      </c>
      <c r="E879" s="191" t="str">
        <f>IF('Formulario PPGR3'!$G879="","",'Formulario PPGR1'!#REF!)</f>
        <v/>
      </c>
      <c r="F879" s="191" t="str">
        <f>IF('Formulario PPGR3'!$G879="","",'Formulario PPGR1'!#REF!)</f>
        <v/>
      </c>
      <c r="G879" s="243"/>
      <c r="H879" s="531" t="str" cm="1">
        <f t="array" ref="H879">IF(Tabla1[[#This Row],[Código_Actividad]]="","",_xlfn.XLOOKUP(Tabla1[[#This Row],[Código_Actividad]],CodigoActividad,Tabla2[Actividades Programables Presupuestables],"",0))</f>
        <v/>
      </c>
      <c r="I879" s="532" t="str">
        <f>IFERROR(VLOOKUP('Formulario PPGR3'!$G879,'Formulario PPGR2'!$H$110:$V$265,15,FALSE),"")</f>
        <v/>
      </c>
      <c r="J879" s="537"/>
      <c r="K879" s="535" t="str">
        <f>IF(Tabla1[[#This Row],[Insumos]]="","",_xlfn.XLOOKUP(Tabla1[[#This Row],[Insumos]],Tabla10[Insumo],Tabla10[InsumoAbrev],"",0))</f>
        <v/>
      </c>
      <c r="L879" s="536"/>
      <c r="M879" s="533" t="str">
        <f>IF(Tabla1[[#This Row],[Descripción]]="","",_xlfn.XLOOKUP(Tabla1[[#This Row],[Descripción]],Tabla10[Descripción],Tabla10[Unidad de Medida],"",0))</f>
        <v/>
      </c>
      <c r="N879" s="323"/>
      <c r="O879" s="534" t="str">
        <f>IF(Tabla1[[#This Row],[Descripción]]="","",_xlfn.XLOOKUP(Tabla1[[#This Row],[Descripción]],Tabla10[Descripción],Tabla10[Precio Unitario],0))</f>
        <v/>
      </c>
      <c r="P879" s="534" t="str">
        <f>IF(Tabla1[[#This Row],[Cantidad de Insumos]]="","",Tabla1[[#This Row],[Precio Unitario]]*Tabla1[[#This Row],[Cantidad de Insumos]])</f>
        <v/>
      </c>
      <c r="Q879" s="534" t="str">
        <f>IF(Tabla1[[#This Row],[Descripción]]="","",_xlfn.XLOOKUP(Tabla1[[#This Row],[Descripción]],Tabla10[Descripción],Tabla10[CODIGO PRESUPUESTARIO],0))</f>
        <v/>
      </c>
      <c r="R879" s="535"/>
    </row>
    <row r="880" spans="2:18" x14ac:dyDescent="0.25">
      <c r="B880" s="191" t="str">
        <f>IF('Formulario PPGR3'!$G880="","",CONCATENATE('Formulario PPGR3'!$C880,".",'Formulario PPGR3'!$D880,".",'Formulario PPGR3'!$E880,".",'Formulario PPGR3'!$F880))</f>
        <v/>
      </c>
      <c r="C880" s="191" t="str">
        <f>IF('Formulario PPGR3'!$G880="","",'Formulario PPGR1'!#REF!)</f>
        <v/>
      </c>
      <c r="D880" s="191" t="str">
        <f>IF('Formulario PPGR3'!$G880="","",'Formulario PPGR1'!#REF!)</f>
        <v/>
      </c>
      <c r="E880" s="191" t="str">
        <f>IF('Formulario PPGR3'!$G880="","",'Formulario PPGR1'!#REF!)</f>
        <v/>
      </c>
      <c r="F880" s="191" t="str">
        <f>IF('Formulario PPGR3'!$G880="","",'Formulario PPGR1'!#REF!)</f>
        <v/>
      </c>
      <c r="G880" s="243"/>
      <c r="H880" s="531" t="str" cm="1">
        <f t="array" ref="H880">IF(Tabla1[[#This Row],[Código_Actividad]]="","",_xlfn.XLOOKUP(Tabla1[[#This Row],[Código_Actividad]],CodigoActividad,Tabla2[Actividades Programables Presupuestables],"",0))</f>
        <v/>
      </c>
      <c r="I880" s="532" t="str">
        <f>IFERROR(VLOOKUP('Formulario PPGR3'!$G880,'Formulario PPGR2'!$H$110:$V$265,15,FALSE),"")</f>
        <v/>
      </c>
      <c r="J880" s="537"/>
      <c r="K880" s="535" t="str">
        <f>IF(Tabla1[[#This Row],[Insumos]]="","",_xlfn.XLOOKUP(Tabla1[[#This Row],[Insumos]],Tabla10[Insumo],Tabla10[InsumoAbrev],"",0))</f>
        <v/>
      </c>
      <c r="L880" s="536"/>
      <c r="M880" s="533" t="str">
        <f>IF(Tabla1[[#This Row],[Descripción]]="","",_xlfn.XLOOKUP(Tabla1[[#This Row],[Descripción]],Tabla10[Descripción],Tabla10[Unidad de Medida],"",0))</f>
        <v/>
      </c>
      <c r="N880" s="323"/>
      <c r="O880" s="534" t="str">
        <f>IF(Tabla1[[#This Row],[Descripción]]="","",_xlfn.XLOOKUP(Tabla1[[#This Row],[Descripción]],Tabla10[Descripción],Tabla10[Precio Unitario],0))</f>
        <v/>
      </c>
      <c r="P880" s="534" t="str">
        <f>IF(Tabla1[[#This Row],[Cantidad de Insumos]]="","",Tabla1[[#This Row],[Precio Unitario]]*Tabla1[[#This Row],[Cantidad de Insumos]])</f>
        <v/>
      </c>
      <c r="Q880" s="534" t="str">
        <f>IF(Tabla1[[#This Row],[Descripción]]="","",_xlfn.XLOOKUP(Tabla1[[#This Row],[Descripción]],Tabla10[Descripción],Tabla10[CODIGO PRESUPUESTARIO],0))</f>
        <v/>
      </c>
      <c r="R880" s="535"/>
    </row>
    <row r="881" spans="2:18" x14ac:dyDescent="0.25">
      <c r="B881" s="191" t="str">
        <f>IF('Formulario PPGR3'!$G881="","",CONCATENATE('Formulario PPGR3'!$C881,".",'Formulario PPGR3'!$D881,".",'Formulario PPGR3'!$E881,".",'Formulario PPGR3'!$F881))</f>
        <v/>
      </c>
      <c r="C881" s="191" t="str">
        <f>IF('Formulario PPGR3'!$G881="","",'Formulario PPGR1'!#REF!)</f>
        <v/>
      </c>
      <c r="D881" s="191" t="str">
        <f>IF('Formulario PPGR3'!$G881="","",'Formulario PPGR1'!#REF!)</f>
        <v/>
      </c>
      <c r="E881" s="191" t="str">
        <f>IF('Formulario PPGR3'!$G881="","",'Formulario PPGR1'!#REF!)</f>
        <v/>
      </c>
      <c r="F881" s="191" t="str">
        <f>IF('Formulario PPGR3'!$G881="","",'Formulario PPGR1'!#REF!)</f>
        <v/>
      </c>
      <c r="G881" s="243"/>
      <c r="H881" s="531" t="str" cm="1">
        <f t="array" ref="H881">IF(Tabla1[[#This Row],[Código_Actividad]]="","",_xlfn.XLOOKUP(Tabla1[[#This Row],[Código_Actividad]],CodigoActividad,Tabla2[Actividades Programables Presupuestables],"",0))</f>
        <v/>
      </c>
      <c r="I881" s="532" t="str">
        <f>IFERROR(VLOOKUP('Formulario PPGR3'!$G881,'Formulario PPGR2'!$H$110:$V$265,15,FALSE),"")</f>
        <v/>
      </c>
      <c r="J881" s="537"/>
      <c r="K881" s="535" t="str">
        <f>IF(Tabla1[[#This Row],[Insumos]]="","",_xlfn.XLOOKUP(Tabla1[[#This Row],[Insumos]],Tabla10[Insumo],Tabla10[InsumoAbrev],"",0))</f>
        <v/>
      </c>
      <c r="L881" s="536"/>
      <c r="M881" s="533" t="str">
        <f>IF(Tabla1[[#This Row],[Descripción]]="","",_xlfn.XLOOKUP(Tabla1[[#This Row],[Descripción]],Tabla10[Descripción],Tabla10[Unidad de Medida],"",0))</f>
        <v/>
      </c>
      <c r="N881" s="323"/>
      <c r="O881" s="534" t="str">
        <f>IF(Tabla1[[#This Row],[Descripción]]="","",_xlfn.XLOOKUP(Tabla1[[#This Row],[Descripción]],Tabla10[Descripción],Tabla10[Precio Unitario],0))</f>
        <v/>
      </c>
      <c r="P881" s="534" t="str">
        <f>IF(Tabla1[[#This Row],[Cantidad de Insumos]]="","",Tabla1[[#This Row],[Precio Unitario]]*Tabla1[[#This Row],[Cantidad de Insumos]])</f>
        <v/>
      </c>
      <c r="Q881" s="534" t="str">
        <f>IF(Tabla1[[#This Row],[Descripción]]="","",_xlfn.XLOOKUP(Tabla1[[#This Row],[Descripción]],Tabla10[Descripción],Tabla10[CODIGO PRESUPUESTARIO],0))</f>
        <v/>
      </c>
      <c r="R881" s="535"/>
    </row>
    <row r="882" spans="2:18" x14ac:dyDescent="0.25">
      <c r="B882" s="191" t="str">
        <f>IF('Formulario PPGR3'!$G882="","",CONCATENATE('Formulario PPGR3'!$C882,".",'Formulario PPGR3'!$D882,".",'Formulario PPGR3'!$E882,".",'Formulario PPGR3'!$F882))</f>
        <v/>
      </c>
      <c r="C882" s="191" t="str">
        <f>IF('Formulario PPGR3'!$G882="","",'Formulario PPGR1'!#REF!)</f>
        <v/>
      </c>
      <c r="D882" s="191" t="str">
        <f>IF('Formulario PPGR3'!$G882="","",'Formulario PPGR1'!#REF!)</f>
        <v/>
      </c>
      <c r="E882" s="191" t="str">
        <f>IF('Formulario PPGR3'!$G882="","",'Formulario PPGR1'!#REF!)</f>
        <v/>
      </c>
      <c r="F882" s="191" t="str">
        <f>IF('Formulario PPGR3'!$G882="","",'Formulario PPGR1'!#REF!)</f>
        <v/>
      </c>
      <c r="G882" s="243"/>
      <c r="H882" s="531" t="str" cm="1">
        <f t="array" ref="H882">IF(Tabla1[[#This Row],[Código_Actividad]]="","",_xlfn.XLOOKUP(Tabla1[[#This Row],[Código_Actividad]],CodigoActividad,Tabla2[Actividades Programables Presupuestables],"",0))</f>
        <v/>
      </c>
      <c r="I882" s="532" t="str">
        <f>IFERROR(VLOOKUP('Formulario PPGR3'!$G882,'Formulario PPGR2'!$H$110:$V$265,15,FALSE),"")</f>
        <v/>
      </c>
      <c r="J882" s="537"/>
      <c r="K882" s="535" t="str">
        <f>IF(Tabla1[[#This Row],[Insumos]]="","",_xlfn.XLOOKUP(Tabla1[[#This Row],[Insumos]],Tabla10[Insumo],Tabla10[InsumoAbrev],"",0))</f>
        <v/>
      </c>
      <c r="L882" s="536"/>
      <c r="M882" s="533" t="str">
        <f>IF(Tabla1[[#This Row],[Descripción]]="","",_xlfn.XLOOKUP(Tabla1[[#This Row],[Descripción]],Tabla10[Descripción],Tabla10[Unidad de Medida],"",0))</f>
        <v/>
      </c>
      <c r="N882" s="323"/>
      <c r="O882" s="534" t="str">
        <f>IF(Tabla1[[#This Row],[Descripción]]="","",_xlfn.XLOOKUP(Tabla1[[#This Row],[Descripción]],Tabla10[Descripción],Tabla10[Precio Unitario],0))</f>
        <v/>
      </c>
      <c r="P882" s="534" t="str">
        <f>IF(Tabla1[[#This Row],[Cantidad de Insumos]]="","",Tabla1[[#This Row],[Precio Unitario]]*Tabla1[[#This Row],[Cantidad de Insumos]])</f>
        <v/>
      </c>
      <c r="Q882" s="534" t="str">
        <f>IF(Tabla1[[#This Row],[Descripción]]="","",_xlfn.XLOOKUP(Tabla1[[#This Row],[Descripción]],Tabla10[Descripción],Tabla10[CODIGO PRESUPUESTARIO],0))</f>
        <v/>
      </c>
      <c r="R882" s="535"/>
    </row>
    <row r="883" spans="2:18" x14ac:dyDescent="0.25">
      <c r="B883" s="191" t="str">
        <f>IF('Formulario PPGR3'!$G883="","",CONCATENATE('Formulario PPGR3'!$C883,".",'Formulario PPGR3'!$D883,".",'Formulario PPGR3'!$E883,".",'Formulario PPGR3'!$F883))</f>
        <v/>
      </c>
      <c r="C883" s="191" t="str">
        <f>IF('Formulario PPGR3'!$G883="","",'Formulario PPGR1'!#REF!)</f>
        <v/>
      </c>
      <c r="D883" s="191" t="str">
        <f>IF('Formulario PPGR3'!$G883="","",'Formulario PPGR1'!#REF!)</f>
        <v/>
      </c>
      <c r="E883" s="191" t="str">
        <f>IF('Formulario PPGR3'!$G883="","",'Formulario PPGR1'!#REF!)</f>
        <v/>
      </c>
      <c r="F883" s="191" t="str">
        <f>IF('Formulario PPGR3'!$G883="","",'Formulario PPGR1'!#REF!)</f>
        <v/>
      </c>
      <c r="G883" s="243"/>
      <c r="H883" s="531" t="str" cm="1">
        <f t="array" ref="H883">IF(Tabla1[[#This Row],[Código_Actividad]]="","",_xlfn.XLOOKUP(Tabla1[[#This Row],[Código_Actividad]],CodigoActividad,Tabla2[Actividades Programables Presupuestables],"",0))</f>
        <v/>
      </c>
      <c r="I883" s="532" t="str">
        <f>IFERROR(VLOOKUP('Formulario PPGR3'!$G883,'Formulario PPGR2'!$H$110:$V$265,15,FALSE),"")</f>
        <v/>
      </c>
      <c r="J883" s="537"/>
      <c r="K883" s="535" t="str">
        <f>IF(Tabla1[[#This Row],[Insumos]]="","",_xlfn.XLOOKUP(Tabla1[[#This Row],[Insumos]],Tabla10[Insumo],Tabla10[InsumoAbrev],"",0))</f>
        <v/>
      </c>
      <c r="L883" s="536"/>
      <c r="M883" s="533" t="str">
        <f>IF(Tabla1[[#This Row],[Descripción]]="","",_xlfn.XLOOKUP(Tabla1[[#This Row],[Descripción]],Tabla10[Descripción],Tabla10[Unidad de Medida],"",0))</f>
        <v/>
      </c>
      <c r="N883" s="323"/>
      <c r="O883" s="534" t="str">
        <f>IF(Tabla1[[#This Row],[Descripción]]="","",_xlfn.XLOOKUP(Tabla1[[#This Row],[Descripción]],Tabla10[Descripción],Tabla10[Precio Unitario],0))</f>
        <v/>
      </c>
      <c r="P883" s="534" t="str">
        <f>IF(Tabla1[[#This Row],[Cantidad de Insumos]]="","",Tabla1[[#This Row],[Precio Unitario]]*Tabla1[[#This Row],[Cantidad de Insumos]])</f>
        <v/>
      </c>
      <c r="Q883" s="534" t="str">
        <f>IF(Tabla1[[#This Row],[Descripción]]="","",_xlfn.XLOOKUP(Tabla1[[#This Row],[Descripción]],Tabla10[Descripción],Tabla10[CODIGO PRESUPUESTARIO],0))</f>
        <v/>
      </c>
      <c r="R883" s="535"/>
    </row>
    <row r="884" spans="2:18" x14ac:dyDescent="0.25">
      <c r="B884" s="191" t="str">
        <f>IF('Formulario PPGR3'!$G884="","",CONCATENATE('Formulario PPGR3'!$C884,".",'Formulario PPGR3'!$D884,".",'Formulario PPGR3'!$E884,".",'Formulario PPGR3'!$F884))</f>
        <v/>
      </c>
      <c r="C884" s="191" t="str">
        <f>IF('Formulario PPGR3'!$G884="","",'Formulario PPGR1'!#REF!)</f>
        <v/>
      </c>
      <c r="D884" s="191" t="str">
        <f>IF('Formulario PPGR3'!$G884="","",'Formulario PPGR1'!#REF!)</f>
        <v/>
      </c>
      <c r="E884" s="191" t="str">
        <f>IF('Formulario PPGR3'!$G884="","",'Formulario PPGR1'!#REF!)</f>
        <v/>
      </c>
      <c r="F884" s="191" t="str">
        <f>IF('Formulario PPGR3'!$G884="","",'Formulario PPGR1'!#REF!)</f>
        <v/>
      </c>
      <c r="G884" s="243"/>
      <c r="H884" s="531" t="str" cm="1">
        <f t="array" ref="H884">IF(Tabla1[[#This Row],[Código_Actividad]]="","",_xlfn.XLOOKUP(Tabla1[[#This Row],[Código_Actividad]],CodigoActividad,Tabla2[Actividades Programables Presupuestables],"",0))</f>
        <v/>
      </c>
      <c r="I884" s="532" t="str">
        <f>IFERROR(VLOOKUP('Formulario PPGR3'!$G884,'Formulario PPGR2'!$H$110:$V$265,15,FALSE),"")</f>
        <v/>
      </c>
      <c r="J884" s="537"/>
      <c r="K884" s="535" t="str">
        <f>IF(Tabla1[[#This Row],[Insumos]]="","",_xlfn.XLOOKUP(Tabla1[[#This Row],[Insumos]],Tabla10[Insumo],Tabla10[InsumoAbrev],"",0))</f>
        <v/>
      </c>
      <c r="L884" s="536"/>
      <c r="M884" s="533" t="str">
        <f>IF(Tabla1[[#This Row],[Descripción]]="","",_xlfn.XLOOKUP(Tabla1[[#This Row],[Descripción]],Tabla10[Descripción],Tabla10[Unidad de Medida],"",0))</f>
        <v/>
      </c>
      <c r="N884" s="323"/>
      <c r="O884" s="534" t="str">
        <f>IF(Tabla1[[#This Row],[Descripción]]="","",_xlfn.XLOOKUP(Tabla1[[#This Row],[Descripción]],Tabla10[Descripción],Tabla10[Precio Unitario],0))</f>
        <v/>
      </c>
      <c r="P884" s="534" t="str">
        <f>IF(Tabla1[[#This Row],[Cantidad de Insumos]]="","",Tabla1[[#This Row],[Precio Unitario]]*Tabla1[[#This Row],[Cantidad de Insumos]])</f>
        <v/>
      </c>
      <c r="Q884" s="534" t="str">
        <f>IF(Tabla1[[#This Row],[Descripción]]="","",_xlfn.XLOOKUP(Tabla1[[#This Row],[Descripción]],Tabla10[Descripción],Tabla10[CODIGO PRESUPUESTARIO],0))</f>
        <v/>
      </c>
      <c r="R884" s="535"/>
    </row>
    <row r="885" spans="2:18" x14ac:dyDescent="0.25">
      <c r="B885" s="191" t="str">
        <f>IF('Formulario PPGR3'!$G885="","",CONCATENATE('Formulario PPGR3'!$C885,".",'Formulario PPGR3'!$D885,".",'Formulario PPGR3'!$E885,".",'Formulario PPGR3'!$F885))</f>
        <v/>
      </c>
      <c r="C885" s="191" t="str">
        <f>IF('Formulario PPGR3'!$G885="","",'Formulario PPGR1'!#REF!)</f>
        <v/>
      </c>
      <c r="D885" s="191" t="str">
        <f>IF('Formulario PPGR3'!$G885="","",'Formulario PPGR1'!#REF!)</f>
        <v/>
      </c>
      <c r="E885" s="191" t="str">
        <f>IF('Formulario PPGR3'!$G885="","",'Formulario PPGR1'!#REF!)</f>
        <v/>
      </c>
      <c r="F885" s="191" t="str">
        <f>IF('Formulario PPGR3'!$G885="","",'Formulario PPGR1'!#REF!)</f>
        <v/>
      </c>
      <c r="G885" s="243"/>
      <c r="H885" s="531" t="str" cm="1">
        <f t="array" ref="H885">IF(Tabla1[[#This Row],[Código_Actividad]]="","",_xlfn.XLOOKUP(Tabla1[[#This Row],[Código_Actividad]],CodigoActividad,Tabla2[Actividades Programables Presupuestables],"",0))</f>
        <v/>
      </c>
      <c r="I885" s="532" t="str">
        <f>IFERROR(VLOOKUP('Formulario PPGR3'!$G885,'Formulario PPGR2'!$H$110:$V$265,15,FALSE),"")</f>
        <v/>
      </c>
      <c r="J885" s="537"/>
      <c r="K885" s="535" t="str">
        <f>IF(Tabla1[[#This Row],[Insumos]]="","",_xlfn.XLOOKUP(Tabla1[[#This Row],[Insumos]],Tabla10[Insumo],Tabla10[InsumoAbrev],"",0))</f>
        <v/>
      </c>
      <c r="L885" s="536"/>
      <c r="M885" s="533" t="str">
        <f>IF(Tabla1[[#This Row],[Descripción]]="","",_xlfn.XLOOKUP(Tabla1[[#This Row],[Descripción]],Tabla10[Descripción],Tabla10[Unidad de Medida],"",0))</f>
        <v/>
      </c>
      <c r="N885" s="323"/>
      <c r="O885" s="534" t="str">
        <f>IF(Tabla1[[#This Row],[Descripción]]="","",_xlfn.XLOOKUP(Tabla1[[#This Row],[Descripción]],Tabla10[Descripción],Tabla10[Precio Unitario],0))</f>
        <v/>
      </c>
      <c r="P885" s="534" t="str">
        <f>IF(Tabla1[[#This Row],[Cantidad de Insumos]]="","",Tabla1[[#This Row],[Precio Unitario]]*Tabla1[[#This Row],[Cantidad de Insumos]])</f>
        <v/>
      </c>
      <c r="Q885" s="534" t="str">
        <f>IF(Tabla1[[#This Row],[Descripción]]="","",_xlfn.XLOOKUP(Tabla1[[#This Row],[Descripción]],Tabla10[Descripción],Tabla10[CODIGO PRESUPUESTARIO],0))</f>
        <v/>
      </c>
      <c r="R885" s="535"/>
    </row>
    <row r="886" spans="2:18" x14ac:dyDescent="0.25">
      <c r="B886" s="191" t="str">
        <f>IF('Formulario PPGR3'!$G886="","",CONCATENATE('Formulario PPGR3'!$C886,".",'Formulario PPGR3'!$D886,".",'Formulario PPGR3'!$E886,".",'Formulario PPGR3'!$F886))</f>
        <v/>
      </c>
      <c r="C886" s="191" t="str">
        <f>IF('Formulario PPGR3'!$G886="","",'Formulario PPGR1'!#REF!)</f>
        <v/>
      </c>
      <c r="D886" s="191" t="str">
        <f>IF('Formulario PPGR3'!$G886="","",'Formulario PPGR1'!#REF!)</f>
        <v/>
      </c>
      <c r="E886" s="191" t="str">
        <f>IF('Formulario PPGR3'!$G886="","",'Formulario PPGR1'!#REF!)</f>
        <v/>
      </c>
      <c r="F886" s="191" t="str">
        <f>IF('Formulario PPGR3'!$G886="","",'Formulario PPGR1'!#REF!)</f>
        <v/>
      </c>
      <c r="G886" s="243"/>
      <c r="H886" s="531" t="str" cm="1">
        <f t="array" ref="H886">IF(Tabla1[[#This Row],[Código_Actividad]]="","",_xlfn.XLOOKUP(Tabla1[[#This Row],[Código_Actividad]],CodigoActividad,Tabla2[Actividades Programables Presupuestables],"",0))</f>
        <v/>
      </c>
      <c r="I886" s="532" t="str">
        <f>IFERROR(VLOOKUP('Formulario PPGR3'!$G886,'Formulario PPGR2'!$H$110:$V$265,15,FALSE),"")</f>
        <v/>
      </c>
      <c r="J886" s="537"/>
      <c r="K886" s="535" t="str">
        <f>IF(Tabla1[[#This Row],[Insumos]]="","",_xlfn.XLOOKUP(Tabla1[[#This Row],[Insumos]],Tabla10[Insumo],Tabla10[InsumoAbrev],"",0))</f>
        <v/>
      </c>
      <c r="L886" s="536"/>
      <c r="M886" s="533" t="str">
        <f>IF(Tabla1[[#This Row],[Descripción]]="","",_xlfn.XLOOKUP(Tabla1[[#This Row],[Descripción]],Tabla10[Descripción],Tabla10[Unidad de Medida],"",0))</f>
        <v/>
      </c>
      <c r="N886" s="323"/>
      <c r="O886" s="534" t="str">
        <f>IF(Tabla1[[#This Row],[Descripción]]="","",_xlfn.XLOOKUP(Tabla1[[#This Row],[Descripción]],Tabla10[Descripción],Tabla10[Precio Unitario],0))</f>
        <v/>
      </c>
      <c r="P886" s="534" t="str">
        <f>IF(Tabla1[[#This Row],[Cantidad de Insumos]]="","",Tabla1[[#This Row],[Precio Unitario]]*Tabla1[[#This Row],[Cantidad de Insumos]])</f>
        <v/>
      </c>
      <c r="Q886" s="534" t="str">
        <f>IF(Tabla1[[#This Row],[Descripción]]="","",_xlfn.XLOOKUP(Tabla1[[#This Row],[Descripción]],Tabla10[Descripción],Tabla10[CODIGO PRESUPUESTARIO],0))</f>
        <v/>
      </c>
      <c r="R886" s="535"/>
    </row>
    <row r="887" spans="2:18" x14ac:dyDescent="0.25">
      <c r="B887" s="191" t="str">
        <f>IF('Formulario PPGR3'!$G887="","",CONCATENATE('Formulario PPGR3'!$C887,".",'Formulario PPGR3'!$D887,".",'Formulario PPGR3'!$E887,".",'Formulario PPGR3'!$F887))</f>
        <v/>
      </c>
      <c r="C887" s="191" t="str">
        <f>IF('Formulario PPGR3'!$G887="","",'Formulario PPGR1'!#REF!)</f>
        <v/>
      </c>
      <c r="D887" s="191" t="str">
        <f>IF('Formulario PPGR3'!$G887="","",'Formulario PPGR1'!#REF!)</f>
        <v/>
      </c>
      <c r="E887" s="191" t="str">
        <f>IF('Formulario PPGR3'!$G887="","",'Formulario PPGR1'!#REF!)</f>
        <v/>
      </c>
      <c r="F887" s="191" t="str">
        <f>IF('Formulario PPGR3'!$G887="","",'Formulario PPGR1'!#REF!)</f>
        <v/>
      </c>
      <c r="G887" s="243"/>
      <c r="H887" s="531" t="str" cm="1">
        <f t="array" ref="H887">IF(Tabla1[[#This Row],[Código_Actividad]]="","",_xlfn.XLOOKUP(Tabla1[[#This Row],[Código_Actividad]],CodigoActividad,Tabla2[Actividades Programables Presupuestables],"",0))</f>
        <v/>
      </c>
      <c r="I887" s="532" t="str">
        <f>IFERROR(VLOOKUP('Formulario PPGR3'!$G887,'Formulario PPGR2'!$H$110:$V$265,15,FALSE),"")</f>
        <v/>
      </c>
      <c r="J887" s="537"/>
      <c r="K887" s="535" t="str">
        <f>IF(Tabla1[[#This Row],[Insumos]]="","",_xlfn.XLOOKUP(Tabla1[[#This Row],[Insumos]],Tabla10[Insumo],Tabla10[InsumoAbrev],"",0))</f>
        <v/>
      </c>
      <c r="L887" s="536"/>
      <c r="M887" s="533" t="str">
        <f>IF(Tabla1[[#This Row],[Descripción]]="","",_xlfn.XLOOKUP(Tabla1[[#This Row],[Descripción]],Tabla10[Descripción],Tabla10[Unidad de Medida],"",0))</f>
        <v/>
      </c>
      <c r="N887" s="323"/>
      <c r="O887" s="534" t="str">
        <f>IF(Tabla1[[#This Row],[Descripción]]="","",_xlfn.XLOOKUP(Tabla1[[#This Row],[Descripción]],Tabla10[Descripción],Tabla10[Precio Unitario],0))</f>
        <v/>
      </c>
      <c r="P887" s="534" t="str">
        <f>IF(Tabla1[[#This Row],[Cantidad de Insumos]]="","",Tabla1[[#This Row],[Precio Unitario]]*Tabla1[[#This Row],[Cantidad de Insumos]])</f>
        <v/>
      </c>
      <c r="Q887" s="534" t="str">
        <f>IF(Tabla1[[#This Row],[Descripción]]="","",_xlfn.XLOOKUP(Tabla1[[#This Row],[Descripción]],Tabla10[Descripción],Tabla10[CODIGO PRESUPUESTARIO],0))</f>
        <v/>
      </c>
      <c r="R887" s="535"/>
    </row>
    <row r="888" spans="2:18" x14ac:dyDescent="0.25">
      <c r="B888" s="191" t="str">
        <f>IF('Formulario PPGR3'!$G888="","",CONCATENATE('Formulario PPGR3'!$C888,".",'Formulario PPGR3'!$D888,".",'Formulario PPGR3'!$E888,".",'Formulario PPGR3'!$F888))</f>
        <v/>
      </c>
      <c r="C888" s="191" t="str">
        <f>IF('Formulario PPGR3'!$G888="","",'Formulario PPGR1'!#REF!)</f>
        <v/>
      </c>
      <c r="D888" s="191" t="str">
        <f>IF('Formulario PPGR3'!$G888="","",'Formulario PPGR1'!#REF!)</f>
        <v/>
      </c>
      <c r="E888" s="191" t="str">
        <f>IF('Formulario PPGR3'!$G888="","",'Formulario PPGR1'!#REF!)</f>
        <v/>
      </c>
      <c r="F888" s="191" t="str">
        <f>IF('Formulario PPGR3'!$G888="","",'Formulario PPGR1'!#REF!)</f>
        <v/>
      </c>
      <c r="G888" s="243"/>
      <c r="H888" s="531" t="str" cm="1">
        <f t="array" ref="H888">IF(Tabla1[[#This Row],[Código_Actividad]]="","",_xlfn.XLOOKUP(Tabla1[[#This Row],[Código_Actividad]],CodigoActividad,Tabla2[Actividades Programables Presupuestables],"",0))</f>
        <v/>
      </c>
      <c r="I888" s="532" t="str">
        <f>IFERROR(VLOOKUP('Formulario PPGR3'!$G888,'Formulario PPGR2'!$H$110:$V$265,15,FALSE),"")</f>
        <v/>
      </c>
      <c r="J888" s="537"/>
      <c r="K888" s="535" t="str">
        <f>IF(Tabla1[[#This Row],[Insumos]]="","",_xlfn.XLOOKUP(Tabla1[[#This Row],[Insumos]],Tabla10[Insumo],Tabla10[InsumoAbrev],"",0))</f>
        <v/>
      </c>
      <c r="L888" s="536"/>
      <c r="M888" s="533" t="str">
        <f>IF(Tabla1[[#This Row],[Descripción]]="","",_xlfn.XLOOKUP(Tabla1[[#This Row],[Descripción]],Tabla10[Descripción],Tabla10[Unidad de Medida],"",0))</f>
        <v/>
      </c>
      <c r="N888" s="323"/>
      <c r="O888" s="534" t="str">
        <f>IF(Tabla1[[#This Row],[Descripción]]="","",_xlfn.XLOOKUP(Tabla1[[#This Row],[Descripción]],Tabla10[Descripción],Tabla10[Precio Unitario],0))</f>
        <v/>
      </c>
      <c r="P888" s="534" t="str">
        <f>IF(Tabla1[[#This Row],[Cantidad de Insumos]]="","",Tabla1[[#This Row],[Precio Unitario]]*Tabla1[[#This Row],[Cantidad de Insumos]])</f>
        <v/>
      </c>
      <c r="Q888" s="534" t="str">
        <f>IF(Tabla1[[#This Row],[Descripción]]="","",_xlfn.XLOOKUP(Tabla1[[#This Row],[Descripción]],Tabla10[Descripción],Tabla10[CODIGO PRESUPUESTARIO],0))</f>
        <v/>
      </c>
      <c r="R888" s="535"/>
    </row>
    <row r="889" spans="2:18" x14ac:dyDescent="0.25">
      <c r="B889" s="191" t="str">
        <f>IF('Formulario PPGR3'!$G889="","",CONCATENATE('Formulario PPGR3'!$C889,".",'Formulario PPGR3'!$D889,".",'Formulario PPGR3'!$E889,".",'Formulario PPGR3'!$F889))</f>
        <v/>
      </c>
      <c r="C889" s="191" t="str">
        <f>IF('Formulario PPGR3'!$G889="","",'Formulario PPGR1'!#REF!)</f>
        <v/>
      </c>
      <c r="D889" s="191" t="str">
        <f>IF('Formulario PPGR3'!$G889="","",'Formulario PPGR1'!#REF!)</f>
        <v/>
      </c>
      <c r="E889" s="191" t="str">
        <f>IF('Formulario PPGR3'!$G889="","",'Formulario PPGR1'!#REF!)</f>
        <v/>
      </c>
      <c r="F889" s="191" t="str">
        <f>IF('Formulario PPGR3'!$G889="","",'Formulario PPGR1'!#REF!)</f>
        <v/>
      </c>
      <c r="G889" s="243"/>
      <c r="H889" s="531" t="str" cm="1">
        <f t="array" ref="H889">IF(Tabla1[[#This Row],[Código_Actividad]]="","",_xlfn.XLOOKUP(Tabla1[[#This Row],[Código_Actividad]],CodigoActividad,Tabla2[Actividades Programables Presupuestables],"",0))</f>
        <v/>
      </c>
      <c r="I889" s="532" t="str">
        <f>IFERROR(VLOOKUP('Formulario PPGR3'!$G889,'Formulario PPGR2'!$H$110:$V$265,15,FALSE),"")</f>
        <v/>
      </c>
      <c r="J889" s="537"/>
      <c r="K889" s="535" t="str">
        <f>IF(Tabla1[[#This Row],[Insumos]]="","",_xlfn.XLOOKUP(Tabla1[[#This Row],[Insumos]],Tabla10[Insumo],Tabla10[InsumoAbrev],"",0))</f>
        <v/>
      </c>
      <c r="L889" s="536"/>
      <c r="M889" s="533" t="str">
        <f>IF(Tabla1[[#This Row],[Descripción]]="","",_xlfn.XLOOKUP(Tabla1[[#This Row],[Descripción]],Tabla10[Descripción],Tabla10[Unidad de Medida],"",0))</f>
        <v/>
      </c>
      <c r="N889" s="323"/>
      <c r="O889" s="534" t="str">
        <f>IF(Tabla1[[#This Row],[Descripción]]="","",_xlfn.XLOOKUP(Tabla1[[#This Row],[Descripción]],Tabla10[Descripción],Tabla10[Precio Unitario],0))</f>
        <v/>
      </c>
      <c r="P889" s="534" t="str">
        <f>IF(Tabla1[[#This Row],[Cantidad de Insumos]]="","",Tabla1[[#This Row],[Precio Unitario]]*Tabla1[[#This Row],[Cantidad de Insumos]])</f>
        <v/>
      </c>
      <c r="Q889" s="534" t="str">
        <f>IF(Tabla1[[#This Row],[Descripción]]="","",_xlfn.XLOOKUP(Tabla1[[#This Row],[Descripción]],Tabla10[Descripción],Tabla10[CODIGO PRESUPUESTARIO],0))</f>
        <v/>
      </c>
      <c r="R889" s="535"/>
    </row>
    <row r="890" spans="2:18" x14ac:dyDescent="0.25">
      <c r="B890" s="191" t="str">
        <f>IF('Formulario PPGR3'!$G890="","",CONCATENATE('Formulario PPGR3'!$C890,".",'Formulario PPGR3'!$D890,".",'Formulario PPGR3'!$E890,".",'Formulario PPGR3'!$F890))</f>
        <v/>
      </c>
      <c r="C890" s="191" t="str">
        <f>IF('Formulario PPGR3'!$G890="","",'Formulario PPGR1'!#REF!)</f>
        <v/>
      </c>
      <c r="D890" s="191" t="str">
        <f>IF('Formulario PPGR3'!$G890="","",'Formulario PPGR1'!#REF!)</f>
        <v/>
      </c>
      <c r="E890" s="191" t="str">
        <f>IF('Formulario PPGR3'!$G890="","",'Formulario PPGR1'!#REF!)</f>
        <v/>
      </c>
      <c r="F890" s="191" t="str">
        <f>IF('Formulario PPGR3'!$G890="","",'Formulario PPGR1'!#REF!)</f>
        <v/>
      </c>
      <c r="G890" s="243"/>
      <c r="H890" s="531" t="str" cm="1">
        <f t="array" ref="H890">IF(Tabla1[[#This Row],[Código_Actividad]]="","",_xlfn.XLOOKUP(Tabla1[[#This Row],[Código_Actividad]],CodigoActividad,Tabla2[Actividades Programables Presupuestables],"",0))</f>
        <v/>
      </c>
      <c r="I890" s="532" t="str">
        <f>IFERROR(VLOOKUP('Formulario PPGR3'!$G890,'Formulario PPGR2'!$H$110:$V$265,15,FALSE),"")</f>
        <v/>
      </c>
      <c r="J890" s="537"/>
      <c r="K890" s="535" t="str">
        <f>IF(Tabla1[[#This Row],[Insumos]]="","",_xlfn.XLOOKUP(Tabla1[[#This Row],[Insumos]],Tabla10[Insumo],Tabla10[InsumoAbrev],"",0))</f>
        <v/>
      </c>
      <c r="L890" s="536"/>
      <c r="M890" s="533" t="str">
        <f>IF(Tabla1[[#This Row],[Descripción]]="","",_xlfn.XLOOKUP(Tabla1[[#This Row],[Descripción]],Tabla10[Descripción],Tabla10[Unidad de Medida],"",0))</f>
        <v/>
      </c>
      <c r="N890" s="323"/>
      <c r="O890" s="534" t="str">
        <f>IF(Tabla1[[#This Row],[Descripción]]="","",_xlfn.XLOOKUP(Tabla1[[#This Row],[Descripción]],Tabla10[Descripción],Tabla10[Precio Unitario],0))</f>
        <v/>
      </c>
      <c r="P890" s="534" t="str">
        <f>IF(Tabla1[[#This Row],[Cantidad de Insumos]]="","",Tabla1[[#This Row],[Precio Unitario]]*Tabla1[[#This Row],[Cantidad de Insumos]])</f>
        <v/>
      </c>
      <c r="Q890" s="534" t="str">
        <f>IF(Tabla1[[#This Row],[Descripción]]="","",_xlfn.XLOOKUP(Tabla1[[#This Row],[Descripción]],Tabla10[Descripción],Tabla10[CODIGO PRESUPUESTARIO],0))</f>
        <v/>
      </c>
      <c r="R890" s="535"/>
    </row>
    <row r="891" spans="2:18" x14ac:dyDescent="0.25">
      <c r="B891" s="191" t="str">
        <f>IF('Formulario PPGR3'!$G891="","",CONCATENATE('Formulario PPGR3'!$C891,".",'Formulario PPGR3'!$D891,".",'Formulario PPGR3'!$E891,".",'Formulario PPGR3'!$F891))</f>
        <v/>
      </c>
      <c r="C891" s="191" t="str">
        <f>IF('Formulario PPGR3'!$G891="","",'Formulario PPGR1'!#REF!)</f>
        <v/>
      </c>
      <c r="D891" s="191" t="str">
        <f>IF('Formulario PPGR3'!$G891="","",'Formulario PPGR1'!#REF!)</f>
        <v/>
      </c>
      <c r="E891" s="191" t="str">
        <f>IF('Formulario PPGR3'!$G891="","",'Formulario PPGR1'!#REF!)</f>
        <v/>
      </c>
      <c r="F891" s="191" t="str">
        <f>IF('Formulario PPGR3'!$G891="","",'Formulario PPGR1'!#REF!)</f>
        <v/>
      </c>
      <c r="G891" s="243"/>
      <c r="H891" s="531" t="str" cm="1">
        <f t="array" ref="H891">IF(Tabla1[[#This Row],[Código_Actividad]]="","",_xlfn.XLOOKUP(Tabla1[[#This Row],[Código_Actividad]],CodigoActividad,Tabla2[Actividades Programables Presupuestables],"",0))</f>
        <v/>
      </c>
      <c r="I891" s="532" t="str">
        <f>IFERROR(VLOOKUP('Formulario PPGR3'!$G891,'Formulario PPGR2'!$H$110:$V$265,15,FALSE),"")</f>
        <v/>
      </c>
      <c r="J891" s="537"/>
      <c r="K891" s="535" t="str">
        <f>IF(Tabla1[[#This Row],[Insumos]]="","",_xlfn.XLOOKUP(Tabla1[[#This Row],[Insumos]],Tabla10[Insumo],Tabla10[InsumoAbrev],"",0))</f>
        <v/>
      </c>
      <c r="L891" s="536"/>
      <c r="M891" s="533" t="str">
        <f>IF(Tabla1[[#This Row],[Descripción]]="","",_xlfn.XLOOKUP(Tabla1[[#This Row],[Descripción]],Tabla10[Descripción],Tabla10[Unidad de Medida],"",0))</f>
        <v/>
      </c>
      <c r="N891" s="323"/>
      <c r="O891" s="534" t="str">
        <f>IF(Tabla1[[#This Row],[Descripción]]="","",_xlfn.XLOOKUP(Tabla1[[#This Row],[Descripción]],Tabla10[Descripción],Tabla10[Precio Unitario],0))</f>
        <v/>
      </c>
      <c r="P891" s="534" t="str">
        <f>IF(Tabla1[[#This Row],[Cantidad de Insumos]]="","",Tabla1[[#This Row],[Precio Unitario]]*Tabla1[[#This Row],[Cantidad de Insumos]])</f>
        <v/>
      </c>
      <c r="Q891" s="534" t="str">
        <f>IF(Tabla1[[#This Row],[Descripción]]="","",_xlfn.XLOOKUP(Tabla1[[#This Row],[Descripción]],Tabla10[Descripción],Tabla10[CODIGO PRESUPUESTARIO],0))</f>
        <v/>
      </c>
      <c r="R891" s="535"/>
    </row>
    <row r="892" spans="2:18" x14ac:dyDescent="0.25">
      <c r="B892" s="191" t="str">
        <f>IF('Formulario PPGR3'!$G892="","",CONCATENATE('Formulario PPGR3'!$C892,".",'Formulario PPGR3'!$D892,".",'Formulario PPGR3'!$E892,".",'Formulario PPGR3'!$F892))</f>
        <v/>
      </c>
      <c r="C892" s="191" t="str">
        <f>IF('Formulario PPGR3'!$G892="","",'Formulario PPGR1'!#REF!)</f>
        <v/>
      </c>
      <c r="D892" s="191" t="str">
        <f>IF('Formulario PPGR3'!$G892="","",'Formulario PPGR1'!#REF!)</f>
        <v/>
      </c>
      <c r="E892" s="191" t="str">
        <f>IF('Formulario PPGR3'!$G892="","",'Formulario PPGR1'!#REF!)</f>
        <v/>
      </c>
      <c r="F892" s="191" t="str">
        <f>IF('Formulario PPGR3'!$G892="","",'Formulario PPGR1'!#REF!)</f>
        <v/>
      </c>
      <c r="G892" s="243"/>
      <c r="H892" s="531" t="str" cm="1">
        <f t="array" ref="H892">IF(Tabla1[[#This Row],[Código_Actividad]]="","",_xlfn.XLOOKUP(Tabla1[[#This Row],[Código_Actividad]],CodigoActividad,Tabla2[Actividades Programables Presupuestables],"",0))</f>
        <v/>
      </c>
      <c r="I892" s="532" t="str">
        <f>IFERROR(VLOOKUP('Formulario PPGR3'!$G892,'Formulario PPGR2'!$H$110:$V$265,15,FALSE),"")</f>
        <v/>
      </c>
      <c r="J892" s="537"/>
      <c r="K892" s="535" t="str">
        <f>IF(Tabla1[[#This Row],[Insumos]]="","",_xlfn.XLOOKUP(Tabla1[[#This Row],[Insumos]],Tabla10[Insumo],Tabla10[InsumoAbrev],"",0))</f>
        <v/>
      </c>
      <c r="L892" s="536"/>
      <c r="M892" s="533" t="str">
        <f>IF(Tabla1[[#This Row],[Descripción]]="","",_xlfn.XLOOKUP(Tabla1[[#This Row],[Descripción]],Tabla10[Descripción],Tabla10[Unidad de Medida],"",0))</f>
        <v/>
      </c>
      <c r="N892" s="323"/>
      <c r="O892" s="534" t="str">
        <f>IF(Tabla1[[#This Row],[Descripción]]="","",_xlfn.XLOOKUP(Tabla1[[#This Row],[Descripción]],Tabla10[Descripción],Tabla10[Precio Unitario],0))</f>
        <v/>
      </c>
      <c r="P892" s="534" t="str">
        <f>IF(Tabla1[[#This Row],[Cantidad de Insumos]]="","",Tabla1[[#This Row],[Precio Unitario]]*Tabla1[[#This Row],[Cantidad de Insumos]])</f>
        <v/>
      </c>
      <c r="Q892" s="534" t="str">
        <f>IF(Tabla1[[#This Row],[Descripción]]="","",_xlfn.XLOOKUP(Tabla1[[#This Row],[Descripción]],Tabla10[Descripción],Tabla10[CODIGO PRESUPUESTARIO],0))</f>
        <v/>
      </c>
      <c r="R892" s="535"/>
    </row>
    <row r="893" spans="2:18" x14ac:dyDescent="0.25">
      <c r="B893" s="191" t="str">
        <f>IF('Formulario PPGR3'!$G893="","",CONCATENATE('Formulario PPGR3'!$C893,".",'Formulario PPGR3'!$D893,".",'Formulario PPGR3'!$E893,".",'Formulario PPGR3'!$F893))</f>
        <v/>
      </c>
      <c r="C893" s="191" t="str">
        <f>IF('Formulario PPGR3'!$G893="","",'Formulario PPGR1'!#REF!)</f>
        <v/>
      </c>
      <c r="D893" s="191" t="str">
        <f>IF('Formulario PPGR3'!$G893="","",'Formulario PPGR1'!#REF!)</f>
        <v/>
      </c>
      <c r="E893" s="191" t="str">
        <f>IF('Formulario PPGR3'!$G893="","",'Formulario PPGR1'!#REF!)</f>
        <v/>
      </c>
      <c r="F893" s="191" t="str">
        <f>IF('Formulario PPGR3'!$G893="","",'Formulario PPGR1'!#REF!)</f>
        <v/>
      </c>
      <c r="G893" s="243"/>
      <c r="H893" s="531" t="str" cm="1">
        <f t="array" ref="H893">IF(Tabla1[[#This Row],[Código_Actividad]]="","",_xlfn.XLOOKUP(Tabla1[[#This Row],[Código_Actividad]],CodigoActividad,Tabla2[Actividades Programables Presupuestables],"",0))</f>
        <v/>
      </c>
      <c r="I893" s="532" t="str">
        <f>IFERROR(VLOOKUP('Formulario PPGR3'!$G893,'Formulario PPGR2'!$H$110:$V$265,15,FALSE),"")</f>
        <v/>
      </c>
      <c r="J893" s="537"/>
      <c r="K893" s="535" t="str">
        <f>IF(Tabla1[[#This Row],[Insumos]]="","",_xlfn.XLOOKUP(Tabla1[[#This Row],[Insumos]],Tabla10[Insumo],Tabla10[InsumoAbrev],"",0))</f>
        <v/>
      </c>
      <c r="L893" s="536"/>
      <c r="M893" s="533" t="str">
        <f>IF(Tabla1[[#This Row],[Descripción]]="","",_xlfn.XLOOKUP(Tabla1[[#This Row],[Descripción]],Tabla10[Descripción],Tabla10[Unidad de Medida],"",0))</f>
        <v/>
      </c>
      <c r="N893" s="323"/>
      <c r="O893" s="534" t="str">
        <f>IF(Tabla1[[#This Row],[Descripción]]="","",_xlfn.XLOOKUP(Tabla1[[#This Row],[Descripción]],Tabla10[Descripción],Tabla10[Precio Unitario],0))</f>
        <v/>
      </c>
      <c r="P893" s="534" t="str">
        <f>IF(Tabla1[[#This Row],[Cantidad de Insumos]]="","",Tabla1[[#This Row],[Precio Unitario]]*Tabla1[[#This Row],[Cantidad de Insumos]])</f>
        <v/>
      </c>
      <c r="Q893" s="534" t="str">
        <f>IF(Tabla1[[#This Row],[Descripción]]="","",_xlfn.XLOOKUP(Tabla1[[#This Row],[Descripción]],Tabla10[Descripción],Tabla10[CODIGO PRESUPUESTARIO],0))</f>
        <v/>
      </c>
      <c r="R893" s="535"/>
    </row>
    <row r="894" spans="2:18" x14ac:dyDescent="0.25">
      <c r="B894" s="191" t="str">
        <f>IF('Formulario PPGR3'!$G894="","",CONCATENATE('Formulario PPGR3'!$C894,".",'Formulario PPGR3'!$D894,".",'Formulario PPGR3'!$E894,".",'Formulario PPGR3'!$F894))</f>
        <v/>
      </c>
      <c r="C894" s="191" t="str">
        <f>IF('Formulario PPGR3'!$G894="","",'Formulario PPGR1'!#REF!)</f>
        <v/>
      </c>
      <c r="D894" s="191" t="str">
        <f>IF('Formulario PPGR3'!$G894="","",'Formulario PPGR1'!#REF!)</f>
        <v/>
      </c>
      <c r="E894" s="191" t="str">
        <f>IF('Formulario PPGR3'!$G894="","",'Formulario PPGR1'!#REF!)</f>
        <v/>
      </c>
      <c r="F894" s="191" t="str">
        <f>IF('Formulario PPGR3'!$G894="","",'Formulario PPGR1'!#REF!)</f>
        <v/>
      </c>
      <c r="G894" s="243"/>
      <c r="H894" s="531" t="str" cm="1">
        <f t="array" ref="H894">IF(Tabla1[[#This Row],[Código_Actividad]]="","",_xlfn.XLOOKUP(Tabla1[[#This Row],[Código_Actividad]],CodigoActividad,Tabla2[Actividades Programables Presupuestables],"",0))</f>
        <v/>
      </c>
      <c r="I894" s="532" t="str">
        <f>IFERROR(VLOOKUP('Formulario PPGR3'!$G894,'Formulario PPGR2'!$H$110:$V$265,15,FALSE),"")</f>
        <v/>
      </c>
      <c r="J894" s="537"/>
      <c r="K894" s="535" t="str">
        <f>IF(Tabla1[[#This Row],[Insumos]]="","",_xlfn.XLOOKUP(Tabla1[[#This Row],[Insumos]],Tabla10[Insumo],Tabla10[InsumoAbrev],"",0))</f>
        <v/>
      </c>
      <c r="L894" s="536"/>
      <c r="M894" s="533" t="str">
        <f>IF(Tabla1[[#This Row],[Descripción]]="","",_xlfn.XLOOKUP(Tabla1[[#This Row],[Descripción]],Tabla10[Descripción],Tabla10[Unidad de Medida],"",0))</f>
        <v/>
      </c>
      <c r="N894" s="323"/>
      <c r="O894" s="534" t="str">
        <f>IF(Tabla1[[#This Row],[Descripción]]="","",_xlfn.XLOOKUP(Tabla1[[#This Row],[Descripción]],Tabla10[Descripción],Tabla10[Precio Unitario],0))</f>
        <v/>
      </c>
      <c r="P894" s="534" t="str">
        <f>IF(Tabla1[[#This Row],[Cantidad de Insumos]]="","",Tabla1[[#This Row],[Precio Unitario]]*Tabla1[[#This Row],[Cantidad de Insumos]])</f>
        <v/>
      </c>
      <c r="Q894" s="534" t="str">
        <f>IF(Tabla1[[#This Row],[Descripción]]="","",_xlfn.XLOOKUP(Tabla1[[#This Row],[Descripción]],Tabla10[Descripción],Tabla10[CODIGO PRESUPUESTARIO],0))</f>
        <v/>
      </c>
      <c r="R894" s="535"/>
    </row>
    <row r="895" spans="2:18" x14ac:dyDescent="0.25">
      <c r="B895" s="191" t="str">
        <f>IF('Formulario PPGR3'!$G895="","",CONCATENATE('Formulario PPGR3'!$C895,".",'Formulario PPGR3'!$D895,".",'Formulario PPGR3'!$E895,".",'Formulario PPGR3'!$F895))</f>
        <v/>
      </c>
      <c r="C895" s="191" t="str">
        <f>IF('Formulario PPGR3'!$G895="","",'Formulario PPGR1'!#REF!)</f>
        <v/>
      </c>
      <c r="D895" s="191" t="str">
        <f>IF('Formulario PPGR3'!$G895="","",'Formulario PPGR1'!#REF!)</f>
        <v/>
      </c>
      <c r="E895" s="191" t="str">
        <f>IF('Formulario PPGR3'!$G895="","",'Formulario PPGR1'!#REF!)</f>
        <v/>
      </c>
      <c r="F895" s="191" t="str">
        <f>IF('Formulario PPGR3'!$G895="","",'Formulario PPGR1'!#REF!)</f>
        <v/>
      </c>
      <c r="G895" s="243"/>
      <c r="H895" s="531" t="str" cm="1">
        <f t="array" ref="H895">IF(Tabla1[[#This Row],[Código_Actividad]]="","",_xlfn.XLOOKUP(Tabla1[[#This Row],[Código_Actividad]],CodigoActividad,Tabla2[Actividades Programables Presupuestables],"",0))</f>
        <v/>
      </c>
      <c r="I895" s="532" t="str">
        <f>IFERROR(VLOOKUP('Formulario PPGR3'!$G895,'Formulario PPGR2'!$H$110:$V$265,15,FALSE),"")</f>
        <v/>
      </c>
      <c r="J895" s="537"/>
      <c r="K895" s="535" t="str">
        <f>IF(Tabla1[[#This Row],[Insumos]]="","",_xlfn.XLOOKUP(Tabla1[[#This Row],[Insumos]],Tabla10[Insumo],Tabla10[InsumoAbrev],"",0))</f>
        <v/>
      </c>
      <c r="L895" s="536"/>
      <c r="M895" s="533" t="str">
        <f>IF(Tabla1[[#This Row],[Descripción]]="","",_xlfn.XLOOKUP(Tabla1[[#This Row],[Descripción]],Tabla10[Descripción],Tabla10[Unidad de Medida],"",0))</f>
        <v/>
      </c>
      <c r="N895" s="323"/>
      <c r="O895" s="534" t="str">
        <f>IF(Tabla1[[#This Row],[Descripción]]="","",_xlfn.XLOOKUP(Tabla1[[#This Row],[Descripción]],Tabla10[Descripción],Tabla10[Precio Unitario],0))</f>
        <v/>
      </c>
      <c r="P895" s="534" t="str">
        <f>IF(Tabla1[[#This Row],[Cantidad de Insumos]]="","",Tabla1[[#This Row],[Precio Unitario]]*Tabla1[[#This Row],[Cantidad de Insumos]])</f>
        <v/>
      </c>
      <c r="Q895" s="534" t="str">
        <f>IF(Tabla1[[#This Row],[Descripción]]="","",_xlfn.XLOOKUP(Tabla1[[#This Row],[Descripción]],Tabla10[Descripción],Tabla10[CODIGO PRESUPUESTARIO],0))</f>
        <v/>
      </c>
      <c r="R895" s="535"/>
    </row>
    <row r="896" spans="2:18" x14ac:dyDescent="0.25">
      <c r="B896" s="191" t="str">
        <f>IF('Formulario PPGR3'!$G896="","",CONCATENATE('Formulario PPGR3'!$C896,".",'Formulario PPGR3'!$D896,".",'Formulario PPGR3'!$E896,".",'Formulario PPGR3'!$F896))</f>
        <v/>
      </c>
      <c r="C896" s="191" t="str">
        <f>IF('Formulario PPGR3'!$G896="","",'Formulario PPGR1'!#REF!)</f>
        <v/>
      </c>
      <c r="D896" s="191" t="str">
        <f>IF('Formulario PPGR3'!$G896="","",'Formulario PPGR1'!#REF!)</f>
        <v/>
      </c>
      <c r="E896" s="191" t="str">
        <f>IF('Formulario PPGR3'!$G896="","",'Formulario PPGR1'!#REF!)</f>
        <v/>
      </c>
      <c r="F896" s="191" t="str">
        <f>IF('Formulario PPGR3'!$G896="","",'Formulario PPGR1'!#REF!)</f>
        <v/>
      </c>
      <c r="G896" s="243"/>
      <c r="H896" s="531" t="str" cm="1">
        <f t="array" ref="H896">IF(Tabla1[[#This Row],[Código_Actividad]]="","",_xlfn.XLOOKUP(Tabla1[[#This Row],[Código_Actividad]],CodigoActividad,Tabla2[Actividades Programables Presupuestables],"",0))</f>
        <v/>
      </c>
      <c r="I896" s="532" t="str">
        <f>IFERROR(VLOOKUP('Formulario PPGR3'!$G896,'Formulario PPGR2'!$H$110:$V$265,15,FALSE),"")</f>
        <v/>
      </c>
      <c r="J896" s="537"/>
      <c r="K896" s="535" t="str">
        <f>IF(Tabla1[[#This Row],[Insumos]]="","",_xlfn.XLOOKUP(Tabla1[[#This Row],[Insumos]],Tabla10[Insumo],Tabla10[InsumoAbrev],"",0))</f>
        <v/>
      </c>
      <c r="L896" s="536"/>
      <c r="M896" s="533" t="str">
        <f>IF(Tabla1[[#This Row],[Descripción]]="","",_xlfn.XLOOKUP(Tabla1[[#This Row],[Descripción]],Tabla10[Descripción],Tabla10[Unidad de Medida],"",0))</f>
        <v/>
      </c>
      <c r="N896" s="323"/>
      <c r="O896" s="534" t="str">
        <f>IF(Tabla1[[#This Row],[Descripción]]="","",_xlfn.XLOOKUP(Tabla1[[#This Row],[Descripción]],Tabla10[Descripción],Tabla10[Precio Unitario],0))</f>
        <v/>
      </c>
      <c r="P896" s="534" t="str">
        <f>IF(Tabla1[[#This Row],[Cantidad de Insumos]]="","",Tabla1[[#This Row],[Precio Unitario]]*Tabla1[[#This Row],[Cantidad de Insumos]])</f>
        <v/>
      </c>
      <c r="Q896" s="534" t="str">
        <f>IF(Tabla1[[#This Row],[Descripción]]="","",_xlfn.XLOOKUP(Tabla1[[#This Row],[Descripción]],Tabla10[Descripción],Tabla10[CODIGO PRESUPUESTARIO],0))</f>
        <v/>
      </c>
      <c r="R896" s="535"/>
    </row>
    <row r="897" spans="2:18" x14ac:dyDescent="0.25">
      <c r="B897" s="191" t="str">
        <f>IF('Formulario PPGR3'!$G897="","",CONCATENATE('Formulario PPGR3'!$C897,".",'Formulario PPGR3'!$D897,".",'Formulario PPGR3'!$E897,".",'Formulario PPGR3'!$F897))</f>
        <v/>
      </c>
      <c r="C897" s="191" t="str">
        <f>IF('Formulario PPGR3'!$G897="","",'Formulario PPGR1'!#REF!)</f>
        <v/>
      </c>
      <c r="D897" s="191" t="str">
        <f>IF('Formulario PPGR3'!$G897="","",'Formulario PPGR1'!#REF!)</f>
        <v/>
      </c>
      <c r="E897" s="191" t="str">
        <f>IF('Formulario PPGR3'!$G897="","",'Formulario PPGR1'!#REF!)</f>
        <v/>
      </c>
      <c r="F897" s="191" t="str">
        <f>IF('Formulario PPGR3'!$G897="","",'Formulario PPGR1'!#REF!)</f>
        <v/>
      </c>
      <c r="G897" s="243"/>
      <c r="H897" s="531" t="str" cm="1">
        <f t="array" ref="H897">IF(Tabla1[[#This Row],[Código_Actividad]]="","",_xlfn.XLOOKUP(Tabla1[[#This Row],[Código_Actividad]],CodigoActividad,Tabla2[Actividades Programables Presupuestables],"",0))</f>
        <v/>
      </c>
      <c r="I897" s="532" t="str">
        <f>IFERROR(VLOOKUP('Formulario PPGR3'!$G897,'Formulario PPGR2'!$H$110:$V$265,15,FALSE),"")</f>
        <v/>
      </c>
      <c r="J897" s="537"/>
      <c r="K897" s="535" t="str">
        <f>IF(Tabla1[[#This Row],[Insumos]]="","",_xlfn.XLOOKUP(Tabla1[[#This Row],[Insumos]],Tabla10[Insumo],Tabla10[InsumoAbrev],"",0))</f>
        <v/>
      </c>
      <c r="L897" s="536"/>
      <c r="M897" s="533" t="str">
        <f>IF(Tabla1[[#This Row],[Descripción]]="","",_xlfn.XLOOKUP(Tabla1[[#This Row],[Descripción]],Tabla10[Descripción],Tabla10[Unidad de Medida],"",0))</f>
        <v/>
      </c>
      <c r="N897" s="323"/>
      <c r="O897" s="534" t="str">
        <f>IF(Tabla1[[#This Row],[Descripción]]="","",_xlfn.XLOOKUP(Tabla1[[#This Row],[Descripción]],Tabla10[Descripción],Tabla10[Precio Unitario],0))</f>
        <v/>
      </c>
      <c r="P897" s="534" t="str">
        <f>IF(Tabla1[[#This Row],[Cantidad de Insumos]]="","",Tabla1[[#This Row],[Precio Unitario]]*Tabla1[[#This Row],[Cantidad de Insumos]])</f>
        <v/>
      </c>
      <c r="Q897" s="534" t="str">
        <f>IF(Tabla1[[#This Row],[Descripción]]="","",_xlfn.XLOOKUP(Tabla1[[#This Row],[Descripción]],Tabla10[Descripción],Tabla10[CODIGO PRESUPUESTARIO],0))</f>
        <v/>
      </c>
      <c r="R897" s="535"/>
    </row>
    <row r="898" spans="2:18" x14ac:dyDescent="0.25">
      <c r="B898" s="191" t="str">
        <f>IF('Formulario PPGR3'!$G898="","",CONCATENATE('Formulario PPGR3'!$C898,".",'Formulario PPGR3'!$D898,".",'Formulario PPGR3'!$E898,".",'Formulario PPGR3'!$F898))</f>
        <v/>
      </c>
      <c r="C898" s="191" t="str">
        <f>IF('Formulario PPGR3'!$G898="","",'Formulario PPGR1'!#REF!)</f>
        <v/>
      </c>
      <c r="D898" s="191" t="str">
        <f>IF('Formulario PPGR3'!$G898="","",'Formulario PPGR1'!#REF!)</f>
        <v/>
      </c>
      <c r="E898" s="191" t="str">
        <f>IF('Formulario PPGR3'!$G898="","",'Formulario PPGR1'!#REF!)</f>
        <v/>
      </c>
      <c r="F898" s="191" t="str">
        <f>IF('Formulario PPGR3'!$G898="","",'Formulario PPGR1'!#REF!)</f>
        <v/>
      </c>
      <c r="G898" s="243"/>
      <c r="H898" s="531" t="str" cm="1">
        <f t="array" ref="H898">IF(Tabla1[[#This Row],[Código_Actividad]]="","",_xlfn.XLOOKUP(Tabla1[[#This Row],[Código_Actividad]],CodigoActividad,Tabla2[Actividades Programables Presupuestables],"",0))</f>
        <v/>
      </c>
      <c r="I898" s="532" t="str">
        <f>IFERROR(VLOOKUP('Formulario PPGR3'!$G898,'Formulario PPGR2'!$H$110:$V$265,15,FALSE),"")</f>
        <v/>
      </c>
      <c r="J898" s="537"/>
      <c r="K898" s="535" t="str">
        <f>IF(Tabla1[[#This Row],[Insumos]]="","",_xlfn.XLOOKUP(Tabla1[[#This Row],[Insumos]],Tabla10[Insumo],Tabla10[InsumoAbrev],"",0))</f>
        <v/>
      </c>
      <c r="L898" s="536"/>
      <c r="M898" s="533" t="str">
        <f>IF(Tabla1[[#This Row],[Descripción]]="","",_xlfn.XLOOKUP(Tabla1[[#This Row],[Descripción]],Tabla10[Descripción],Tabla10[Unidad de Medida],"",0))</f>
        <v/>
      </c>
      <c r="N898" s="323"/>
      <c r="O898" s="534" t="str">
        <f>IF(Tabla1[[#This Row],[Descripción]]="","",_xlfn.XLOOKUP(Tabla1[[#This Row],[Descripción]],Tabla10[Descripción],Tabla10[Precio Unitario],0))</f>
        <v/>
      </c>
      <c r="P898" s="534" t="str">
        <f>IF(Tabla1[[#This Row],[Cantidad de Insumos]]="","",Tabla1[[#This Row],[Precio Unitario]]*Tabla1[[#This Row],[Cantidad de Insumos]])</f>
        <v/>
      </c>
      <c r="Q898" s="534" t="str">
        <f>IF(Tabla1[[#This Row],[Descripción]]="","",_xlfn.XLOOKUP(Tabla1[[#This Row],[Descripción]],Tabla10[Descripción],Tabla10[CODIGO PRESUPUESTARIO],0))</f>
        <v/>
      </c>
      <c r="R898" s="535"/>
    </row>
    <row r="899" spans="2:18" x14ac:dyDescent="0.25">
      <c r="B899" s="191" t="str">
        <f>IF('Formulario PPGR3'!$G899="","",CONCATENATE('Formulario PPGR3'!$C899,".",'Formulario PPGR3'!$D899,".",'Formulario PPGR3'!$E899,".",'Formulario PPGR3'!$F899))</f>
        <v/>
      </c>
      <c r="C899" s="191" t="str">
        <f>IF('Formulario PPGR3'!$G899="","",'Formulario PPGR1'!#REF!)</f>
        <v/>
      </c>
      <c r="D899" s="191" t="str">
        <f>IF('Formulario PPGR3'!$G899="","",'Formulario PPGR1'!#REF!)</f>
        <v/>
      </c>
      <c r="E899" s="191" t="str">
        <f>IF('Formulario PPGR3'!$G899="","",'Formulario PPGR1'!#REF!)</f>
        <v/>
      </c>
      <c r="F899" s="191" t="str">
        <f>IF('Formulario PPGR3'!$G899="","",'Formulario PPGR1'!#REF!)</f>
        <v/>
      </c>
      <c r="G899" s="243"/>
      <c r="H899" s="531" t="str" cm="1">
        <f t="array" ref="H899">IF(Tabla1[[#This Row],[Código_Actividad]]="","",_xlfn.XLOOKUP(Tabla1[[#This Row],[Código_Actividad]],CodigoActividad,Tabla2[Actividades Programables Presupuestables],"",0))</f>
        <v/>
      </c>
      <c r="I899" s="532" t="str">
        <f>IFERROR(VLOOKUP('Formulario PPGR3'!$G899,'Formulario PPGR2'!$H$110:$V$265,15,FALSE),"")</f>
        <v/>
      </c>
      <c r="J899" s="537"/>
      <c r="K899" s="535" t="str">
        <f>IF(Tabla1[[#This Row],[Insumos]]="","",_xlfn.XLOOKUP(Tabla1[[#This Row],[Insumos]],Tabla10[Insumo],Tabla10[InsumoAbrev],"",0))</f>
        <v/>
      </c>
      <c r="L899" s="536"/>
      <c r="M899" s="533" t="str">
        <f>IF(Tabla1[[#This Row],[Descripción]]="","",_xlfn.XLOOKUP(Tabla1[[#This Row],[Descripción]],Tabla10[Descripción],Tabla10[Unidad de Medida],"",0))</f>
        <v/>
      </c>
      <c r="N899" s="323"/>
      <c r="O899" s="534" t="str">
        <f>IF(Tabla1[[#This Row],[Descripción]]="","",_xlfn.XLOOKUP(Tabla1[[#This Row],[Descripción]],Tabla10[Descripción],Tabla10[Precio Unitario],0))</f>
        <v/>
      </c>
      <c r="P899" s="534" t="str">
        <f>IF(Tabla1[[#This Row],[Cantidad de Insumos]]="","",Tabla1[[#This Row],[Precio Unitario]]*Tabla1[[#This Row],[Cantidad de Insumos]])</f>
        <v/>
      </c>
      <c r="Q899" s="534" t="str">
        <f>IF(Tabla1[[#This Row],[Descripción]]="","",_xlfn.XLOOKUP(Tabla1[[#This Row],[Descripción]],Tabla10[Descripción],Tabla10[CODIGO PRESUPUESTARIO],0))</f>
        <v/>
      </c>
      <c r="R899" s="535"/>
    </row>
    <row r="900" spans="2:18" x14ac:dyDescent="0.25">
      <c r="B900" s="191" t="str">
        <f>IF('Formulario PPGR3'!$G900="","",CONCATENATE('Formulario PPGR3'!$C900,".",'Formulario PPGR3'!$D900,".",'Formulario PPGR3'!$E900,".",'Formulario PPGR3'!$F900))</f>
        <v/>
      </c>
      <c r="C900" s="191" t="str">
        <f>IF('Formulario PPGR3'!$G900="","",'Formulario PPGR1'!#REF!)</f>
        <v/>
      </c>
      <c r="D900" s="191" t="str">
        <f>IF('Formulario PPGR3'!$G900="","",'Formulario PPGR1'!#REF!)</f>
        <v/>
      </c>
      <c r="E900" s="191" t="str">
        <f>IF('Formulario PPGR3'!$G900="","",'Formulario PPGR1'!#REF!)</f>
        <v/>
      </c>
      <c r="F900" s="191" t="str">
        <f>IF('Formulario PPGR3'!$G900="","",'Formulario PPGR1'!#REF!)</f>
        <v/>
      </c>
      <c r="G900" s="243"/>
      <c r="H900" s="531" t="str" cm="1">
        <f t="array" ref="H900">IF(Tabla1[[#This Row],[Código_Actividad]]="","",_xlfn.XLOOKUP(Tabla1[[#This Row],[Código_Actividad]],CodigoActividad,Tabla2[Actividades Programables Presupuestables],"",0))</f>
        <v/>
      </c>
      <c r="I900" s="532" t="str">
        <f>IFERROR(VLOOKUP('Formulario PPGR3'!$G900,'Formulario PPGR2'!$H$110:$V$265,15,FALSE),"")</f>
        <v/>
      </c>
      <c r="J900" s="537"/>
      <c r="K900" s="535" t="str">
        <f>IF(Tabla1[[#This Row],[Insumos]]="","",_xlfn.XLOOKUP(Tabla1[[#This Row],[Insumos]],Tabla10[Insumo],Tabla10[InsumoAbrev],"",0))</f>
        <v/>
      </c>
      <c r="L900" s="536"/>
      <c r="M900" s="533" t="str">
        <f>IF(Tabla1[[#This Row],[Descripción]]="","",_xlfn.XLOOKUP(Tabla1[[#This Row],[Descripción]],Tabla10[Descripción],Tabla10[Unidad de Medida],"",0))</f>
        <v/>
      </c>
      <c r="N900" s="323"/>
      <c r="O900" s="534" t="str">
        <f>IF(Tabla1[[#This Row],[Descripción]]="","",_xlfn.XLOOKUP(Tabla1[[#This Row],[Descripción]],Tabla10[Descripción],Tabla10[Precio Unitario],0))</f>
        <v/>
      </c>
      <c r="P900" s="534" t="str">
        <f>IF(Tabla1[[#This Row],[Cantidad de Insumos]]="","",Tabla1[[#This Row],[Precio Unitario]]*Tabla1[[#This Row],[Cantidad de Insumos]])</f>
        <v/>
      </c>
      <c r="Q900" s="534" t="str">
        <f>IF(Tabla1[[#This Row],[Descripción]]="","",_xlfn.XLOOKUP(Tabla1[[#This Row],[Descripción]],Tabla10[Descripción],Tabla10[CODIGO PRESUPUESTARIO],0))</f>
        <v/>
      </c>
      <c r="R900" s="535"/>
    </row>
    <row r="901" spans="2:18" x14ac:dyDescent="0.25">
      <c r="B901" s="191" t="str">
        <f>IF('Formulario PPGR3'!$G901="","",CONCATENATE('Formulario PPGR3'!$C901,".",'Formulario PPGR3'!$D901,".",'Formulario PPGR3'!$E901,".",'Formulario PPGR3'!$F901))</f>
        <v/>
      </c>
      <c r="C901" s="191" t="str">
        <f>IF('Formulario PPGR3'!$G901="","",'Formulario PPGR1'!#REF!)</f>
        <v/>
      </c>
      <c r="D901" s="191" t="str">
        <f>IF('Formulario PPGR3'!$G901="","",'Formulario PPGR1'!#REF!)</f>
        <v/>
      </c>
      <c r="E901" s="191" t="str">
        <f>IF('Formulario PPGR3'!$G901="","",'Formulario PPGR1'!#REF!)</f>
        <v/>
      </c>
      <c r="F901" s="191" t="str">
        <f>IF('Formulario PPGR3'!$G901="","",'Formulario PPGR1'!#REF!)</f>
        <v/>
      </c>
      <c r="G901" s="243"/>
      <c r="H901" s="531" t="str" cm="1">
        <f t="array" ref="H901">IF(Tabla1[[#This Row],[Código_Actividad]]="","",_xlfn.XLOOKUP(Tabla1[[#This Row],[Código_Actividad]],CodigoActividad,Tabla2[Actividades Programables Presupuestables],"",0))</f>
        <v/>
      </c>
      <c r="I901" s="532" t="str">
        <f>IFERROR(VLOOKUP('Formulario PPGR3'!$G901,'Formulario PPGR2'!$H$110:$V$265,15,FALSE),"")</f>
        <v/>
      </c>
      <c r="J901" s="537"/>
      <c r="K901" s="535" t="str">
        <f>IF(Tabla1[[#This Row],[Insumos]]="","",_xlfn.XLOOKUP(Tabla1[[#This Row],[Insumos]],Tabla10[Insumo],Tabla10[InsumoAbrev],"",0))</f>
        <v/>
      </c>
      <c r="L901" s="536"/>
      <c r="M901" s="533" t="str">
        <f>IF(Tabla1[[#This Row],[Descripción]]="","",_xlfn.XLOOKUP(Tabla1[[#This Row],[Descripción]],Tabla10[Descripción],Tabla10[Unidad de Medida],"",0))</f>
        <v/>
      </c>
      <c r="N901" s="323"/>
      <c r="O901" s="534" t="str">
        <f>IF(Tabla1[[#This Row],[Descripción]]="","",_xlfn.XLOOKUP(Tabla1[[#This Row],[Descripción]],Tabla10[Descripción],Tabla10[Precio Unitario],0))</f>
        <v/>
      </c>
      <c r="P901" s="534" t="str">
        <f>IF(Tabla1[[#This Row],[Cantidad de Insumos]]="","",Tabla1[[#This Row],[Precio Unitario]]*Tabla1[[#This Row],[Cantidad de Insumos]])</f>
        <v/>
      </c>
      <c r="Q901" s="534" t="str">
        <f>IF(Tabla1[[#This Row],[Descripción]]="","",_xlfn.XLOOKUP(Tabla1[[#This Row],[Descripción]],Tabla10[Descripción],Tabla10[CODIGO PRESUPUESTARIO],0))</f>
        <v/>
      </c>
      <c r="R901" s="535"/>
    </row>
    <row r="902" spans="2:18" x14ac:dyDescent="0.25">
      <c r="B902" s="191" t="str">
        <f>IF('Formulario PPGR3'!$G902="","",CONCATENATE('Formulario PPGR3'!$C902,".",'Formulario PPGR3'!$D902,".",'Formulario PPGR3'!$E902,".",'Formulario PPGR3'!$F902))</f>
        <v/>
      </c>
      <c r="C902" s="191" t="str">
        <f>IF('Formulario PPGR3'!$G902="","",'Formulario PPGR1'!#REF!)</f>
        <v/>
      </c>
      <c r="D902" s="191" t="str">
        <f>IF('Formulario PPGR3'!$G902="","",'Formulario PPGR1'!#REF!)</f>
        <v/>
      </c>
      <c r="E902" s="191" t="str">
        <f>IF('Formulario PPGR3'!$G902="","",'Formulario PPGR1'!#REF!)</f>
        <v/>
      </c>
      <c r="F902" s="191" t="str">
        <f>IF('Formulario PPGR3'!$G902="","",'Formulario PPGR1'!#REF!)</f>
        <v/>
      </c>
      <c r="G902" s="243"/>
      <c r="H902" s="531" t="str" cm="1">
        <f t="array" ref="H902">IF(Tabla1[[#This Row],[Código_Actividad]]="","",_xlfn.XLOOKUP(Tabla1[[#This Row],[Código_Actividad]],CodigoActividad,Tabla2[Actividades Programables Presupuestables],"",0))</f>
        <v/>
      </c>
      <c r="I902" s="532" t="str">
        <f>IFERROR(VLOOKUP('Formulario PPGR3'!$G902,'Formulario PPGR2'!$H$110:$V$265,15,FALSE),"")</f>
        <v/>
      </c>
      <c r="J902" s="537"/>
      <c r="K902" s="535" t="str">
        <f>IF(Tabla1[[#This Row],[Insumos]]="","",_xlfn.XLOOKUP(Tabla1[[#This Row],[Insumos]],Tabla10[Insumo],Tabla10[InsumoAbrev],"",0))</f>
        <v/>
      </c>
      <c r="L902" s="536"/>
      <c r="M902" s="533" t="str">
        <f>IF(Tabla1[[#This Row],[Descripción]]="","",_xlfn.XLOOKUP(Tabla1[[#This Row],[Descripción]],Tabla10[Descripción],Tabla10[Unidad de Medida],"",0))</f>
        <v/>
      </c>
      <c r="N902" s="323"/>
      <c r="O902" s="534" t="str">
        <f>IF(Tabla1[[#This Row],[Descripción]]="","",_xlfn.XLOOKUP(Tabla1[[#This Row],[Descripción]],Tabla10[Descripción],Tabla10[Precio Unitario],0))</f>
        <v/>
      </c>
      <c r="P902" s="534" t="str">
        <f>IF(Tabla1[[#This Row],[Cantidad de Insumos]]="","",Tabla1[[#This Row],[Precio Unitario]]*Tabla1[[#This Row],[Cantidad de Insumos]])</f>
        <v/>
      </c>
      <c r="Q902" s="534" t="str">
        <f>IF(Tabla1[[#This Row],[Descripción]]="","",_xlfn.XLOOKUP(Tabla1[[#This Row],[Descripción]],Tabla10[Descripción],Tabla10[CODIGO PRESUPUESTARIO],0))</f>
        <v/>
      </c>
      <c r="R902" s="535"/>
    </row>
    <row r="903" spans="2:18" x14ac:dyDescent="0.25">
      <c r="B903" s="191" t="str">
        <f>IF('Formulario PPGR3'!$G903="","",CONCATENATE('Formulario PPGR3'!$C903,".",'Formulario PPGR3'!$D903,".",'Formulario PPGR3'!$E903,".",'Formulario PPGR3'!$F903))</f>
        <v/>
      </c>
      <c r="C903" s="191" t="str">
        <f>IF('Formulario PPGR3'!$G903="","",'Formulario PPGR1'!#REF!)</f>
        <v/>
      </c>
      <c r="D903" s="191" t="str">
        <f>IF('Formulario PPGR3'!$G903="","",'Formulario PPGR1'!#REF!)</f>
        <v/>
      </c>
      <c r="E903" s="191" t="str">
        <f>IF('Formulario PPGR3'!$G903="","",'Formulario PPGR1'!#REF!)</f>
        <v/>
      </c>
      <c r="F903" s="191" t="str">
        <f>IF('Formulario PPGR3'!$G903="","",'Formulario PPGR1'!#REF!)</f>
        <v/>
      </c>
      <c r="G903" s="243"/>
      <c r="H903" s="531" t="str" cm="1">
        <f t="array" ref="H903">IF(Tabla1[[#This Row],[Código_Actividad]]="","",_xlfn.XLOOKUP(Tabla1[[#This Row],[Código_Actividad]],CodigoActividad,Tabla2[Actividades Programables Presupuestables],"",0))</f>
        <v/>
      </c>
      <c r="I903" s="532" t="str">
        <f>IFERROR(VLOOKUP('Formulario PPGR3'!$G903,'Formulario PPGR2'!$H$110:$V$265,15,FALSE),"")</f>
        <v/>
      </c>
      <c r="J903" s="537"/>
      <c r="K903" s="535" t="str">
        <f>IF(Tabla1[[#This Row],[Insumos]]="","",_xlfn.XLOOKUP(Tabla1[[#This Row],[Insumos]],Tabla10[Insumo],Tabla10[InsumoAbrev],"",0))</f>
        <v/>
      </c>
      <c r="L903" s="536"/>
      <c r="M903" s="533" t="str">
        <f>IF(Tabla1[[#This Row],[Descripción]]="","",_xlfn.XLOOKUP(Tabla1[[#This Row],[Descripción]],Tabla10[Descripción],Tabla10[Unidad de Medida],"",0))</f>
        <v/>
      </c>
      <c r="N903" s="323"/>
      <c r="O903" s="534" t="str">
        <f>IF(Tabla1[[#This Row],[Descripción]]="","",_xlfn.XLOOKUP(Tabla1[[#This Row],[Descripción]],Tabla10[Descripción],Tabla10[Precio Unitario],0))</f>
        <v/>
      </c>
      <c r="P903" s="534" t="str">
        <f>IF(Tabla1[[#This Row],[Cantidad de Insumos]]="","",Tabla1[[#This Row],[Precio Unitario]]*Tabla1[[#This Row],[Cantidad de Insumos]])</f>
        <v/>
      </c>
      <c r="Q903" s="534" t="str">
        <f>IF(Tabla1[[#This Row],[Descripción]]="","",_xlfn.XLOOKUP(Tabla1[[#This Row],[Descripción]],Tabla10[Descripción],Tabla10[CODIGO PRESUPUESTARIO],0))</f>
        <v/>
      </c>
      <c r="R903" s="535"/>
    </row>
    <row r="904" spans="2:18" x14ac:dyDescent="0.25">
      <c r="B904" s="191" t="str">
        <f>IF('Formulario PPGR3'!$G904="","",CONCATENATE('Formulario PPGR3'!$C904,".",'Formulario PPGR3'!$D904,".",'Formulario PPGR3'!$E904,".",'Formulario PPGR3'!$F904))</f>
        <v/>
      </c>
      <c r="C904" s="191" t="str">
        <f>IF('Formulario PPGR3'!$G904="","",'Formulario PPGR1'!#REF!)</f>
        <v/>
      </c>
      <c r="D904" s="191" t="str">
        <f>IF('Formulario PPGR3'!$G904="","",'Formulario PPGR1'!#REF!)</f>
        <v/>
      </c>
      <c r="E904" s="191" t="str">
        <f>IF('Formulario PPGR3'!$G904="","",'Formulario PPGR1'!#REF!)</f>
        <v/>
      </c>
      <c r="F904" s="191" t="str">
        <f>IF('Formulario PPGR3'!$G904="","",'Formulario PPGR1'!#REF!)</f>
        <v/>
      </c>
      <c r="G904" s="243"/>
      <c r="H904" s="531" t="str" cm="1">
        <f t="array" ref="H904">IF(Tabla1[[#This Row],[Código_Actividad]]="","",_xlfn.XLOOKUP(Tabla1[[#This Row],[Código_Actividad]],CodigoActividad,Tabla2[Actividades Programables Presupuestables],"",0))</f>
        <v/>
      </c>
      <c r="I904" s="532" t="str">
        <f>IFERROR(VLOOKUP('Formulario PPGR3'!$G904,'Formulario PPGR2'!$H$110:$V$265,15,FALSE),"")</f>
        <v/>
      </c>
      <c r="J904" s="537"/>
      <c r="K904" s="535" t="str">
        <f>IF(Tabla1[[#This Row],[Insumos]]="","",_xlfn.XLOOKUP(Tabla1[[#This Row],[Insumos]],Tabla10[Insumo],Tabla10[InsumoAbrev],"",0))</f>
        <v/>
      </c>
      <c r="L904" s="536"/>
      <c r="M904" s="533" t="str">
        <f>IF(Tabla1[[#This Row],[Descripción]]="","",_xlfn.XLOOKUP(Tabla1[[#This Row],[Descripción]],Tabla10[Descripción],Tabla10[Unidad de Medida],"",0))</f>
        <v/>
      </c>
      <c r="N904" s="323"/>
      <c r="O904" s="534" t="str">
        <f>IF(Tabla1[[#This Row],[Descripción]]="","",_xlfn.XLOOKUP(Tabla1[[#This Row],[Descripción]],Tabla10[Descripción],Tabla10[Precio Unitario],0))</f>
        <v/>
      </c>
      <c r="P904" s="534" t="str">
        <f>IF(Tabla1[[#This Row],[Cantidad de Insumos]]="","",Tabla1[[#This Row],[Precio Unitario]]*Tabla1[[#This Row],[Cantidad de Insumos]])</f>
        <v/>
      </c>
      <c r="Q904" s="534" t="str">
        <f>IF(Tabla1[[#This Row],[Descripción]]="","",_xlfn.XLOOKUP(Tabla1[[#This Row],[Descripción]],Tabla10[Descripción],Tabla10[CODIGO PRESUPUESTARIO],0))</f>
        <v/>
      </c>
      <c r="R904" s="535"/>
    </row>
    <row r="905" spans="2:18" x14ac:dyDescent="0.25">
      <c r="B905" s="191" t="str">
        <f>IF('Formulario PPGR3'!$G905="","",CONCATENATE('Formulario PPGR3'!$C905,".",'Formulario PPGR3'!$D905,".",'Formulario PPGR3'!$E905,".",'Formulario PPGR3'!$F905))</f>
        <v/>
      </c>
      <c r="C905" s="191" t="str">
        <f>IF('Formulario PPGR3'!$G905="","",'Formulario PPGR1'!#REF!)</f>
        <v/>
      </c>
      <c r="D905" s="191" t="str">
        <f>IF('Formulario PPGR3'!$G905="","",'Formulario PPGR1'!#REF!)</f>
        <v/>
      </c>
      <c r="E905" s="191" t="str">
        <f>IF('Formulario PPGR3'!$G905="","",'Formulario PPGR1'!#REF!)</f>
        <v/>
      </c>
      <c r="F905" s="191" t="str">
        <f>IF('Formulario PPGR3'!$G905="","",'Formulario PPGR1'!#REF!)</f>
        <v/>
      </c>
      <c r="G905" s="243"/>
      <c r="H905" s="531" t="str" cm="1">
        <f t="array" ref="H905">IF(Tabla1[[#This Row],[Código_Actividad]]="","",_xlfn.XLOOKUP(Tabla1[[#This Row],[Código_Actividad]],CodigoActividad,Tabla2[Actividades Programables Presupuestables],"",0))</f>
        <v/>
      </c>
      <c r="I905" s="532" t="str">
        <f>IFERROR(VLOOKUP('Formulario PPGR3'!$G905,'Formulario PPGR2'!$H$110:$V$265,15,FALSE),"")</f>
        <v/>
      </c>
      <c r="J905" s="537"/>
      <c r="K905" s="535" t="str">
        <f>IF(Tabla1[[#This Row],[Insumos]]="","",_xlfn.XLOOKUP(Tabla1[[#This Row],[Insumos]],Tabla10[Insumo],Tabla10[InsumoAbrev],"",0))</f>
        <v/>
      </c>
      <c r="L905" s="536"/>
      <c r="M905" s="533" t="str">
        <f>IF(Tabla1[[#This Row],[Descripción]]="","",_xlfn.XLOOKUP(Tabla1[[#This Row],[Descripción]],Tabla10[Descripción],Tabla10[Unidad de Medida],"",0))</f>
        <v/>
      </c>
      <c r="N905" s="323"/>
      <c r="O905" s="534" t="str">
        <f>IF(Tabla1[[#This Row],[Descripción]]="","",_xlfn.XLOOKUP(Tabla1[[#This Row],[Descripción]],Tabla10[Descripción],Tabla10[Precio Unitario],0))</f>
        <v/>
      </c>
      <c r="P905" s="534" t="str">
        <f>IF(Tabla1[[#This Row],[Cantidad de Insumos]]="","",Tabla1[[#This Row],[Precio Unitario]]*Tabla1[[#This Row],[Cantidad de Insumos]])</f>
        <v/>
      </c>
      <c r="Q905" s="534" t="str">
        <f>IF(Tabla1[[#This Row],[Descripción]]="","",_xlfn.XLOOKUP(Tabla1[[#This Row],[Descripción]],Tabla10[Descripción],Tabla10[CODIGO PRESUPUESTARIO],0))</f>
        <v/>
      </c>
      <c r="R905" s="535"/>
    </row>
    <row r="906" spans="2:18" x14ac:dyDescent="0.25">
      <c r="B906" s="191" t="str">
        <f>IF('Formulario PPGR3'!$G906="","",CONCATENATE('Formulario PPGR3'!$C906,".",'Formulario PPGR3'!$D906,".",'Formulario PPGR3'!$E906,".",'Formulario PPGR3'!$F906))</f>
        <v/>
      </c>
      <c r="C906" s="191" t="str">
        <f>IF('Formulario PPGR3'!$G906="","",'Formulario PPGR1'!#REF!)</f>
        <v/>
      </c>
      <c r="D906" s="191" t="str">
        <f>IF('Formulario PPGR3'!$G906="","",'Formulario PPGR1'!#REF!)</f>
        <v/>
      </c>
      <c r="E906" s="191" t="str">
        <f>IF('Formulario PPGR3'!$G906="","",'Formulario PPGR1'!#REF!)</f>
        <v/>
      </c>
      <c r="F906" s="191" t="str">
        <f>IF('Formulario PPGR3'!$G906="","",'Formulario PPGR1'!#REF!)</f>
        <v/>
      </c>
      <c r="G906" s="243"/>
      <c r="H906" s="531" t="str" cm="1">
        <f t="array" ref="H906">IF(Tabla1[[#This Row],[Código_Actividad]]="","",_xlfn.XLOOKUP(Tabla1[[#This Row],[Código_Actividad]],CodigoActividad,Tabla2[Actividades Programables Presupuestables],"",0))</f>
        <v/>
      </c>
      <c r="I906" s="532" t="str">
        <f>IFERROR(VLOOKUP('Formulario PPGR3'!$G906,'Formulario PPGR2'!$H$110:$V$265,15,FALSE),"")</f>
        <v/>
      </c>
      <c r="J906" s="537"/>
      <c r="K906" s="535" t="str">
        <f>IF(Tabla1[[#This Row],[Insumos]]="","",_xlfn.XLOOKUP(Tabla1[[#This Row],[Insumos]],Tabla10[Insumo],Tabla10[InsumoAbrev],"",0))</f>
        <v/>
      </c>
      <c r="L906" s="536"/>
      <c r="M906" s="533" t="str">
        <f>IF(Tabla1[[#This Row],[Descripción]]="","",_xlfn.XLOOKUP(Tabla1[[#This Row],[Descripción]],Tabla10[Descripción],Tabla10[Unidad de Medida],"",0))</f>
        <v/>
      </c>
      <c r="N906" s="323"/>
      <c r="O906" s="534" t="str">
        <f>IF(Tabla1[[#This Row],[Descripción]]="","",_xlfn.XLOOKUP(Tabla1[[#This Row],[Descripción]],Tabla10[Descripción],Tabla10[Precio Unitario],0))</f>
        <v/>
      </c>
      <c r="P906" s="534" t="str">
        <f>IF(Tabla1[[#This Row],[Cantidad de Insumos]]="","",Tabla1[[#This Row],[Precio Unitario]]*Tabla1[[#This Row],[Cantidad de Insumos]])</f>
        <v/>
      </c>
      <c r="Q906" s="534" t="str">
        <f>IF(Tabla1[[#This Row],[Descripción]]="","",_xlfn.XLOOKUP(Tabla1[[#This Row],[Descripción]],Tabla10[Descripción],Tabla10[CODIGO PRESUPUESTARIO],0))</f>
        <v/>
      </c>
      <c r="R906" s="535"/>
    </row>
    <row r="907" spans="2:18" x14ac:dyDescent="0.25">
      <c r="B907" s="191" t="str">
        <f>IF('Formulario PPGR3'!$G907="","",CONCATENATE('Formulario PPGR3'!$C907,".",'Formulario PPGR3'!$D907,".",'Formulario PPGR3'!$E907,".",'Formulario PPGR3'!$F907))</f>
        <v/>
      </c>
      <c r="C907" s="191" t="str">
        <f>IF('Formulario PPGR3'!$G907="","",'Formulario PPGR1'!#REF!)</f>
        <v/>
      </c>
      <c r="D907" s="191" t="str">
        <f>IF('Formulario PPGR3'!$G907="","",'Formulario PPGR1'!#REF!)</f>
        <v/>
      </c>
      <c r="E907" s="191" t="str">
        <f>IF('Formulario PPGR3'!$G907="","",'Formulario PPGR1'!#REF!)</f>
        <v/>
      </c>
      <c r="F907" s="191" t="str">
        <f>IF('Formulario PPGR3'!$G907="","",'Formulario PPGR1'!#REF!)</f>
        <v/>
      </c>
      <c r="G907" s="243"/>
      <c r="H907" s="531" t="str" cm="1">
        <f t="array" ref="H907">IF(Tabla1[[#This Row],[Código_Actividad]]="","",_xlfn.XLOOKUP(Tabla1[[#This Row],[Código_Actividad]],CodigoActividad,Tabla2[Actividades Programables Presupuestables],"",0))</f>
        <v/>
      </c>
      <c r="I907" s="532" t="str">
        <f>IFERROR(VLOOKUP('Formulario PPGR3'!$G907,'Formulario PPGR2'!$H$110:$V$265,15,FALSE),"")</f>
        <v/>
      </c>
      <c r="J907" s="537"/>
      <c r="K907" s="535" t="str">
        <f>IF(Tabla1[[#This Row],[Insumos]]="","",_xlfn.XLOOKUP(Tabla1[[#This Row],[Insumos]],Tabla10[Insumo],Tabla10[InsumoAbrev],"",0))</f>
        <v/>
      </c>
      <c r="L907" s="536"/>
      <c r="M907" s="533" t="str">
        <f>IF(Tabla1[[#This Row],[Descripción]]="","",_xlfn.XLOOKUP(Tabla1[[#This Row],[Descripción]],Tabla10[Descripción],Tabla10[Unidad de Medida],"",0))</f>
        <v/>
      </c>
      <c r="N907" s="323"/>
      <c r="O907" s="534" t="str">
        <f>IF(Tabla1[[#This Row],[Descripción]]="","",_xlfn.XLOOKUP(Tabla1[[#This Row],[Descripción]],Tabla10[Descripción],Tabla10[Precio Unitario],0))</f>
        <v/>
      </c>
      <c r="P907" s="534" t="str">
        <f>IF(Tabla1[[#This Row],[Cantidad de Insumos]]="","",Tabla1[[#This Row],[Precio Unitario]]*Tabla1[[#This Row],[Cantidad de Insumos]])</f>
        <v/>
      </c>
      <c r="Q907" s="534" t="str">
        <f>IF(Tabla1[[#This Row],[Descripción]]="","",_xlfn.XLOOKUP(Tabla1[[#This Row],[Descripción]],Tabla10[Descripción],Tabla10[CODIGO PRESUPUESTARIO],0))</f>
        <v/>
      </c>
      <c r="R907" s="535"/>
    </row>
    <row r="908" spans="2:18" x14ac:dyDescent="0.25">
      <c r="B908" s="191" t="str">
        <f>IF('Formulario PPGR3'!$G908="","",CONCATENATE('Formulario PPGR3'!$C908,".",'Formulario PPGR3'!$D908,".",'Formulario PPGR3'!$E908,".",'Formulario PPGR3'!$F908))</f>
        <v/>
      </c>
      <c r="C908" s="191" t="str">
        <f>IF('Formulario PPGR3'!$G908="","",'Formulario PPGR1'!#REF!)</f>
        <v/>
      </c>
      <c r="D908" s="191" t="str">
        <f>IF('Formulario PPGR3'!$G908="","",'Formulario PPGR1'!#REF!)</f>
        <v/>
      </c>
      <c r="E908" s="191" t="str">
        <f>IF('Formulario PPGR3'!$G908="","",'Formulario PPGR1'!#REF!)</f>
        <v/>
      </c>
      <c r="F908" s="191" t="str">
        <f>IF('Formulario PPGR3'!$G908="","",'Formulario PPGR1'!#REF!)</f>
        <v/>
      </c>
      <c r="G908" s="243"/>
      <c r="H908" s="531" t="str" cm="1">
        <f t="array" ref="H908">IF(Tabla1[[#This Row],[Código_Actividad]]="","",_xlfn.XLOOKUP(Tabla1[[#This Row],[Código_Actividad]],CodigoActividad,Tabla2[Actividades Programables Presupuestables],"",0))</f>
        <v/>
      </c>
      <c r="I908" s="532" t="str">
        <f>IFERROR(VLOOKUP('Formulario PPGR3'!$G908,'Formulario PPGR2'!$H$110:$V$265,15,FALSE),"")</f>
        <v/>
      </c>
      <c r="J908" s="537"/>
      <c r="K908" s="535" t="str">
        <f>IF(Tabla1[[#This Row],[Insumos]]="","",_xlfn.XLOOKUP(Tabla1[[#This Row],[Insumos]],Tabla10[Insumo],Tabla10[InsumoAbrev],"",0))</f>
        <v/>
      </c>
      <c r="L908" s="536"/>
      <c r="M908" s="533" t="str">
        <f>IF(Tabla1[[#This Row],[Descripción]]="","",_xlfn.XLOOKUP(Tabla1[[#This Row],[Descripción]],Tabla10[Descripción],Tabla10[Unidad de Medida],"",0))</f>
        <v/>
      </c>
      <c r="N908" s="323"/>
      <c r="O908" s="534" t="str">
        <f>IF(Tabla1[[#This Row],[Descripción]]="","",_xlfn.XLOOKUP(Tabla1[[#This Row],[Descripción]],Tabla10[Descripción],Tabla10[Precio Unitario],0))</f>
        <v/>
      </c>
      <c r="P908" s="534" t="str">
        <f>IF(Tabla1[[#This Row],[Cantidad de Insumos]]="","",Tabla1[[#This Row],[Precio Unitario]]*Tabla1[[#This Row],[Cantidad de Insumos]])</f>
        <v/>
      </c>
      <c r="Q908" s="534" t="str">
        <f>IF(Tabla1[[#This Row],[Descripción]]="","",_xlfn.XLOOKUP(Tabla1[[#This Row],[Descripción]],Tabla10[Descripción],Tabla10[CODIGO PRESUPUESTARIO],0))</f>
        <v/>
      </c>
      <c r="R908" s="535"/>
    </row>
    <row r="909" spans="2:18" x14ac:dyDescent="0.25">
      <c r="B909" s="191" t="str">
        <f>IF('Formulario PPGR3'!$G909="","",CONCATENATE('Formulario PPGR3'!$C909,".",'Formulario PPGR3'!$D909,".",'Formulario PPGR3'!$E909,".",'Formulario PPGR3'!$F909))</f>
        <v/>
      </c>
      <c r="C909" s="191" t="str">
        <f>IF('Formulario PPGR3'!$G909="","",'Formulario PPGR1'!#REF!)</f>
        <v/>
      </c>
      <c r="D909" s="191" t="str">
        <f>IF('Formulario PPGR3'!$G909="","",'Formulario PPGR1'!#REF!)</f>
        <v/>
      </c>
      <c r="E909" s="191" t="str">
        <f>IF('Formulario PPGR3'!$G909="","",'Formulario PPGR1'!#REF!)</f>
        <v/>
      </c>
      <c r="F909" s="191" t="str">
        <f>IF('Formulario PPGR3'!$G909="","",'Formulario PPGR1'!#REF!)</f>
        <v/>
      </c>
      <c r="G909" s="243"/>
      <c r="H909" s="531" t="str" cm="1">
        <f t="array" ref="H909">IF(Tabla1[[#This Row],[Código_Actividad]]="","",_xlfn.XLOOKUP(Tabla1[[#This Row],[Código_Actividad]],CodigoActividad,Tabla2[Actividades Programables Presupuestables],"",0))</f>
        <v/>
      </c>
      <c r="I909" s="532" t="str">
        <f>IFERROR(VLOOKUP('Formulario PPGR3'!$G909,'Formulario PPGR2'!$H$110:$V$265,15,FALSE),"")</f>
        <v/>
      </c>
      <c r="J909" s="537"/>
      <c r="K909" s="535" t="str">
        <f>IF(Tabla1[[#This Row],[Insumos]]="","",_xlfn.XLOOKUP(Tabla1[[#This Row],[Insumos]],Tabla10[Insumo],Tabla10[InsumoAbrev],"",0))</f>
        <v/>
      </c>
      <c r="L909" s="536"/>
      <c r="M909" s="533" t="str">
        <f>IF(Tabla1[[#This Row],[Descripción]]="","",_xlfn.XLOOKUP(Tabla1[[#This Row],[Descripción]],Tabla10[Descripción],Tabla10[Unidad de Medida],"",0))</f>
        <v/>
      </c>
      <c r="N909" s="323"/>
      <c r="O909" s="534" t="str">
        <f>IF(Tabla1[[#This Row],[Descripción]]="","",_xlfn.XLOOKUP(Tabla1[[#This Row],[Descripción]],Tabla10[Descripción],Tabla10[Precio Unitario],0))</f>
        <v/>
      </c>
      <c r="P909" s="534" t="str">
        <f>IF(Tabla1[[#This Row],[Cantidad de Insumos]]="","",Tabla1[[#This Row],[Precio Unitario]]*Tabla1[[#This Row],[Cantidad de Insumos]])</f>
        <v/>
      </c>
      <c r="Q909" s="534" t="str">
        <f>IF(Tabla1[[#This Row],[Descripción]]="","",_xlfn.XLOOKUP(Tabla1[[#This Row],[Descripción]],Tabla10[Descripción],Tabla10[CODIGO PRESUPUESTARIO],0))</f>
        <v/>
      </c>
      <c r="R909" s="535"/>
    </row>
    <row r="910" spans="2:18" x14ac:dyDescent="0.25">
      <c r="B910" s="191" t="str">
        <f>IF('Formulario PPGR3'!$G910="","",CONCATENATE('Formulario PPGR3'!$C910,".",'Formulario PPGR3'!$D910,".",'Formulario PPGR3'!$E910,".",'Formulario PPGR3'!$F910))</f>
        <v/>
      </c>
      <c r="C910" s="191" t="str">
        <f>IF('Formulario PPGR3'!$G910="","",'Formulario PPGR1'!#REF!)</f>
        <v/>
      </c>
      <c r="D910" s="191" t="str">
        <f>IF('Formulario PPGR3'!$G910="","",'Formulario PPGR1'!#REF!)</f>
        <v/>
      </c>
      <c r="E910" s="191" t="str">
        <f>IF('Formulario PPGR3'!$G910="","",'Formulario PPGR1'!#REF!)</f>
        <v/>
      </c>
      <c r="F910" s="191" t="str">
        <f>IF('Formulario PPGR3'!$G910="","",'Formulario PPGR1'!#REF!)</f>
        <v/>
      </c>
      <c r="G910" s="243"/>
      <c r="H910" s="531" t="str" cm="1">
        <f t="array" ref="H910">IF(Tabla1[[#This Row],[Código_Actividad]]="","",_xlfn.XLOOKUP(Tabla1[[#This Row],[Código_Actividad]],CodigoActividad,Tabla2[Actividades Programables Presupuestables],"",0))</f>
        <v/>
      </c>
      <c r="I910" s="532" t="str">
        <f>IFERROR(VLOOKUP('Formulario PPGR3'!$G910,'Formulario PPGR2'!$H$110:$V$265,15,FALSE),"")</f>
        <v/>
      </c>
      <c r="J910" s="537"/>
      <c r="K910" s="535" t="str">
        <f>IF(Tabla1[[#This Row],[Insumos]]="","",_xlfn.XLOOKUP(Tabla1[[#This Row],[Insumos]],Tabla10[Insumo],Tabla10[InsumoAbrev],"",0))</f>
        <v/>
      </c>
      <c r="L910" s="536"/>
      <c r="M910" s="533" t="str">
        <f>IF(Tabla1[[#This Row],[Descripción]]="","",_xlfn.XLOOKUP(Tabla1[[#This Row],[Descripción]],Tabla10[Descripción],Tabla10[Unidad de Medida],"",0))</f>
        <v/>
      </c>
      <c r="N910" s="323"/>
      <c r="O910" s="534" t="str">
        <f>IF(Tabla1[[#This Row],[Descripción]]="","",_xlfn.XLOOKUP(Tabla1[[#This Row],[Descripción]],Tabla10[Descripción],Tabla10[Precio Unitario],0))</f>
        <v/>
      </c>
      <c r="P910" s="534" t="str">
        <f>IF(Tabla1[[#This Row],[Cantidad de Insumos]]="","",Tabla1[[#This Row],[Precio Unitario]]*Tabla1[[#This Row],[Cantidad de Insumos]])</f>
        <v/>
      </c>
      <c r="Q910" s="534" t="str">
        <f>IF(Tabla1[[#This Row],[Descripción]]="","",_xlfn.XLOOKUP(Tabla1[[#This Row],[Descripción]],Tabla10[Descripción],Tabla10[CODIGO PRESUPUESTARIO],0))</f>
        <v/>
      </c>
      <c r="R910" s="535"/>
    </row>
    <row r="911" spans="2:18" x14ac:dyDescent="0.25">
      <c r="B911" s="191" t="str">
        <f>IF('Formulario PPGR3'!$G911="","",CONCATENATE('Formulario PPGR3'!$C911,".",'Formulario PPGR3'!$D911,".",'Formulario PPGR3'!$E911,".",'Formulario PPGR3'!$F911))</f>
        <v/>
      </c>
      <c r="C911" s="191" t="str">
        <f>IF('Formulario PPGR3'!$G911="","",'Formulario PPGR1'!#REF!)</f>
        <v/>
      </c>
      <c r="D911" s="191" t="str">
        <f>IF('Formulario PPGR3'!$G911="","",'Formulario PPGR1'!#REF!)</f>
        <v/>
      </c>
      <c r="E911" s="191" t="str">
        <f>IF('Formulario PPGR3'!$G911="","",'Formulario PPGR1'!#REF!)</f>
        <v/>
      </c>
      <c r="F911" s="191" t="str">
        <f>IF('Formulario PPGR3'!$G911="","",'Formulario PPGR1'!#REF!)</f>
        <v/>
      </c>
      <c r="G911" s="243"/>
      <c r="H911" s="531" t="str" cm="1">
        <f t="array" ref="H911">IF(Tabla1[[#This Row],[Código_Actividad]]="","",_xlfn.XLOOKUP(Tabla1[[#This Row],[Código_Actividad]],CodigoActividad,Tabla2[Actividades Programables Presupuestables],"",0))</f>
        <v/>
      </c>
      <c r="I911" s="532" t="str">
        <f>IFERROR(VLOOKUP('Formulario PPGR3'!$G911,'Formulario PPGR2'!$H$110:$V$265,15,FALSE),"")</f>
        <v/>
      </c>
      <c r="J911" s="537"/>
      <c r="K911" s="535" t="str">
        <f>IF(Tabla1[[#This Row],[Insumos]]="","",_xlfn.XLOOKUP(Tabla1[[#This Row],[Insumos]],Tabla10[Insumo],Tabla10[InsumoAbrev],"",0))</f>
        <v/>
      </c>
      <c r="L911" s="536"/>
      <c r="M911" s="533" t="str">
        <f>IF(Tabla1[[#This Row],[Descripción]]="","",_xlfn.XLOOKUP(Tabla1[[#This Row],[Descripción]],Tabla10[Descripción],Tabla10[Unidad de Medida],"",0))</f>
        <v/>
      </c>
      <c r="N911" s="323"/>
      <c r="O911" s="534" t="str">
        <f>IF(Tabla1[[#This Row],[Descripción]]="","",_xlfn.XLOOKUP(Tabla1[[#This Row],[Descripción]],Tabla10[Descripción],Tabla10[Precio Unitario],0))</f>
        <v/>
      </c>
      <c r="P911" s="534" t="str">
        <f>IF(Tabla1[[#This Row],[Cantidad de Insumos]]="","",Tabla1[[#This Row],[Precio Unitario]]*Tabla1[[#This Row],[Cantidad de Insumos]])</f>
        <v/>
      </c>
      <c r="Q911" s="534" t="str">
        <f>IF(Tabla1[[#This Row],[Descripción]]="","",_xlfn.XLOOKUP(Tabla1[[#This Row],[Descripción]],Tabla10[Descripción],Tabla10[CODIGO PRESUPUESTARIO],0))</f>
        <v/>
      </c>
      <c r="R911" s="535"/>
    </row>
    <row r="912" spans="2:18" x14ac:dyDescent="0.25">
      <c r="B912" s="191" t="str">
        <f>IF('Formulario PPGR3'!$G912="","",CONCATENATE('Formulario PPGR3'!$C912,".",'Formulario PPGR3'!$D912,".",'Formulario PPGR3'!$E912,".",'Formulario PPGR3'!$F912))</f>
        <v/>
      </c>
      <c r="C912" s="191" t="str">
        <f>IF('Formulario PPGR3'!$G912="","",'Formulario PPGR1'!#REF!)</f>
        <v/>
      </c>
      <c r="D912" s="191" t="str">
        <f>IF('Formulario PPGR3'!$G912="","",'Formulario PPGR1'!#REF!)</f>
        <v/>
      </c>
      <c r="E912" s="191" t="str">
        <f>IF('Formulario PPGR3'!$G912="","",'Formulario PPGR1'!#REF!)</f>
        <v/>
      </c>
      <c r="F912" s="191" t="str">
        <f>IF('Formulario PPGR3'!$G912="","",'Formulario PPGR1'!#REF!)</f>
        <v/>
      </c>
      <c r="G912" s="243"/>
      <c r="H912" s="531" t="str" cm="1">
        <f t="array" ref="H912">IF(Tabla1[[#This Row],[Código_Actividad]]="","",_xlfn.XLOOKUP(Tabla1[[#This Row],[Código_Actividad]],CodigoActividad,Tabla2[Actividades Programables Presupuestables],"",0))</f>
        <v/>
      </c>
      <c r="I912" s="532" t="str">
        <f>IFERROR(VLOOKUP('Formulario PPGR3'!$G912,'Formulario PPGR2'!$H$110:$V$265,15,FALSE),"")</f>
        <v/>
      </c>
      <c r="J912" s="537"/>
      <c r="K912" s="535" t="str">
        <f>IF(Tabla1[[#This Row],[Insumos]]="","",_xlfn.XLOOKUP(Tabla1[[#This Row],[Insumos]],Tabla10[Insumo],Tabla10[InsumoAbrev],"",0))</f>
        <v/>
      </c>
      <c r="L912" s="536"/>
      <c r="M912" s="533" t="str">
        <f>IF(Tabla1[[#This Row],[Descripción]]="","",_xlfn.XLOOKUP(Tabla1[[#This Row],[Descripción]],Tabla10[Descripción],Tabla10[Unidad de Medida],"",0))</f>
        <v/>
      </c>
      <c r="N912" s="323"/>
      <c r="O912" s="534" t="str">
        <f>IF(Tabla1[[#This Row],[Descripción]]="","",_xlfn.XLOOKUP(Tabla1[[#This Row],[Descripción]],Tabla10[Descripción],Tabla10[Precio Unitario],0))</f>
        <v/>
      </c>
      <c r="P912" s="534" t="str">
        <f>IF(Tabla1[[#This Row],[Cantidad de Insumos]]="","",Tabla1[[#This Row],[Precio Unitario]]*Tabla1[[#This Row],[Cantidad de Insumos]])</f>
        <v/>
      </c>
      <c r="Q912" s="534" t="str">
        <f>IF(Tabla1[[#This Row],[Descripción]]="","",_xlfn.XLOOKUP(Tabla1[[#This Row],[Descripción]],Tabla10[Descripción],Tabla10[CODIGO PRESUPUESTARIO],0))</f>
        <v/>
      </c>
      <c r="R912" s="535"/>
    </row>
    <row r="913" spans="2:18" x14ac:dyDescent="0.25">
      <c r="B913" s="191" t="str">
        <f>IF('Formulario PPGR3'!$G913="","",CONCATENATE('Formulario PPGR3'!$C913,".",'Formulario PPGR3'!$D913,".",'Formulario PPGR3'!$E913,".",'Formulario PPGR3'!$F913))</f>
        <v/>
      </c>
      <c r="C913" s="191" t="str">
        <f>IF('Formulario PPGR3'!$G913="","",'Formulario PPGR1'!#REF!)</f>
        <v/>
      </c>
      <c r="D913" s="191" t="str">
        <f>IF('Formulario PPGR3'!$G913="","",'Formulario PPGR1'!#REF!)</f>
        <v/>
      </c>
      <c r="E913" s="191" t="str">
        <f>IF('Formulario PPGR3'!$G913="","",'Formulario PPGR1'!#REF!)</f>
        <v/>
      </c>
      <c r="F913" s="191" t="str">
        <f>IF('Formulario PPGR3'!$G913="","",'Formulario PPGR1'!#REF!)</f>
        <v/>
      </c>
      <c r="G913" s="243"/>
      <c r="H913" s="531" t="str" cm="1">
        <f t="array" ref="H913">IF(Tabla1[[#This Row],[Código_Actividad]]="","",_xlfn.XLOOKUP(Tabla1[[#This Row],[Código_Actividad]],CodigoActividad,Tabla2[Actividades Programables Presupuestables],"",0))</f>
        <v/>
      </c>
      <c r="I913" s="532" t="str">
        <f>IFERROR(VLOOKUP('Formulario PPGR3'!$G913,'Formulario PPGR2'!$H$110:$V$265,15,FALSE),"")</f>
        <v/>
      </c>
      <c r="J913" s="537"/>
      <c r="K913" s="535" t="str">
        <f>IF(Tabla1[[#This Row],[Insumos]]="","",_xlfn.XLOOKUP(Tabla1[[#This Row],[Insumos]],Tabla10[Insumo],Tabla10[InsumoAbrev],"",0))</f>
        <v/>
      </c>
      <c r="L913" s="536"/>
      <c r="M913" s="533" t="str">
        <f>IF(Tabla1[[#This Row],[Descripción]]="","",_xlfn.XLOOKUP(Tabla1[[#This Row],[Descripción]],Tabla10[Descripción],Tabla10[Unidad de Medida],"",0))</f>
        <v/>
      </c>
      <c r="N913" s="323"/>
      <c r="O913" s="534" t="str">
        <f>IF(Tabla1[[#This Row],[Descripción]]="","",_xlfn.XLOOKUP(Tabla1[[#This Row],[Descripción]],Tabla10[Descripción],Tabla10[Precio Unitario],0))</f>
        <v/>
      </c>
      <c r="P913" s="534" t="str">
        <f>IF(Tabla1[[#This Row],[Cantidad de Insumos]]="","",Tabla1[[#This Row],[Precio Unitario]]*Tabla1[[#This Row],[Cantidad de Insumos]])</f>
        <v/>
      </c>
      <c r="Q913" s="534" t="str">
        <f>IF(Tabla1[[#This Row],[Descripción]]="","",_xlfn.XLOOKUP(Tabla1[[#This Row],[Descripción]],Tabla10[Descripción],Tabla10[CODIGO PRESUPUESTARIO],0))</f>
        <v/>
      </c>
      <c r="R913" s="535"/>
    </row>
    <row r="914" spans="2:18" x14ac:dyDescent="0.25">
      <c r="B914" s="191" t="str">
        <f>IF('Formulario PPGR3'!$G914="","",CONCATENATE('Formulario PPGR3'!$C914,".",'Formulario PPGR3'!$D914,".",'Formulario PPGR3'!$E914,".",'Formulario PPGR3'!$F914))</f>
        <v/>
      </c>
      <c r="C914" s="191" t="str">
        <f>IF('Formulario PPGR3'!$G914="","",'Formulario PPGR1'!#REF!)</f>
        <v/>
      </c>
      <c r="D914" s="191" t="str">
        <f>IF('Formulario PPGR3'!$G914="","",'Formulario PPGR1'!#REF!)</f>
        <v/>
      </c>
      <c r="E914" s="191" t="str">
        <f>IF('Formulario PPGR3'!$G914="","",'Formulario PPGR1'!#REF!)</f>
        <v/>
      </c>
      <c r="F914" s="191" t="str">
        <f>IF('Formulario PPGR3'!$G914="","",'Formulario PPGR1'!#REF!)</f>
        <v/>
      </c>
      <c r="G914" s="243"/>
      <c r="H914" s="531" t="str" cm="1">
        <f t="array" ref="H914">IF(Tabla1[[#This Row],[Código_Actividad]]="","",_xlfn.XLOOKUP(Tabla1[[#This Row],[Código_Actividad]],CodigoActividad,Tabla2[Actividades Programables Presupuestables],"",0))</f>
        <v/>
      </c>
      <c r="I914" s="532" t="str">
        <f>IFERROR(VLOOKUP('Formulario PPGR3'!$G914,'Formulario PPGR2'!$H$110:$V$265,15,FALSE),"")</f>
        <v/>
      </c>
      <c r="J914" s="537"/>
      <c r="K914" s="535" t="str">
        <f>IF(Tabla1[[#This Row],[Insumos]]="","",_xlfn.XLOOKUP(Tabla1[[#This Row],[Insumos]],Tabla10[Insumo],Tabla10[InsumoAbrev],"",0))</f>
        <v/>
      </c>
      <c r="L914" s="536"/>
      <c r="M914" s="533" t="str">
        <f>IF(Tabla1[[#This Row],[Descripción]]="","",_xlfn.XLOOKUP(Tabla1[[#This Row],[Descripción]],Tabla10[Descripción],Tabla10[Unidad de Medida],"",0))</f>
        <v/>
      </c>
      <c r="N914" s="323"/>
      <c r="O914" s="534" t="str">
        <f>IF(Tabla1[[#This Row],[Descripción]]="","",_xlfn.XLOOKUP(Tabla1[[#This Row],[Descripción]],Tabla10[Descripción],Tabla10[Precio Unitario],0))</f>
        <v/>
      </c>
      <c r="P914" s="534" t="str">
        <f>IF(Tabla1[[#This Row],[Cantidad de Insumos]]="","",Tabla1[[#This Row],[Precio Unitario]]*Tabla1[[#This Row],[Cantidad de Insumos]])</f>
        <v/>
      </c>
      <c r="Q914" s="534" t="str">
        <f>IF(Tabla1[[#This Row],[Descripción]]="","",_xlfn.XLOOKUP(Tabla1[[#This Row],[Descripción]],Tabla10[Descripción],Tabla10[CODIGO PRESUPUESTARIO],0))</f>
        <v/>
      </c>
      <c r="R914" s="535"/>
    </row>
    <row r="915" spans="2:18" x14ac:dyDescent="0.25">
      <c r="B915" s="191" t="str">
        <f>IF('Formulario PPGR3'!$G915="","",CONCATENATE('Formulario PPGR3'!$C915,".",'Formulario PPGR3'!$D915,".",'Formulario PPGR3'!$E915,".",'Formulario PPGR3'!$F915))</f>
        <v/>
      </c>
      <c r="C915" s="191" t="str">
        <f>IF('Formulario PPGR3'!$G915="","",'Formulario PPGR1'!#REF!)</f>
        <v/>
      </c>
      <c r="D915" s="191" t="str">
        <f>IF('Formulario PPGR3'!$G915="","",'Formulario PPGR1'!#REF!)</f>
        <v/>
      </c>
      <c r="E915" s="191" t="str">
        <f>IF('Formulario PPGR3'!$G915="","",'Formulario PPGR1'!#REF!)</f>
        <v/>
      </c>
      <c r="F915" s="191" t="str">
        <f>IF('Formulario PPGR3'!$G915="","",'Formulario PPGR1'!#REF!)</f>
        <v/>
      </c>
      <c r="G915" s="243"/>
      <c r="H915" s="531" t="str" cm="1">
        <f t="array" ref="H915">IF(Tabla1[[#This Row],[Código_Actividad]]="","",_xlfn.XLOOKUP(Tabla1[[#This Row],[Código_Actividad]],CodigoActividad,Tabla2[Actividades Programables Presupuestables],"",0))</f>
        <v/>
      </c>
      <c r="I915" s="532" t="str">
        <f>IFERROR(VLOOKUP('Formulario PPGR3'!$G915,'Formulario PPGR2'!$H$110:$V$265,15,FALSE),"")</f>
        <v/>
      </c>
      <c r="J915" s="537"/>
      <c r="K915" s="535" t="str">
        <f>IF(Tabla1[[#This Row],[Insumos]]="","",_xlfn.XLOOKUP(Tabla1[[#This Row],[Insumos]],Tabla10[Insumo],Tabla10[InsumoAbrev],"",0))</f>
        <v/>
      </c>
      <c r="L915" s="536"/>
      <c r="M915" s="533" t="str">
        <f>IF(Tabla1[[#This Row],[Descripción]]="","",_xlfn.XLOOKUP(Tabla1[[#This Row],[Descripción]],Tabla10[Descripción],Tabla10[Unidad de Medida],"",0))</f>
        <v/>
      </c>
      <c r="N915" s="323"/>
      <c r="O915" s="534" t="str">
        <f>IF(Tabla1[[#This Row],[Descripción]]="","",_xlfn.XLOOKUP(Tabla1[[#This Row],[Descripción]],Tabla10[Descripción],Tabla10[Precio Unitario],0))</f>
        <v/>
      </c>
      <c r="P915" s="534" t="str">
        <f>IF(Tabla1[[#This Row],[Cantidad de Insumos]]="","",Tabla1[[#This Row],[Precio Unitario]]*Tabla1[[#This Row],[Cantidad de Insumos]])</f>
        <v/>
      </c>
      <c r="Q915" s="534" t="str">
        <f>IF(Tabla1[[#This Row],[Descripción]]="","",_xlfn.XLOOKUP(Tabla1[[#This Row],[Descripción]],Tabla10[Descripción],Tabla10[CODIGO PRESUPUESTARIO],0))</f>
        <v/>
      </c>
      <c r="R915" s="535"/>
    </row>
    <row r="916" spans="2:18" x14ac:dyDescent="0.25">
      <c r="B916" s="191" t="str">
        <f>IF('Formulario PPGR3'!$G916="","",CONCATENATE('Formulario PPGR3'!$C916,".",'Formulario PPGR3'!$D916,".",'Formulario PPGR3'!$E916,".",'Formulario PPGR3'!$F916))</f>
        <v/>
      </c>
      <c r="C916" s="191" t="str">
        <f>IF('Formulario PPGR3'!$G916="","",'Formulario PPGR1'!#REF!)</f>
        <v/>
      </c>
      <c r="D916" s="191" t="str">
        <f>IF('Formulario PPGR3'!$G916="","",'Formulario PPGR1'!#REF!)</f>
        <v/>
      </c>
      <c r="E916" s="191" t="str">
        <f>IF('Formulario PPGR3'!$G916="","",'Formulario PPGR1'!#REF!)</f>
        <v/>
      </c>
      <c r="F916" s="191" t="str">
        <f>IF('Formulario PPGR3'!$G916="","",'Formulario PPGR1'!#REF!)</f>
        <v/>
      </c>
      <c r="G916" s="243"/>
      <c r="H916" s="531" t="str" cm="1">
        <f t="array" ref="H916">IF(Tabla1[[#This Row],[Código_Actividad]]="","",_xlfn.XLOOKUP(Tabla1[[#This Row],[Código_Actividad]],CodigoActividad,Tabla2[Actividades Programables Presupuestables],"",0))</f>
        <v/>
      </c>
      <c r="I916" s="532" t="str">
        <f>IFERROR(VLOOKUP('Formulario PPGR3'!$G916,'Formulario PPGR2'!$H$110:$V$265,15,FALSE),"")</f>
        <v/>
      </c>
      <c r="J916" s="537"/>
      <c r="K916" s="535" t="str">
        <f>IF(Tabla1[[#This Row],[Insumos]]="","",_xlfn.XLOOKUP(Tabla1[[#This Row],[Insumos]],Tabla10[Insumo],Tabla10[InsumoAbrev],"",0))</f>
        <v/>
      </c>
      <c r="L916" s="536"/>
      <c r="M916" s="533" t="str">
        <f>IF(Tabla1[[#This Row],[Descripción]]="","",_xlfn.XLOOKUP(Tabla1[[#This Row],[Descripción]],Tabla10[Descripción],Tabla10[Unidad de Medida],"",0))</f>
        <v/>
      </c>
      <c r="N916" s="323"/>
      <c r="O916" s="534" t="str">
        <f>IF(Tabla1[[#This Row],[Descripción]]="","",_xlfn.XLOOKUP(Tabla1[[#This Row],[Descripción]],Tabla10[Descripción],Tabla10[Precio Unitario],0))</f>
        <v/>
      </c>
      <c r="P916" s="534" t="str">
        <f>IF(Tabla1[[#This Row],[Cantidad de Insumos]]="","",Tabla1[[#This Row],[Precio Unitario]]*Tabla1[[#This Row],[Cantidad de Insumos]])</f>
        <v/>
      </c>
      <c r="Q916" s="534" t="str">
        <f>IF(Tabla1[[#This Row],[Descripción]]="","",_xlfn.XLOOKUP(Tabla1[[#This Row],[Descripción]],Tabla10[Descripción],Tabla10[CODIGO PRESUPUESTARIO],0))</f>
        <v/>
      </c>
      <c r="R916" s="535"/>
    </row>
    <row r="917" spans="2:18" x14ac:dyDescent="0.25">
      <c r="B917" s="191" t="str">
        <f>IF('Formulario PPGR3'!$G917="","",CONCATENATE('Formulario PPGR3'!$C917,".",'Formulario PPGR3'!$D917,".",'Formulario PPGR3'!$E917,".",'Formulario PPGR3'!$F917))</f>
        <v/>
      </c>
      <c r="C917" s="191" t="str">
        <f>IF('Formulario PPGR3'!$G917="","",'Formulario PPGR1'!#REF!)</f>
        <v/>
      </c>
      <c r="D917" s="191" t="str">
        <f>IF('Formulario PPGR3'!$G917="","",'Formulario PPGR1'!#REF!)</f>
        <v/>
      </c>
      <c r="E917" s="191" t="str">
        <f>IF('Formulario PPGR3'!$G917="","",'Formulario PPGR1'!#REF!)</f>
        <v/>
      </c>
      <c r="F917" s="191" t="str">
        <f>IF('Formulario PPGR3'!$G917="","",'Formulario PPGR1'!#REF!)</f>
        <v/>
      </c>
      <c r="G917" s="243"/>
      <c r="H917" s="531" t="str" cm="1">
        <f t="array" ref="H917">IF(Tabla1[[#This Row],[Código_Actividad]]="","",_xlfn.XLOOKUP(Tabla1[[#This Row],[Código_Actividad]],CodigoActividad,Tabla2[Actividades Programables Presupuestables],"",0))</f>
        <v/>
      </c>
      <c r="I917" s="532" t="str">
        <f>IFERROR(VLOOKUP('Formulario PPGR3'!$G917,'Formulario PPGR2'!$H$110:$V$265,15,FALSE),"")</f>
        <v/>
      </c>
      <c r="J917" s="537"/>
      <c r="K917" s="535" t="str">
        <f>IF(Tabla1[[#This Row],[Insumos]]="","",_xlfn.XLOOKUP(Tabla1[[#This Row],[Insumos]],Tabla10[Insumo],Tabla10[InsumoAbrev],"",0))</f>
        <v/>
      </c>
      <c r="L917" s="536"/>
      <c r="M917" s="533" t="str">
        <f>IF(Tabla1[[#This Row],[Descripción]]="","",_xlfn.XLOOKUP(Tabla1[[#This Row],[Descripción]],Tabla10[Descripción],Tabla10[Unidad de Medida],"",0))</f>
        <v/>
      </c>
      <c r="N917" s="323"/>
      <c r="O917" s="534" t="str">
        <f>IF(Tabla1[[#This Row],[Descripción]]="","",_xlfn.XLOOKUP(Tabla1[[#This Row],[Descripción]],Tabla10[Descripción],Tabla10[Precio Unitario],0))</f>
        <v/>
      </c>
      <c r="P917" s="534" t="str">
        <f>IF(Tabla1[[#This Row],[Cantidad de Insumos]]="","",Tabla1[[#This Row],[Precio Unitario]]*Tabla1[[#This Row],[Cantidad de Insumos]])</f>
        <v/>
      </c>
      <c r="Q917" s="534" t="str">
        <f>IF(Tabla1[[#This Row],[Descripción]]="","",_xlfn.XLOOKUP(Tabla1[[#This Row],[Descripción]],Tabla10[Descripción],Tabla10[CODIGO PRESUPUESTARIO],0))</f>
        <v/>
      </c>
      <c r="R917" s="535"/>
    </row>
    <row r="918" spans="2:18" x14ac:dyDescent="0.25">
      <c r="B918" s="191" t="str">
        <f>IF('Formulario PPGR3'!$G918="","",CONCATENATE('Formulario PPGR3'!$C918,".",'Formulario PPGR3'!$D918,".",'Formulario PPGR3'!$E918,".",'Formulario PPGR3'!$F918))</f>
        <v/>
      </c>
      <c r="C918" s="191" t="str">
        <f>IF('Formulario PPGR3'!$G918="","",'Formulario PPGR1'!#REF!)</f>
        <v/>
      </c>
      <c r="D918" s="191" t="str">
        <f>IF('Formulario PPGR3'!$G918="","",'Formulario PPGR1'!#REF!)</f>
        <v/>
      </c>
      <c r="E918" s="191" t="str">
        <f>IF('Formulario PPGR3'!$G918="","",'Formulario PPGR1'!#REF!)</f>
        <v/>
      </c>
      <c r="F918" s="191" t="str">
        <f>IF('Formulario PPGR3'!$G918="","",'Formulario PPGR1'!#REF!)</f>
        <v/>
      </c>
      <c r="G918" s="243"/>
      <c r="H918" s="531" t="str" cm="1">
        <f t="array" ref="H918">IF(Tabla1[[#This Row],[Código_Actividad]]="","",_xlfn.XLOOKUP(Tabla1[[#This Row],[Código_Actividad]],CodigoActividad,Tabla2[Actividades Programables Presupuestables],"",0))</f>
        <v/>
      </c>
      <c r="I918" s="532" t="str">
        <f>IFERROR(VLOOKUP('Formulario PPGR3'!$G918,'Formulario PPGR2'!$H$110:$V$265,15,FALSE),"")</f>
        <v/>
      </c>
      <c r="J918" s="537"/>
      <c r="K918" s="535" t="str">
        <f>IF(Tabla1[[#This Row],[Insumos]]="","",_xlfn.XLOOKUP(Tabla1[[#This Row],[Insumos]],Tabla10[Insumo],Tabla10[InsumoAbrev],"",0))</f>
        <v/>
      </c>
      <c r="L918" s="536"/>
      <c r="M918" s="533" t="str">
        <f>IF(Tabla1[[#This Row],[Descripción]]="","",_xlfn.XLOOKUP(Tabla1[[#This Row],[Descripción]],Tabla10[Descripción],Tabla10[Unidad de Medida],"",0))</f>
        <v/>
      </c>
      <c r="N918" s="323"/>
      <c r="O918" s="534" t="str">
        <f>IF(Tabla1[[#This Row],[Descripción]]="","",_xlfn.XLOOKUP(Tabla1[[#This Row],[Descripción]],Tabla10[Descripción],Tabla10[Precio Unitario],0))</f>
        <v/>
      </c>
      <c r="P918" s="534" t="str">
        <f>IF(Tabla1[[#This Row],[Cantidad de Insumos]]="","",Tabla1[[#This Row],[Precio Unitario]]*Tabla1[[#This Row],[Cantidad de Insumos]])</f>
        <v/>
      </c>
      <c r="Q918" s="534" t="str">
        <f>IF(Tabla1[[#This Row],[Descripción]]="","",_xlfn.XLOOKUP(Tabla1[[#This Row],[Descripción]],Tabla10[Descripción],Tabla10[CODIGO PRESUPUESTARIO],0))</f>
        <v/>
      </c>
      <c r="R918" s="535"/>
    </row>
    <row r="919" spans="2:18" x14ac:dyDescent="0.25">
      <c r="B919" s="191" t="str">
        <f>IF('Formulario PPGR3'!$G919="","",CONCATENATE('Formulario PPGR3'!$C919,".",'Formulario PPGR3'!$D919,".",'Formulario PPGR3'!$E919,".",'Formulario PPGR3'!$F919))</f>
        <v/>
      </c>
      <c r="C919" s="191" t="str">
        <f>IF('Formulario PPGR3'!$G919="","",'Formulario PPGR1'!#REF!)</f>
        <v/>
      </c>
      <c r="D919" s="191" t="str">
        <f>IF('Formulario PPGR3'!$G919="","",'Formulario PPGR1'!#REF!)</f>
        <v/>
      </c>
      <c r="E919" s="191" t="str">
        <f>IF('Formulario PPGR3'!$G919="","",'Formulario PPGR1'!#REF!)</f>
        <v/>
      </c>
      <c r="F919" s="191" t="str">
        <f>IF('Formulario PPGR3'!$G919="","",'Formulario PPGR1'!#REF!)</f>
        <v/>
      </c>
      <c r="G919" s="243"/>
      <c r="H919" s="531" t="str" cm="1">
        <f t="array" ref="H919">IF(Tabla1[[#This Row],[Código_Actividad]]="","",_xlfn.XLOOKUP(Tabla1[[#This Row],[Código_Actividad]],CodigoActividad,Tabla2[Actividades Programables Presupuestables],"",0))</f>
        <v/>
      </c>
      <c r="I919" s="532" t="str">
        <f>IFERROR(VLOOKUP('Formulario PPGR3'!$G919,'Formulario PPGR2'!$H$110:$V$265,15,FALSE),"")</f>
        <v/>
      </c>
      <c r="J919" s="537"/>
      <c r="K919" s="535" t="str">
        <f>IF(Tabla1[[#This Row],[Insumos]]="","",_xlfn.XLOOKUP(Tabla1[[#This Row],[Insumos]],Tabla10[Insumo],Tabla10[InsumoAbrev],"",0))</f>
        <v/>
      </c>
      <c r="L919" s="536"/>
      <c r="M919" s="533" t="str">
        <f>IF(Tabla1[[#This Row],[Descripción]]="","",_xlfn.XLOOKUP(Tabla1[[#This Row],[Descripción]],Tabla10[Descripción],Tabla10[Unidad de Medida],"",0))</f>
        <v/>
      </c>
      <c r="N919" s="323"/>
      <c r="O919" s="534" t="str">
        <f>IF(Tabla1[[#This Row],[Descripción]]="","",_xlfn.XLOOKUP(Tabla1[[#This Row],[Descripción]],Tabla10[Descripción],Tabla10[Precio Unitario],0))</f>
        <v/>
      </c>
      <c r="P919" s="534" t="str">
        <f>IF(Tabla1[[#This Row],[Cantidad de Insumos]]="","",Tabla1[[#This Row],[Precio Unitario]]*Tabla1[[#This Row],[Cantidad de Insumos]])</f>
        <v/>
      </c>
      <c r="Q919" s="534" t="str">
        <f>IF(Tabla1[[#This Row],[Descripción]]="","",_xlfn.XLOOKUP(Tabla1[[#This Row],[Descripción]],Tabla10[Descripción],Tabla10[CODIGO PRESUPUESTARIO],0))</f>
        <v/>
      </c>
      <c r="R919" s="535"/>
    </row>
    <row r="920" spans="2:18" x14ac:dyDescent="0.25">
      <c r="B920" s="191" t="str">
        <f>IF('Formulario PPGR3'!$G920="","",CONCATENATE('Formulario PPGR3'!$C920,".",'Formulario PPGR3'!$D920,".",'Formulario PPGR3'!$E920,".",'Formulario PPGR3'!$F920))</f>
        <v/>
      </c>
      <c r="C920" s="191" t="str">
        <f>IF('Formulario PPGR3'!$G920="","",'Formulario PPGR1'!#REF!)</f>
        <v/>
      </c>
      <c r="D920" s="191" t="str">
        <f>IF('Formulario PPGR3'!$G920="","",'Formulario PPGR1'!#REF!)</f>
        <v/>
      </c>
      <c r="E920" s="191" t="str">
        <f>IF('Formulario PPGR3'!$G920="","",'Formulario PPGR1'!#REF!)</f>
        <v/>
      </c>
      <c r="F920" s="191" t="str">
        <f>IF('Formulario PPGR3'!$G920="","",'Formulario PPGR1'!#REF!)</f>
        <v/>
      </c>
      <c r="G920" s="243"/>
      <c r="H920" s="531" t="str" cm="1">
        <f t="array" ref="H920">IF(Tabla1[[#This Row],[Código_Actividad]]="","",_xlfn.XLOOKUP(Tabla1[[#This Row],[Código_Actividad]],CodigoActividad,Tabla2[Actividades Programables Presupuestables],"",0))</f>
        <v/>
      </c>
      <c r="I920" s="532" t="str">
        <f>IFERROR(VLOOKUP('Formulario PPGR3'!$G920,'Formulario PPGR2'!$H$110:$V$265,15,FALSE),"")</f>
        <v/>
      </c>
      <c r="J920" s="537"/>
      <c r="K920" s="535" t="str">
        <f>IF(Tabla1[[#This Row],[Insumos]]="","",_xlfn.XLOOKUP(Tabla1[[#This Row],[Insumos]],Tabla10[Insumo],Tabla10[InsumoAbrev],"",0))</f>
        <v/>
      </c>
      <c r="L920" s="536"/>
      <c r="M920" s="533" t="str">
        <f>IF(Tabla1[[#This Row],[Descripción]]="","",_xlfn.XLOOKUP(Tabla1[[#This Row],[Descripción]],Tabla10[Descripción],Tabla10[Unidad de Medida],"",0))</f>
        <v/>
      </c>
      <c r="N920" s="323"/>
      <c r="O920" s="534" t="str">
        <f>IF(Tabla1[[#This Row],[Descripción]]="","",_xlfn.XLOOKUP(Tabla1[[#This Row],[Descripción]],Tabla10[Descripción],Tabla10[Precio Unitario],0))</f>
        <v/>
      </c>
      <c r="P920" s="534" t="str">
        <f>IF(Tabla1[[#This Row],[Cantidad de Insumos]]="","",Tabla1[[#This Row],[Precio Unitario]]*Tabla1[[#This Row],[Cantidad de Insumos]])</f>
        <v/>
      </c>
      <c r="Q920" s="534" t="str">
        <f>IF(Tabla1[[#This Row],[Descripción]]="","",_xlfn.XLOOKUP(Tabla1[[#This Row],[Descripción]],Tabla10[Descripción],Tabla10[CODIGO PRESUPUESTARIO],0))</f>
        <v/>
      </c>
      <c r="R920" s="535"/>
    </row>
    <row r="921" spans="2:18" x14ac:dyDescent="0.25">
      <c r="B921" s="191" t="str">
        <f>IF('Formulario PPGR3'!$G921="","",CONCATENATE('Formulario PPGR3'!$C921,".",'Formulario PPGR3'!$D921,".",'Formulario PPGR3'!$E921,".",'Formulario PPGR3'!$F921))</f>
        <v/>
      </c>
      <c r="C921" s="191" t="str">
        <f>IF('Formulario PPGR3'!$G921="","",'Formulario PPGR1'!#REF!)</f>
        <v/>
      </c>
      <c r="D921" s="191" t="str">
        <f>IF('Formulario PPGR3'!$G921="","",'Formulario PPGR1'!#REF!)</f>
        <v/>
      </c>
      <c r="E921" s="191" t="str">
        <f>IF('Formulario PPGR3'!$G921="","",'Formulario PPGR1'!#REF!)</f>
        <v/>
      </c>
      <c r="F921" s="191" t="str">
        <f>IF('Formulario PPGR3'!$G921="","",'Formulario PPGR1'!#REF!)</f>
        <v/>
      </c>
      <c r="G921" s="243"/>
      <c r="H921" s="531" t="str" cm="1">
        <f t="array" ref="H921">IF(Tabla1[[#This Row],[Código_Actividad]]="","",_xlfn.XLOOKUP(Tabla1[[#This Row],[Código_Actividad]],CodigoActividad,Tabla2[Actividades Programables Presupuestables],"",0))</f>
        <v/>
      </c>
      <c r="I921" s="532" t="str">
        <f>IFERROR(VLOOKUP('Formulario PPGR3'!$G921,'Formulario PPGR2'!$H$110:$V$265,15,FALSE),"")</f>
        <v/>
      </c>
      <c r="J921" s="537"/>
      <c r="K921" s="535" t="str">
        <f>IF(Tabla1[[#This Row],[Insumos]]="","",_xlfn.XLOOKUP(Tabla1[[#This Row],[Insumos]],Tabla10[Insumo],Tabla10[InsumoAbrev],"",0))</f>
        <v/>
      </c>
      <c r="L921" s="536"/>
      <c r="M921" s="533" t="str">
        <f>IF(Tabla1[[#This Row],[Descripción]]="","",_xlfn.XLOOKUP(Tabla1[[#This Row],[Descripción]],Tabla10[Descripción],Tabla10[Unidad de Medida],"",0))</f>
        <v/>
      </c>
      <c r="N921" s="323"/>
      <c r="O921" s="534" t="str">
        <f>IF(Tabla1[[#This Row],[Descripción]]="","",_xlfn.XLOOKUP(Tabla1[[#This Row],[Descripción]],Tabla10[Descripción],Tabla10[Precio Unitario],0))</f>
        <v/>
      </c>
      <c r="P921" s="534" t="str">
        <f>IF(Tabla1[[#This Row],[Cantidad de Insumos]]="","",Tabla1[[#This Row],[Precio Unitario]]*Tabla1[[#This Row],[Cantidad de Insumos]])</f>
        <v/>
      </c>
      <c r="Q921" s="534" t="str">
        <f>IF(Tabla1[[#This Row],[Descripción]]="","",_xlfn.XLOOKUP(Tabla1[[#This Row],[Descripción]],Tabla10[Descripción],Tabla10[CODIGO PRESUPUESTARIO],0))</f>
        <v/>
      </c>
      <c r="R921" s="535"/>
    </row>
    <row r="922" spans="2:18" x14ac:dyDescent="0.25">
      <c r="B922" s="191" t="str">
        <f>IF('Formulario PPGR3'!$G922="","",CONCATENATE('Formulario PPGR3'!$C922,".",'Formulario PPGR3'!$D922,".",'Formulario PPGR3'!$E922,".",'Formulario PPGR3'!$F922))</f>
        <v/>
      </c>
      <c r="C922" s="191" t="str">
        <f>IF('Formulario PPGR3'!$G922="","",'Formulario PPGR1'!#REF!)</f>
        <v/>
      </c>
      <c r="D922" s="191" t="str">
        <f>IF('Formulario PPGR3'!$G922="","",'Formulario PPGR1'!#REF!)</f>
        <v/>
      </c>
      <c r="E922" s="191" t="str">
        <f>IF('Formulario PPGR3'!$G922="","",'Formulario PPGR1'!#REF!)</f>
        <v/>
      </c>
      <c r="F922" s="191" t="str">
        <f>IF('Formulario PPGR3'!$G922="","",'Formulario PPGR1'!#REF!)</f>
        <v/>
      </c>
      <c r="G922" s="243"/>
      <c r="H922" s="531" t="str" cm="1">
        <f t="array" ref="H922">IF(Tabla1[[#This Row],[Código_Actividad]]="","",_xlfn.XLOOKUP(Tabla1[[#This Row],[Código_Actividad]],CodigoActividad,Tabla2[Actividades Programables Presupuestables],"",0))</f>
        <v/>
      </c>
      <c r="I922" s="532" t="str">
        <f>IFERROR(VLOOKUP('Formulario PPGR3'!$G922,'Formulario PPGR2'!$H$110:$V$265,15,FALSE),"")</f>
        <v/>
      </c>
      <c r="J922" s="537"/>
      <c r="K922" s="535" t="str">
        <f>IF(Tabla1[[#This Row],[Insumos]]="","",_xlfn.XLOOKUP(Tabla1[[#This Row],[Insumos]],Tabla10[Insumo],Tabla10[InsumoAbrev],"",0))</f>
        <v/>
      </c>
      <c r="L922" s="536"/>
      <c r="M922" s="533" t="str">
        <f>IF(Tabla1[[#This Row],[Descripción]]="","",_xlfn.XLOOKUP(Tabla1[[#This Row],[Descripción]],Tabla10[Descripción],Tabla10[Unidad de Medida],"",0))</f>
        <v/>
      </c>
      <c r="N922" s="323"/>
      <c r="O922" s="534" t="str">
        <f>IF(Tabla1[[#This Row],[Descripción]]="","",_xlfn.XLOOKUP(Tabla1[[#This Row],[Descripción]],Tabla10[Descripción],Tabla10[Precio Unitario],0))</f>
        <v/>
      </c>
      <c r="P922" s="534" t="str">
        <f>IF(Tabla1[[#This Row],[Cantidad de Insumos]]="","",Tabla1[[#This Row],[Precio Unitario]]*Tabla1[[#This Row],[Cantidad de Insumos]])</f>
        <v/>
      </c>
      <c r="Q922" s="534" t="str">
        <f>IF(Tabla1[[#This Row],[Descripción]]="","",_xlfn.XLOOKUP(Tabla1[[#This Row],[Descripción]],Tabla10[Descripción],Tabla10[CODIGO PRESUPUESTARIO],0))</f>
        <v/>
      </c>
      <c r="R922" s="535"/>
    </row>
    <row r="923" spans="2:18" x14ac:dyDescent="0.25">
      <c r="B923" s="191" t="str">
        <f>IF('Formulario PPGR3'!$G923="","",CONCATENATE('Formulario PPGR3'!$C923,".",'Formulario PPGR3'!$D923,".",'Formulario PPGR3'!$E923,".",'Formulario PPGR3'!$F923))</f>
        <v/>
      </c>
      <c r="C923" s="191" t="str">
        <f>IF('Formulario PPGR3'!$G923="","",'Formulario PPGR1'!#REF!)</f>
        <v/>
      </c>
      <c r="D923" s="191" t="str">
        <f>IF('Formulario PPGR3'!$G923="","",'Formulario PPGR1'!#REF!)</f>
        <v/>
      </c>
      <c r="E923" s="191" t="str">
        <f>IF('Formulario PPGR3'!$G923="","",'Formulario PPGR1'!#REF!)</f>
        <v/>
      </c>
      <c r="F923" s="191" t="str">
        <f>IF('Formulario PPGR3'!$G923="","",'Formulario PPGR1'!#REF!)</f>
        <v/>
      </c>
      <c r="G923" s="243"/>
      <c r="H923" s="531" t="str" cm="1">
        <f t="array" ref="H923">IF(Tabla1[[#This Row],[Código_Actividad]]="","",_xlfn.XLOOKUP(Tabla1[[#This Row],[Código_Actividad]],CodigoActividad,Tabla2[Actividades Programables Presupuestables],"",0))</f>
        <v/>
      </c>
      <c r="I923" s="532" t="str">
        <f>IFERROR(VLOOKUP('Formulario PPGR3'!$G923,'Formulario PPGR2'!$H$110:$V$265,15,FALSE),"")</f>
        <v/>
      </c>
      <c r="J923" s="537"/>
      <c r="K923" s="535" t="str">
        <f>IF(Tabla1[[#This Row],[Insumos]]="","",_xlfn.XLOOKUP(Tabla1[[#This Row],[Insumos]],Tabla10[Insumo],Tabla10[InsumoAbrev],"",0))</f>
        <v/>
      </c>
      <c r="L923" s="536"/>
      <c r="M923" s="533" t="str">
        <f>IF(Tabla1[[#This Row],[Descripción]]="","",_xlfn.XLOOKUP(Tabla1[[#This Row],[Descripción]],Tabla10[Descripción],Tabla10[Unidad de Medida],"",0))</f>
        <v/>
      </c>
      <c r="N923" s="323"/>
      <c r="O923" s="534" t="str">
        <f>IF(Tabla1[[#This Row],[Descripción]]="","",_xlfn.XLOOKUP(Tabla1[[#This Row],[Descripción]],Tabla10[Descripción],Tabla10[Precio Unitario],0))</f>
        <v/>
      </c>
      <c r="P923" s="534" t="str">
        <f>IF(Tabla1[[#This Row],[Cantidad de Insumos]]="","",Tabla1[[#This Row],[Precio Unitario]]*Tabla1[[#This Row],[Cantidad de Insumos]])</f>
        <v/>
      </c>
      <c r="Q923" s="534" t="str">
        <f>IF(Tabla1[[#This Row],[Descripción]]="","",_xlfn.XLOOKUP(Tabla1[[#This Row],[Descripción]],Tabla10[Descripción],Tabla10[CODIGO PRESUPUESTARIO],0))</f>
        <v/>
      </c>
      <c r="R923" s="535"/>
    </row>
    <row r="924" spans="2:18" x14ac:dyDescent="0.25">
      <c r="B924" s="191" t="str">
        <f>IF('Formulario PPGR3'!$G924="","",CONCATENATE('Formulario PPGR3'!$C924,".",'Formulario PPGR3'!$D924,".",'Formulario PPGR3'!$E924,".",'Formulario PPGR3'!$F924))</f>
        <v/>
      </c>
      <c r="C924" s="191" t="str">
        <f>IF('Formulario PPGR3'!$G924="","",'Formulario PPGR1'!#REF!)</f>
        <v/>
      </c>
      <c r="D924" s="191" t="str">
        <f>IF('Formulario PPGR3'!$G924="","",'Formulario PPGR1'!#REF!)</f>
        <v/>
      </c>
      <c r="E924" s="191" t="str">
        <f>IF('Formulario PPGR3'!$G924="","",'Formulario PPGR1'!#REF!)</f>
        <v/>
      </c>
      <c r="F924" s="191" t="str">
        <f>IF('Formulario PPGR3'!$G924="","",'Formulario PPGR1'!#REF!)</f>
        <v/>
      </c>
      <c r="G924" s="243"/>
      <c r="H924" s="531" t="str" cm="1">
        <f t="array" ref="H924">IF(Tabla1[[#This Row],[Código_Actividad]]="","",_xlfn.XLOOKUP(Tabla1[[#This Row],[Código_Actividad]],CodigoActividad,Tabla2[Actividades Programables Presupuestables],"",0))</f>
        <v/>
      </c>
      <c r="I924" s="532" t="str">
        <f>IFERROR(VLOOKUP('Formulario PPGR3'!$G924,'Formulario PPGR2'!$H$110:$V$265,15,FALSE),"")</f>
        <v/>
      </c>
      <c r="J924" s="537"/>
      <c r="K924" s="535" t="str">
        <f>IF(Tabla1[[#This Row],[Insumos]]="","",_xlfn.XLOOKUP(Tabla1[[#This Row],[Insumos]],Tabla10[Insumo],Tabla10[InsumoAbrev],"",0))</f>
        <v/>
      </c>
      <c r="L924" s="536"/>
      <c r="M924" s="533" t="str">
        <f>IF(Tabla1[[#This Row],[Descripción]]="","",_xlfn.XLOOKUP(Tabla1[[#This Row],[Descripción]],Tabla10[Descripción],Tabla10[Unidad de Medida],"",0))</f>
        <v/>
      </c>
      <c r="N924" s="323"/>
      <c r="O924" s="534" t="str">
        <f>IF(Tabla1[[#This Row],[Descripción]]="","",_xlfn.XLOOKUP(Tabla1[[#This Row],[Descripción]],Tabla10[Descripción],Tabla10[Precio Unitario],0))</f>
        <v/>
      </c>
      <c r="P924" s="534" t="str">
        <f>IF(Tabla1[[#This Row],[Cantidad de Insumos]]="","",Tabla1[[#This Row],[Precio Unitario]]*Tabla1[[#This Row],[Cantidad de Insumos]])</f>
        <v/>
      </c>
      <c r="Q924" s="534" t="str">
        <f>IF(Tabla1[[#This Row],[Descripción]]="","",_xlfn.XLOOKUP(Tabla1[[#This Row],[Descripción]],Tabla10[Descripción],Tabla10[CODIGO PRESUPUESTARIO],0))</f>
        <v/>
      </c>
      <c r="R924" s="535"/>
    </row>
    <row r="925" spans="2:18" x14ac:dyDescent="0.25">
      <c r="B925" s="191" t="str">
        <f>IF('Formulario PPGR3'!$G925="","",CONCATENATE('Formulario PPGR3'!$C925,".",'Formulario PPGR3'!$D925,".",'Formulario PPGR3'!$E925,".",'Formulario PPGR3'!$F925))</f>
        <v/>
      </c>
      <c r="C925" s="191" t="str">
        <f>IF('Formulario PPGR3'!$G925="","",'Formulario PPGR1'!#REF!)</f>
        <v/>
      </c>
      <c r="D925" s="191" t="str">
        <f>IF('Formulario PPGR3'!$G925="","",'Formulario PPGR1'!#REF!)</f>
        <v/>
      </c>
      <c r="E925" s="191" t="str">
        <f>IF('Formulario PPGR3'!$G925="","",'Formulario PPGR1'!#REF!)</f>
        <v/>
      </c>
      <c r="F925" s="191" t="str">
        <f>IF('Formulario PPGR3'!$G925="","",'Formulario PPGR1'!#REF!)</f>
        <v/>
      </c>
      <c r="G925" s="243"/>
      <c r="H925" s="531" t="str" cm="1">
        <f t="array" ref="H925">IF(Tabla1[[#This Row],[Código_Actividad]]="","",_xlfn.XLOOKUP(Tabla1[[#This Row],[Código_Actividad]],CodigoActividad,Tabla2[Actividades Programables Presupuestables],"",0))</f>
        <v/>
      </c>
      <c r="I925" s="532" t="str">
        <f>IFERROR(VLOOKUP('Formulario PPGR3'!$G925,'Formulario PPGR2'!$H$110:$V$265,15,FALSE),"")</f>
        <v/>
      </c>
      <c r="J925" s="537"/>
      <c r="K925" s="535" t="str">
        <f>IF(Tabla1[[#This Row],[Insumos]]="","",_xlfn.XLOOKUP(Tabla1[[#This Row],[Insumos]],Tabla10[Insumo],Tabla10[InsumoAbrev],"",0))</f>
        <v/>
      </c>
      <c r="L925" s="536"/>
      <c r="M925" s="533" t="str">
        <f>IF(Tabla1[[#This Row],[Descripción]]="","",_xlfn.XLOOKUP(Tabla1[[#This Row],[Descripción]],Tabla10[Descripción],Tabla10[Unidad de Medida],"",0))</f>
        <v/>
      </c>
      <c r="N925" s="323"/>
      <c r="O925" s="534" t="str">
        <f>IF(Tabla1[[#This Row],[Descripción]]="","",_xlfn.XLOOKUP(Tabla1[[#This Row],[Descripción]],Tabla10[Descripción],Tabla10[Precio Unitario],0))</f>
        <v/>
      </c>
      <c r="P925" s="534" t="str">
        <f>IF(Tabla1[[#This Row],[Cantidad de Insumos]]="","",Tabla1[[#This Row],[Precio Unitario]]*Tabla1[[#This Row],[Cantidad de Insumos]])</f>
        <v/>
      </c>
      <c r="Q925" s="534" t="str">
        <f>IF(Tabla1[[#This Row],[Descripción]]="","",_xlfn.XLOOKUP(Tabla1[[#This Row],[Descripción]],Tabla10[Descripción],Tabla10[CODIGO PRESUPUESTARIO],0))</f>
        <v/>
      </c>
      <c r="R925" s="535"/>
    </row>
    <row r="926" spans="2:18" x14ac:dyDescent="0.25">
      <c r="B926" s="191" t="str">
        <f>IF('Formulario PPGR3'!$G926="","",CONCATENATE('Formulario PPGR3'!$C926,".",'Formulario PPGR3'!$D926,".",'Formulario PPGR3'!$E926,".",'Formulario PPGR3'!$F926))</f>
        <v/>
      </c>
      <c r="C926" s="191" t="str">
        <f>IF('Formulario PPGR3'!$G926="","",'Formulario PPGR1'!#REF!)</f>
        <v/>
      </c>
      <c r="D926" s="191" t="str">
        <f>IF('Formulario PPGR3'!$G926="","",'Formulario PPGR1'!#REF!)</f>
        <v/>
      </c>
      <c r="E926" s="191" t="str">
        <f>IF('Formulario PPGR3'!$G926="","",'Formulario PPGR1'!#REF!)</f>
        <v/>
      </c>
      <c r="F926" s="191" t="str">
        <f>IF('Formulario PPGR3'!$G926="","",'Formulario PPGR1'!#REF!)</f>
        <v/>
      </c>
      <c r="G926" s="243"/>
      <c r="H926" s="531" t="str" cm="1">
        <f t="array" ref="H926">IF(Tabla1[[#This Row],[Código_Actividad]]="","",_xlfn.XLOOKUP(Tabla1[[#This Row],[Código_Actividad]],CodigoActividad,Tabla2[Actividades Programables Presupuestables],"",0))</f>
        <v/>
      </c>
      <c r="I926" s="532" t="str">
        <f>IFERROR(VLOOKUP('Formulario PPGR3'!$G926,'Formulario PPGR2'!$H$110:$V$265,15,FALSE),"")</f>
        <v/>
      </c>
      <c r="J926" s="537"/>
      <c r="K926" s="535" t="str">
        <f>IF(Tabla1[[#This Row],[Insumos]]="","",_xlfn.XLOOKUP(Tabla1[[#This Row],[Insumos]],Tabla10[Insumo],Tabla10[InsumoAbrev],"",0))</f>
        <v/>
      </c>
      <c r="L926" s="536"/>
      <c r="M926" s="533" t="str">
        <f>IF(Tabla1[[#This Row],[Descripción]]="","",_xlfn.XLOOKUP(Tabla1[[#This Row],[Descripción]],Tabla10[Descripción],Tabla10[Unidad de Medida],"",0))</f>
        <v/>
      </c>
      <c r="N926" s="323"/>
      <c r="O926" s="534" t="str">
        <f>IF(Tabla1[[#This Row],[Descripción]]="","",_xlfn.XLOOKUP(Tabla1[[#This Row],[Descripción]],Tabla10[Descripción],Tabla10[Precio Unitario],0))</f>
        <v/>
      </c>
      <c r="P926" s="534" t="str">
        <f>IF(Tabla1[[#This Row],[Cantidad de Insumos]]="","",Tabla1[[#This Row],[Precio Unitario]]*Tabla1[[#This Row],[Cantidad de Insumos]])</f>
        <v/>
      </c>
      <c r="Q926" s="534" t="str">
        <f>IF(Tabla1[[#This Row],[Descripción]]="","",_xlfn.XLOOKUP(Tabla1[[#This Row],[Descripción]],Tabla10[Descripción],Tabla10[CODIGO PRESUPUESTARIO],0))</f>
        <v/>
      </c>
      <c r="R926" s="535"/>
    </row>
    <row r="927" spans="2:18" x14ac:dyDescent="0.25">
      <c r="B927" s="191" t="str">
        <f>IF('Formulario PPGR3'!$G927="","",CONCATENATE('Formulario PPGR3'!$C927,".",'Formulario PPGR3'!$D927,".",'Formulario PPGR3'!$E927,".",'Formulario PPGR3'!$F927))</f>
        <v/>
      </c>
      <c r="C927" s="191" t="str">
        <f>IF('Formulario PPGR3'!$G927="","",'Formulario PPGR1'!#REF!)</f>
        <v/>
      </c>
      <c r="D927" s="191" t="str">
        <f>IF('Formulario PPGR3'!$G927="","",'Formulario PPGR1'!#REF!)</f>
        <v/>
      </c>
      <c r="E927" s="191" t="str">
        <f>IF('Formulario PPGR3'!$G927="","",'Formulario PPGR1'!#REF!)</f>
        <v/>
      </c>
      <c r="F927" s="191" t="str">
        <f>IF('Formulario PPGR3'!$G927="","",'Formulario PPGR1'!#REF!)</f>
        <v/>
      </c>
      <c r="G927" s="243"/>
      <c r="H927" s="531" t="str" cm="1">
        <f t="array" ref="H927">IF(Tabla1[[#This Row],[Código_Actividad]]="","",_xlfn.XLOOKUP(Tabla1[[#This Row],[Código_Actividad]],CodigoActividad,Tabla2[Actividades Programables Presupuestables],"",0))</f>
        <v/>
      </c>
      <c r="I927" s="532" t="str">
        <f>IFERROR(VLOOKUP('Formulario PPGR3'!$G927,'Formulario PPGR2'!$H$110:$V$265,15,FALSE),"")</f>
        <v/>
      </c>
      <c r="J927" s="537"/>
      <c r="K927" s="535" t="str">
        <f>IF(Tabla1[[#This Row],[Insumos]]="","",_xlfn.XLOOKUP(Tabla1[[#This Row],[Insumos]],Tabla10[Insumo],Tabla10[InsumoAbrev],"",0))</f>
        <v/>
      </c>
      <c r="L927" s="536"/>
      <c r="M927" s="533" t="str">
        <f>IF(Tabla1[[#This Row],[Descripción]]="","",_xlfn.XLOOKUP(Tabla1[[#This Row],[Descripción]],Tabla10[Descripción],Tabla10[Unidad de Medida],"",0))</f>
        <v/>
      </c>
      <c r="N927" s="323"/>
      <c r="O927" s="534" t="str">
        <f>IF(Tabla1[[#This Row],[Descripción]]="","",_xlfn.XLOOKUP(Tabla1[[#This Row],[Descripción]],Tabla10[Descripción],Tabla10[Precio Unitario],0))</f>
        <v/>
      </c>
      <c r="P927" s="534" t="str">
        <f>IF(Tabla1[[#This Row],[Cantidad de Insumos]]="","",Tabla1[[#This Row],[Precio Unitario]]*Tabla1[[#This Row],[Cantidad de Insumos]])</f>
        <v/>
      </c>
      <c r="Q927" s="534" t="str">
        <f>IF(Tabla1[[#This Row],[Descripción]]="","",_xlfn.XLOOKUP(Tabla1[[#This Row],[Descripción]],Tabla10[Descripción],Tabla10[CODIGO PRESUPUESTARIO],0))</f>
        <v/>
      </c>
      <c r="R927" s="535"/>
    </row>
    <row r="928" spans="2:18" x14ac:dyDescent="0.25">
      <c r="B928" s="191" t="str">
        <f>IF('Formulario PPGR3'!$G928="","",CONCATENATE('Formulario PPGR3'!$C928,".",'Formulario PPGR3'!$D928,".",'Formulario PPGR3'!$E928,".",'Formulario PPGR3'!$F928))</f>
        <v/>
      </c>
      <c r="C928" s="191" t="str">
        <f>IF('Formulario PPGR3'!$G928="","",'Formulario PPGR1'!#REF!)</f>
        <v/>
      </c>
      <c r="D928" s="191" t="str">
        <f>IF('Formulario PPGR3'!$G928="","",'Formulario PPGR1'!#REF!)</f>
        <v/>
      </c>
      <c r="E928" s="191" t="str">
        <f>IF('Formulario PPGR3'!$G928="","",'Formulario PPGR1'!#REF!)</f>
        <v/>
      </c>
      <c r="F928" s="191" t="str">
        <f>IF('Formulario PPGR3'!$G928="","",'Formulario PPGR1'!#REF!)</f>
        <v/>
      </c>
      <c r="G928" s="243"/>
      <c r="H928" s="531" t="str" cm="1">
        <f t="array" ref="H928">IF(Tabla1[[#This Row],[Código_Actividad]]="","",_xlfn.XLOOKUP(Tabla1[[#This Row],[Código_Actividad]],CodigoActividad,Tabla2[Actividades Programables Presupuestables],"",0))</f>
        <v/>
      </c>
      <c r="I928" s="532" t="str">
        <f>IFERROR(VLOOKUP('Formulario PPGR3'!$G928,'Formulario PPGR2'!$H$110:$V$265,15,FALSE),"")</f>
        <v/>
      </c>
      <c r="J928" s="537"/>
      <c r="K928" s="535" t="str">
        <f>IF(Tabla1[[#This Row],[Insumos]]="","",_xlfn.XLOOKUP(Tabla1[[#This Row],[Insumos]],Tabla10[Insumo],Tabla10[InsumoAbrev],"",0))</f>
        <v/>
      </c>
      <c r="L928" s="536"/>
      <c r="M928" s="533" t="str">
        <f>IF(Tabla1[[#This Row],[Descripción]]="","",_xlfn.XLOOKUP(Tabla1[[#This Row],[Descripción]],Tabla10[Descripción],Tabla10[Unidad de Medida],"",0))</f>
        <v/>
      </c>
      <c r="N928" s="323"/>
      <c r="O928" s="534" t="str">
        <f>IF(Tabla1[[#This Row],[Descripción]]="","",_xlfn.XLOOKUP(Tabla1[[#This Row],[Descripción]],Tabla10[Descripción],Tabla10[Precio Unitario],0))</f>
        <v/>
      </c>
      <c r="P928" s="534" t="str">
        <f>IF(Tabla1[[#This Row],[Cantidad de Insumos]]="","",Tabla1[[#This Row],[Precio Unitario]]*Tabla1[[#This Row],[Cantidad de Insumos]])</f>
        <v/>
      </c>
      <c r="Q928" s="534" t="str">
        <f>IF(Tabla1[[#This Row],[Descripción]]="","",_xlfn.XLOOKUP(Tabla1[[#This Row],[Descripción]],Tabla10[Descripción],Tabla10[CODIGO PRESUPUESTARIO],0))</f>
        <v/>
      </c>
      <c r="R928" s="535"/>
    </row>
    <row r="929" spans="2:18" x14ac:dyDescent="0.25">
      <c r="B929" s="191" t="str">
        <f>IF('Formulario PPGR3'!$G929="","",CONCATENATE('Formulario PPGR3'!$C929,".",'Formulario PPGR3'!$D929,".",'Formulario PPGR3'!$E929,".",'Formulario PPGR3'!$F929))</f>
        <v/>
      </c>
      <c r="C929" s="191" t="str">
        <f>IF('Formulario PPGR3'!$G929="","",'Formulario PPGR1'!#REF!)</f>
        <v/>
      </c>
      <c r="D929" s="191" t="str">
        <f>IF('Formulario PPGR3'!$G929="","",'Formulario PPGR1'!#REF!)</f>
        <v/>
      </c>
      <c r="E929" s="191" t="str">
        <f>IF('Formulario PPGR3'!$G929="","",'Formulario PPGR1'!#REF!)</f>
        <v/>
      </c>
      <c r="F929" s="191" t="str">
        <f>IF('Formulario PPGR3'!$G929="","",'Formulario PPGR1'!#REF!)</f>
        <v/>
      </c>
      <c r="G929" s="243"/>
      <c r="H929" s="531" t="str" cm="1">
        <f t="array" ref="H929">IF(Tabla1[[#This Row],[Código_Actividad]]="","",_xlfn.XLOOKUP(Tabla1[[#This Row],[Código_Actividad]],CodigoActividad,Tabla2[Actividades Programables Presupuestables],"",0))</f>
        <v/>
      </c>
      <c r="I929" s="532" t="str">
        <f>IFERROR(VLOOKUP('Formulario PPGR3'!$G929,'Formulario PPGR2'!$H$110:$V$265,15,FALSE),"")</f>
        <v/>
      </c>
      <c r="J929" s="537"/>
      <c r="K929" s="535" t="str">
        <f>IF(Tabla1[[#This Row],[Insumos]]="","",_xlfn.XLOOKUP(Tabla1[[#This Row],[Insumos]],Tabla10[Insumo],Tabla10[InsumoAbrev],"",0))</f>
        <v/>
      </c>
      <c r="L929" s="536"/>
      <c r="M929" s="533" t="str">
        <f>IF(Tabla1[[#This Row],[Descripción]]="","",_xlfn.XLOOKUP(Tabla1[[#This Row],[Descripción]],Tabla10[Descripción],Tabla10[Unidad de Medida],"",0))</f>
        <v/>
      </c>
      <c r="N929" s="323"/>
      <c r="O929" s="534" t="str">
        <f>IF(Tabla1[[#This Row],[Descripción]]="","",_xlfn.XLOOKUP(Tabla1[[#This Row],[Descripción]],Tabla10[Descripción],Tabla10[Precio Unitario],0))</f>
        <v/>
      </c>
      <c r="P929" s="534" t="str">
        <f>IF(Tabla1[[#This Row],[Cantidad de Insumos]]="","",Tabla1[[#This Row],[Precio Unitario]]*Tabla1[[#This Row],[Cantidad de Insumos]])</f>
        <v/>
      </c>
      <c r="Q929" s="534" t="str">
        <f>IF(Tabla1[[#This Row],[Descripción]]="","",_xlfn.XLOOKUP(Tabla1[[#This Row],[Descripción]],Tabla10[Descripción],Tabla10[CODIGO PRESUPUESTARIO],0))</f>
        <v/>
      </c>
      <c r="R929" s="535"/>
    </row>
    <row r="930" spans="2:18" x14ac:dyDescent="0.25">
      <c r="B930" s="191" t="str">
        <f>IF('Formulario PPGR3'!$G930="","",CONCATENATE('Formulario PPGR3'!$C930,".",'Formulario PPGR3'!$D930,".",'Formulario PPGR3'!$E930,".",'Formulario PPGR3'!$F930))</f>
        <v/>
      </c>
      <c r="C930" s="191" t="str">
        <f>IF('Formulario PPGR3'!$G930="","",'Formulario PPGR1'!#REF!)</f>
        <v/>
      </c>
      <c r="D930" s="191" t="str">
        <f>IF('Formulario PPGR3'!$G930="","",'Formulario PPGR1'!#REF!)</f>
        <v/>
      </c>
      <c r="E930" s="191" t="str">
        <f>IF('Formulario PPGR3'!$G930="","",'Formulario PPGR1'!#REF!)</f>
        <v/>
      </c>
      <c r="F930" s="191" t="str">
        <f>IF('Formulario PPGR3'!$G930="","",'Formulario PPGR1'!#REF!)</f>
        <v/>
      </c>
      <c r="G930" s="243"/>
      <c r="H930" s="531" t="str" cm="1">
        <f t="array" ref="H930">IF(Tabla1[[#This Row],[Código_Actividad]]="","",_xlfn.XLOOKUP(Tabla1[[#This Row],[Código_Actividad]],CodigoActividad,Tabla2[Actividades Programables Presupuestables],"",0))</f>
        <v/>
      </c>
      <c r="I930" s="532" t="str">
        <f>IFERROR(VLOOKUP('Formulario PPGR3'!$G930,'Formulario PPGR2'!$H$110:$V$265,15,FALSE),"")</f>
        <v/>
      </c>
      <c r="J930" s="537"/>
      <c r="K930" s="535" t="str">
        <f>IF(Tabla1[[#This Row],[Insumos]]="","",_xlfn.XLOOKUP(Tabla1[[#This Row],[Insumos]],Tabla10[Insumo],Tabla10[InsumoAbrev],"",0))</f>
        <v/>
      </c>
      <c r="L930" s="536"/>
      <c r="M930" s="533" t="str">
        <f>IF(Tabla1[[#This Row],[Descripción]]="","",_xlfn.XLOOKUP(Tabla1[[#This Row],[Descripción]],Tabla10[Descripción],Tabla10[Unidad de Medida],"",0))</f>
        <v/>
      </c>
      <c r="N930" s="323"/>
      <c r="O930" s="534" t="str">
        <f>IF(Tabla1[[#This Row],[Descripción]]="","",_xlfn.XLOOKUP(Tabla1[[#This Row],[Descripción]],Tabla10[Descripción],Tabla10[Precio Unitario],0))</f>
        <v/>
      </c>
      <c r="P930" s="534" t="str">
        <f>IF(Tabla1[[#This Row],[Cantidad de Insumos]]="","",Tabla1[[#This Row],[Precio Unitario]]*Tabla1[[#This Row],[Cantidad de Insumos]])</f>
        <v/>
      </c>
      <c r="Q930" s="534" t="str">
        <f>IF(Tabla1[[#This Row],[Descripción]]="","",_xlfn.XLOOKUP(Tabla1[[#This Row],[Descripción]],Tabla10[Descripción],Tabla10[CODIGO PRESUPUESTARIO],0))</f>
        <v/>
      </c>
      <c r="R930" s="535"/>
    </row>
    <row r="931" spans="2:18" x14ac:dyDescent="0.25">
      <c r="B931" s="191" t="str">
        <f>IF('Formulario PPGR3'!$G931="","",CONCATENATE('Formulario PPGR3'!$C931,".",'Formulario PPGR3'!$D931,".",'Formulario PPGR3'!$E931,".",'Formulario PPGR3'!$F931))</f>
        <v/>
      </c>
      <c r="C931" s="191" t="str">
        <f>IF('Formulario PPGR3'!$G931="","",'Formulario PPGR1'!#REF!)</f>
        <v/>
      </c>
      <c r="D931" s="191" t="str">
        <f>IF('Formulario PPGR3'!$G931="","",'Formulario PPGR1'!#REF!)</f>
        <v/>
      </c>
      <c r="E931" s="191" t="str">
        <f>IF('Formulario PPGR3'!$G931="","",'Formulario PPGR1'!#REF!)</f>
        <v/>
      </c>
      <c r="F931" s="191" t="str">
        <f>IF('Formulario PPGR3'!$G931="","",'Formulario PPGR1'!#REF!)</f>
        <v/>
      </c>
      <c r="G931" s="243"/>
      <c r="H931" s="531" t="str" cm="1">
        <f t="array" ref="H931">IF(Tabla1[[#This Row],[Código_Actividad]]="","",_xlfn.XLOOKUP(Tabla1[[#This Row],[Código_Actividad]],CodigoActividad,Tabla2[Actividades Programables Presupuestables],"",0))</f>
        <v/>
      </c>
      <c r="I931" s="532" t="str">
        <f>IFERROR(VLOOKUP('Formulario PPGR3'!$G931,'Formulario PPGR2'!$H$110:$V$265,15,FALSE),"")</f>
        <v/>
      </c>
      <c r="J931" s="537"/>
      <c r="K931" s="535" t="str">
        <f>IF(Tabla1[[#This Row],[Insumos]]="","",_xlfn.XLOOKUP(Tabla1[[#This Row],[Insumos]],Tabla10[Insumo],Tabla10[InsumoAbrev],"",0))</f>
        <v/>
      </c>
      <c r="L931" s="536"/>
      <c r="M931" s="533" t="str">
        <f>IF(Tabla1[[#This Row],[Descripción]]="","",_xlfn.XLOOKUP(Tabla1[[#This Row],[Descripción]],Tabla10[Descripción],Tabla10[Unidad de Medida],"",0))</f>
        <v/>
      </c>
      <c r="N931" s="323"/>
      <c r="O931" s="534" t="str">
        <f>IF(Tabla1[[#This Row],[Descripción]]="","",_xlfn.XLOOKUP(Tabla1[[#This Row],[Descripción]],Tabla10[Descripción],Tabla10[Precio Unitario],0))</f>
        <v/>
      </c>
      <c r="P931" s="534" t="str">
        <f>IF(Tabla1[[#This Row],[Cantidad de Insumos]]="","",Tabla1[[#This Row],[Precio Unitario]]*Tabla1[[#This Row],[Cantidad de Insumos]])</f>
        <v/>
      </c>
      <c r="Q931" s="534" t="str">
        <f>IF(Tabla1[[#This Row],[Descripción]]="","",_xlfn.XLOOKUP(Tabla1[[#This Row],[Descripción]],Tabla10[Descripción],Tabla10[CODIGO PRESUPUESTARIO],0))</f>
        <v/>
      </c>
      <c r="R931" s="535"/>
    </row>
    <row r="932" spans="2:18" x14ac:dyDescent="0.25">
      <c r="B932" s="191" t="str">
        <f>IF('Formulario PPGR3'!$G932="","",CONCATENATE('Formulario PPGR3'!$C932,".",'Formulario PPGR3'!$D932,".",'Formulario PPGR3'!$E932,".",'Formulario PPGR3'!$F932))</f>
        <v/>
      </c>
      <c r="C932" s="191" t="str">
        <f>IF('Formulario PPGR3'!$G932="","",'Formulario PPGR1'!#REF!)</f>
        <v/>
      </c>
      <c r="D932" s="191" t="str">
        <f>IF('Formulario PPGR3'!$G932="","",'Formulario PPGR1'!#REF!)</f>
        <v/>
      </c>
      <c r="E932" s="191" t="str">
        <f>IF('Formulario PPGR3'!$G932="","",'Formulario PPGR1'!#REF!)</f>
        <v/>
      </c>
      <c r="F932" s="191" t="str">
        <f>IF('Formulario PPGR3'!$G932="","",'Formulario PPGR1'!#REF!)</f>
        <v/>
      </c>
      <c r="G932" s="243"/>
      <c r="H932" s="531" t="str" cm="1">
        <f t="array" ref="H932">IF(Tabla1[[#This Row],[Código_Actividad]]="","",_xlfn.XLOOKUP(Tabla1[[#This Row],[Código_Actividad]],CodigoActividad,Tabla2[Actividades Programables Presupuestables],"",0))</f>
        <v/>
      </c>
      <c r="I932" s="532" t="str">
        <f>IFERROR(VLOOKUP('Formulario PPGR3'!$G932,'Formulario PPGR2'!$H$110:$V$265,15,FALSE),"")</f>
        <v/>
      </c>
      <c r="J932" s="537"/>
      <c r="K932" s="535" t="str">
        <f>IF(Tabla1[[#This Row],[Insumos]]="","",_xlfn.XLOOKUP(Tabla1[[#This Row],[Insumos]],Tabla10[Insumo],Tabla10[InsumoAbrev],"",0))</f>
        <v/>
      </c>
      <c r="L932" s="536"/>
      <c r="M932" s="533" t="str">
        <f>IF(Tabla1[[#This Row],[Descripción]]="","",_xlfn.XLOOKUP(Tabla1[[#This Row],[Descripción]],Tabla10[Descripción],Tabla10[Unidad de Medida],"",0))</f>
        <v/>
      </c>
      <c r="N932" s="323"/>
      <c r="O932" s="534" t="str">
        <f>IF(Tabla1[[#This Row],[Descripción]]="","",_xlfn.XLOOKUP(Tabla1[[#This Row],[Descripción]],Tabla10[Descripción],Tabla10[Precio Unitario],0))</f>
        <v/>
      </c>
      <c r="P932" s="534" t="str">
        <f>IF(Tabla1[[#This Row],[Cantidad de Insumos]]="","",Tabla1[[#This Row],[Precio Unitario]]*Tabla1[[#This Row],[Cantidad de Insumos]])</f>
        <v/>
      </c>
      <c r="Q932" s="534" t="str">
        <f>IF(Tabla1[[#This Row],[Descripción]]="","",_xlfn.XLOOKUP(Tabla1[[#This Row],[Descripción]],Tabla10[Descripción],Tabla10[CODIGO PRESUPUESTARIO],0))</f>
        <v/>
      </c>
      <c r="R932" s="535"/>
    </row>
    <row r="933" spans="2:18" x14ac:dyDescent="0.25">
      <c r="B933" s="191" t="str">
        <f>IF('Formulario PPGR3'!$G933="","",CONCATENATE('Formulario PPGR3'!$C933,".",'Formulario PPGR3'!$D933,".",'Formulario PPGR3'!$E933,".",'Formulario PPGR3'!$F933))</f>
        <v/>
      </c>
      <c r="C933" s="191" t="str">
        <f>IF('Formulario PPGR3'!$G933="","",'Formulario PPGR1'!#REF!)</f>
        <v/>
      </c>
      <c r="D933" s="191" t="str">
        <f>IF('Formulario PPGR3'!$G933="","",'Formulario PPGR1'!#REF!)</f>
        <v/>
      </c>
      <c r="E933" s="191" t="str">
        <f>IF('Formulario PPGR3'!$G933="","",'Formulario PPGR1'!#REF!)</f>
        <v/>
      </c>
      <c r="F933" s="191" t="str">
        <f>IF('Formulario PPGR3'!$G933="","",'Formulario PPGR1'!#REF!)</f>
        <v/>
      </c>
      <c r="G933" s="243"/>
      <c r="H933" s="531" t="str" cm="1">
        <f t="array" ref="H933">IF(Tabla1[[#This Row],[Código_Actividad]]="","",_xlfn.XLOOKUP(Tabla1[[#This Row],[Código_Actividad]],CodigoActividad,Tabla2[Actividades Programables Presupuestables],"",0))</f>
        <v/>
      </c>
      <c r="I933" s="532" t="str">
        <f>IFERROR(VLOOKUP('Formulario PPGR3'!$G933,'Formulario PPGR2'!$H$110:$V$265,15,FALSE),"")</f>
        <v/>
      </c>
      <c r="J933" s="537"/>
      <c r="K933" s="535" t="str">
        <f>IF(Tabla1[[#This Row],[Insumos]]="","",_xlfn.XLOOKUP(Tabla1[[#This Row],[Insumos]],Tabla10[Insumo],Tabla10[InsumoAbrev],"",0))</f>
        <v/>
      </c>
      <c r="L933" s="536"/>
      <c r="M933" s="533" t="str">
        <f>IF(Tabla1[[#This Row],[Descripción]]="","",_xlfn.XLOOKUP(Tabla1[[#This Row],[Descripción]],Tabla10[Descripción],Tabla10[Unidad de Medida],"",0))</f>
        <v/>
      </c>
      <c r="N933" s="323"/>
      <c r="O933" s="534" t="str">
        <f>IF(Tabla1[[#This Row],[Descripción]]="","",_xlfn.XLOOKUP(Tabla1[[#This Row],[Descripción]],Tabla10[Descripción],Tabla10[Precio Unitario],0))</f>
        <v/>
      </c>
      <c r="P933" s="534" t="str">
        <f>IF(Tabla1[[#This Row],[Cantidad de Insumos]]="","",Tabla1[[#This Row],[Precio Unitario]]*Tabla1[[#This Row],[Cantidad de Insumos]])</f>
        <v/>
      </c>
      <c r="Q933" s="534" t="str">
        <f>IF(Tabla1[[#This Row],[Descripción]]="","",_xlfn.XLOOKUP(Tabla1[[#This Row],[Descripción]],Tabla10[Descripción],Tabla10[CODIGO PRESUPUESTARIO],0))</f>
        <v/>
      </c>
      <c r="R933" s="535"/>
    </row>
    <row r="934" spans="2:18" x14ac:dyDescent="0.25">
      <c r="B934" s="191" t="str">
        <f>IF('Formulario PPGR3'!$G934="","",CONCATENATE('Formulario PPGR3'!$C934,".",'Formulario PPGR3'!$D934,".",'Formulario PPGR3'!$E934,".",'Formulario PPGR3'!$F934))</f>
        <v/>
      </c>
      <c r="C934" s="191" t="str">
        <f>IF('Formulario PPGR3'!$G934="","",'Formulario PPGR1'!#REF!)</f>
        <v/>
      </c>
      <c r="D934" s="191" t="str">
        <f>IF('Formulario PPGR3'!$G934="","",'Formulario PPGR1'!#REF!)</f>
        <v/>
      </c>
      <c r="E934" s="191" t="str">
        <f>IF('Formulario PPGR3'!$G934="","",'Formulario PPGR1'!#REF!)</f>
        <v/>
      </c>
      <c r="F934" s="191" t="str">
        <f>IF('Formulario PPGR3'!$G934="","",'Formulario PPGR1'!#REF!)</f>
        <v/>
      </c>
      <c r="G934" s="243"/>
      <c r="H934" s="531" t="str" cm="1">
        <f t="array" ref="H934">IF(Tabla1[[#This Row],[Código_Actividad]]="","",_xlfn.XLOOKUP(Tabla1[[#This Row],[Código_Actividad]],CodigoActividad,Tabla2[Actividades Programables Presupuestables],"",0))</f>
        <v/>
      </c>
      <c r="I934" s="532" t="str">
        <f>IFERROR(VLOOKUP('Formulario PPGR3'!$G934,'Formulario PPGR2'!$H$110:$V$265,15,FALSE),"")</f>
        <v/>
      </c>
      <c r="J934" s="537"/>
      <c r="K934" s="535" t="str">
        <f>IF(Tabla1[[#This Row],[Insumos]]="","",_xlfn.XLOOKUP(Tabla1[[#This Row],[Insumos]],Tabla10[Insumo],Tabla10[InsumoAbrev],"",0))</f>
        <v/>
      </c>
      <c r="L934" s="536"/>
      <c r="M934" s="533" t="str">
        <f>IF(Tabla1[[#This Row],[Descripción]]="","",_xlfn.XLOOKUP(Tabla1[[#This Row],[Descripción]],Tabla10[Descripción],Tabla10[Unidad de Medida],"",0))</f>
        <v/>
      </c>
      <c r="N934" s="323"/>
      <c r="O934" s="534" t="str">
        <f>IF(Tabla1[[#This Row],[Descripción]]="","",_xlfn.XLOOKUP(Tabla1[[#This Row],[Descripción]],Tabla10[Descripción],Tabla10[Precio Unitario],0))</f>
        <v/>
      </c>
      <c r="P934" s="534" t="str">
        <f>IF(Tabla1[[#This Row],[Cantidad de Insumos]]="","",Tabla1[[#This Row],[Precio Unitario]]*Tabla1[[#This Row],[Cantidad de Insumos]])</f>
        <v/>
      </c>
      <c r="Q934" s="534" t="str">
        <f>IF(Tabla1[[#This Row],[Descripción]]="","",_xlfn.XLOOKUP(Tabla1[[#This Row],[Descripción]],Tabla10[Descripción],Tabla10[CODIGO PRESUPUESTARIO],0))</f>
        <v/>
      </c>
      <c r="R934" s="535"/>
    </row>
    <row r="935" spans="2:18" x14ac:dyDescent="0.25">
      <c r="B935" s="191" t="str">
        <f>IF('Formulario PPGR3'!$G935="","",CONCATENATE('Formulario PPGR3'!$C935,".",'Formulario PPGR3'!$D935,".",'Formulario PPGR3'!$E935,".",'Formulario PPGR3'!$F935))</f>
        <v/>
      </c>
      <c r="C935" s="191" t="str">
        <f>IF('Formulario PPGR3'!$G935="","",'Formulario PPGR1'!#REF!)</f>
        <v/>
      </c>
      <c r="D935" s="191" t="str">
        <f>IF('Formulario PPGR3'!$G935="","",'Formulario PPGR1'!#REF!)</f>
        <v/>
      </c>
      <c r="E935" s="191" t="str">
        <f>IF('Formulario PPGR3'!$G935="","",'Formulario PPGR1'!#REF!)</f>
        <v/>
      </c>
      <c r="F935" s="191" t="str">
        <f>IF('Formulario PPGR3'!$G935="","",'Formulario PPGR1'!#REF!)</f>
        <v/>
      </c>
      <c r="G935" s="243"/>
      <c r="H935" s="531" t="str" cm="1">
        <f t="array" ref="H935">IF(Tabla1[[#This Row],[Código_Actividad]]="","",_xlfn.XLOOKUP(Tabla1[[#This Row],[Código_Actividad]],CodigoActividad,Tabla2[Actividades Programables Presupuestables],"",0))</f>
        <v/>
      </c>
      <c r="I935" s="532" t="str">
        <f>IFERROR(VLOOKUP('Formulario PPGR3'!$G935,'Formulario PPGR2'!$H$110:$V$265,15,FALSE),"")</f>
        <v/>
      </c>
      <c r="J935" s="537"/>
      <c r="K935" s="535" t="str">
        <f>IF(Tabla1[[#This Row],[Insumos]]="","",_xlfn.XLOOKUP(Tabla1[[#This Row],[Insumos]],Tabla10[Insumo],Tabla10[InsumoAbrev],"",0))</f>
        <v/>
      </c>
      <c r="L935" s="536"/>
      <c r="M935" s="533" t="str">
        <f>IF(Tabla1[[#This Row],[Descripción]]="","",_xlfn.XLOOKUP(Tabla1[[#This Row],[Descripción]],Tabla10[Descripción],Tabla10[Unidad de Medida],"",0))</f>
        <v/>
      </c>
      <c r="N935" s="323"/>
      <c r="O935" s="534" t="str">
        <f>IF(Tabla1[[#This Row],[Descripción]]="","",_xlfn.XLOOKUP(Tabla1[[#This Row],[Descripción]],Tabla10[Descripción],Tabla10[Precio Unitario],0))</f>
        <v/>
      </c>
      <c r="P935" s="534" t="str">
        <f>IF(Tabla1[[#This Row],[Cantidad de Insumos]]="","",Tabla1[[#This Row],[Precio Unitario]]*Tabla1[[#This Row],[Cantidad de Insumos]])</f>
        <v/>
      </c>
      <c r="Q935" s="534" t="str">
        <f>IF(Tabla1[[#This Row],[Descripción]]="","",_xlfn.XLOOKUP(Tabla1[[#This Row],[Descripción]],Tabla10[Descripción],Tabla10[CODIGO PRESUPUESTARIO],0))</f>
        <v/>
      </c>
      <c r="R935" s="535"/>
    </row>
    <row r="936" spans="2:18" x14ac:dyDescent="0.25">
      <c r="B936" s="191" t="str">
        <f>IF('Formulario PPGR3'!$G936="","",CONCATENATE('Formulario PPGR3'!$C936,".",'Formulario PPGR3'!$D936,".",'Formulario PPGR3'!$E936,".",'Formulario PPGR3'!$F936))</f>
        <v/>
      </c>
      <c r="C936" s="191" t="str">
        <f>IF('Formulario PPGR3'!$G936="","",'Formulario PPGR1'!#REF!)</f>
        <v/>
      </c>
      <c r="D936" s="191" t="str">
        <f>IF('Formulario PPGR3'!$G936="","",'Formulario PPGR1'!#REF!)</f>
        <v/>
      </c>
      <c r="E936" s="191" t="str">
        <f>IF('Formulario PPGR3'!$G936="","",'Formulario PPGR1'!#REF!)</f>
        <v/>
      </c>
      <c r="F936" s="191" t="str">
        <f>IF('Formulario PPGR3'!$G936="","",'Formulario PPGR1'!#REF!)</f>
        <v/>
      </c>
      <c r="G936" s="243"/>
      <c r="H936" s="531" t="str" cm="1">
        <f t="array" ref="H936">IF(Tabla1[[#This Row],[Código_Actividad]]="","",_xlfn.XLOOKUP(Tabla1[[#This Row],[Código_Actividad]],CodigoActividad,Tabla2[Actividades Programables Presupuestables],"",0))</f>
        <v/>
      </c>
      <c r="I936" s="532" t="str">
        <f>IFERROR(VLOOKUP('Formulario PPGR3'!$G936,'Formulario PPGR2'!$H$110:$V$265,15,FALSE),"")</f>
        <v/>
      </c>
      <c r="J936" s="537"/>
      <c r="K936" s="535" t="str">
        <f>IF(Tabla1[[#This Row],[Insumos]]="","",_xlfn.XLOOKUP(Tabla1[[#This Row],[Insumos]],Tabla10[Insumo],Tabla10[InsumoAbrev],"",0))</f>
        <v/>
      </c>
      <c r="L936" s="536"/>
      <c r="M936" s="533" t="str">
        <f>IF(Tabla1[[#This Row],[Descripción]]="","",_xlfn.XLOOKUP(Tabla1[[#This Row],[Descripción]],Tabla10[Descripción],Tabla10[Unidad de Medida],"",0))</f>
        <v/>
      </c>
      <c r="N936" s="323"/>
      <c r="O936" s="534" t="str">
        <f>IF(Tabla1[[#This Row],[Descripción]]="","",_xlfn.XLOOKUP(Tabla1[[#This Row],[Descripción]],Tabla10[Descripción],Tabla10[Precio Unitario],0))</f>
        <v/>
      </c>
      <c r="P936" s="534" t="str">
        <f>IF(Tabla1[[#This Row],[Cantidad de Insumos]]="","",Tabla1[[#This Row],[Precio Unitario]]*Tabla1[[#This Row],[Cantidad de Insumos]])</f>
        <v/>
      </c>
      <c r="Q936" s="534" t="str">
        <f>IF(Tabla1[[#This Row],[Descripción]]="","",_xlfn.XLOOKUP(Tabla1[[#This Row],[Descripción]],Tabla10[Descripción],Tabla10[CODIGO PRESUPUESTARIO],0))</f>
        <v/>
      </c>
      <c r="R936" s="535"/>
    </row>
    <row r="937" spans="2:18" x14ac:dyDescent="0.25">
      <c r="B937" s="191" t="str">
        <f>IF('Formulario PPGR3'!$G937="","",CONCATENATE('Formulario PPGR3'!$C937,".",'Formulario PPGR3'!$D937,".",'Formulario PPGR3'!$E937,".",'Formulario PPGR3'!$F937))</f>
        <v/>
      </c>
      <c r="C937" s="191" t="str">
        <f>IF('Formulario PPGR3'!$G937="","",'Formulario PPGR1'!#REF!)</f>
        <v/>
      </c>
      <c r="D937" s="191" t="str">
        <f>IF('Formulario PPGR3'!$G937="","",'Formulario PPGR1'!#REF!)</f>
        <v/>
      </c>
      <c r="E937" s="191" t="str">
        <f>IF('Formulario PPGR3'!$G937="","",'Formulario PPGR1'!#REF!)</f>
        <v/>
      </c>
      <c r="F937" s="191" t="str">
        <f>IF('Formulario PPGR3'!$G937="","",'Formulario PPGR1'!#REF!)</f>
        <v/>
      </c>
      <c r="G937" s="243"/>
      <c r="H937" s="531" t="str" cm="1">
        <f t="array" ref="H937">IF(Tabla1[[#This Row],[Código_Actividad]]="","",_xlfn.XLOOKUP(Tabla1[[#This Row],[Código_Actividad]],CodigoActividad,Tabla2[Actividades Programables Presupuestables],"",0))</f>
        <v/>
      </c>
      <c r="I937" s="532" t="str">
        <f>IFERROR(VLOOKUP('Formulario PPGR3'!$G937,'Formulario PPGR2'!$H$110:$V$265,15,FALSE),"")</f>
        <v/>
      </c>
      <c r="J937" s="537"/>
      <c r="K937" s="535" t="str">
        <f>IF(Tabla1[[#This Row],[Insumos]]="","",_xlfn.XLOOKUP(Tabla1[[#This Row],[Insumos]],Tabla10[Insumo],Tabla10[InsumoAbrev],"",0))</f>
        <v/>
      </c>
      <c r="L937" s="536"/>
      <c r="M937" s="533" t="str">
        <f>IF(Tabla1[[#This Row],[Descripción]]="","",_xlfn.XLOOKUP(Tabla1[[#This Row],[Descripción]],Tabla10[Descripción],Tabla10[Unidad de Medida],"",0))</f>
        <v/>
      </c>
      <c r="N937" s="323"/>
      <c r="O937" s="534" t="str">
        <f>IF(Tabla1[[#This Row],[Descripción]]="","",_xlfn.XLOOKUP(Tabla1[[#This Row],[Descripción]],Tabla10[Descripción],Tabla10[Precio Unitario],0))</f>
        <v/>
      </c>
      <c r="P937" s="534" t="str">
        <f>IF(Tabla1[[#This Row],[Cantidad de Insumos]]="","",Tabla1[[#This Row],[Precio Unitario]]*Tabla1[[#This Row],[Cantidad de Insumos]])</f>
        <v/>
      </c>
      <c r="Q937" s="534" t="str">
        <f>IF(Tabla1[[#This Row],[Descripción]]="","",_xlfn.XLOOKUP(Tabla1[[#This Row],[Descripción]],Tabla10[Descripción],Tabla10[CODIGO PRESUPUESTARIO],0))</f>
        <v/>
      </c>
      <c r="R937" s="535"/>
    </row>
    <row r="938" spans="2:18" x14ac:dyDescent="0.25">
      <c r="B938" s="191" t="str">
        <f>IF('Formulario PPGR3'!$G938="","",CONCATENATE('Formulario PPGR3'!$C938,".",'Formulario PPGR3'!$D938,".",'Formulario PPGR3'!$E938,".",'Formulario PPGR3'!$F938))</f>
        <v/>
      </c>
      <c r="C938" s="191" t="str">
        <f>IF('Formulario PPGR3'!$G938="","",'Formulario PPGR1'!#REF!)</f>
        <v/>
      </c>
      <c r="D938" s="191" t="str">
        <f>IF('Formulario PPGR3'!$G938="","",'Formulario PPGR1'!#REF!)</f>
        <v/>
      </c>
      <c r="E938" s="191" t="str">
        <f>IF('Formulario PPGR3'!$G938="","",'Formulario PPGR1'!#REF!)</f>
        <v/>
      </c>
      <c r="F938" s="191" t="str">
        <f>IF('Formulario PPGR3'!$G938="","",'Formulario PPGR1'!#REF!)</f>
        <v/>
      </c>
      <c r="G938" s="243"/>
      <c r="H938" s="531" t="str" cm="1">
        <f t="array" ref="H938">IF(Tabla1[[#This Row],[Código_Actividad]]="","",_xlfn.XLOOKUP(Tabla1[[#This Row],[Código_Actividad]],CodigoActividad,Tabla2[Actividades Programables Presupuestables],"",0))</f>
        <v/>
      </c>
      <c r="I938" s="532" t="str">
        <f>IFERROR(VLOOKUP('Formulario PPGR3'!$G938,'Formulario PPGR2'!$H$110:$V$265,15,FALSE),"")</f>
        <v/>
      </c>
      <c r="J938" s="537"/>
      <c r="K938" s="535" t="str">
        <f>IF(Tabla1[[#This Row],[Insumos]]="","",_xlfn.XLOOKUP(Tabla1[[#This Row],[Insumos]],Tabla10[Insumo],Tabla10[InsumoAbrev],"",0))</f>
        <v/>
      </c>
      <c r="L938" s="536"/>
      <c r="M938" s="533" t="str">
        <f>IF(Tabla1[[#This Row],[Descripción]]="","",_xlfn.XLOOKUP(Tabla1[[#This Row],[Descripción]],Tabla10[Descripción],Tabla10[Unidad de Medida],"",0))</f>
        <v/>
      </c>
      <c r="N938" s="323"/>
      <c r="O938" s="534" t="str">
        <f>IF(Tabla1[[#This Row],[Descripción]]="","",_xlfn.XLOOKUP(Tabla1[[#This Row],[Descripción]],Tabla10[Descripción],Tabla10[Precio Unitario],0))</f>
        <v/>
      </c>
      <c r="P938" s="534" t="str">
        <f>IF(Tabla1[[#This Row],[Cantidad de Insumos]]="","",Tabla1[[#This Row],[Precio Unitario]]*Tabla1[[#This Row],[Cantidad de Insumos]])</f>
        <v/>
      </c>
      <c r="Q938" s="534" t="str">
        <f>IF(Tabla1[[#This Row],[Descripción]]="","",_xlfn.XLOOKUP(Tabla1[[#This Row],[Descripción]],Tabla10[Descripción],Tabla10[CODIGO PRESUPUESTARIO],0))</f>
        <v/>
      </c>
      <c r="R938" s="535"/>
    </row>
    <row r="939" spans="2:18" x14ac:dyDescent="0.25">
      <c r="B939" s="191" t="str">
        <f>IF('Formulario PPGR3'!$G939="","",CONCATENATE('Formulario PPGR3'!$C939,".",'Formulario PPGR3'!$D939,".",'Formulario PPGR3'!$E939,".",'Formulario PPGR3'!$F939))</f>
        <v/>
      </c>
      <c r="C939" s="191" t="str">
        <f>IF('Formulario PPGR3'!$G939="","",'Formulario PPGR1'!#REF!)</f>
        <v/>
      </c>
      <c r="D939" s="191" t="str">
        <f>IF('Formulario PPGR3'!$G939="","",'Formulario PPGR1'!#REF!)</f>
        <v/>
      </c>
      <c r="E939" s="191" t="str">
        <f>IF('Formulario PPGR3'!$G939="","",'Formulario PPGR1'!#REF!)</f>
        <v/>
      </c>
      <c r="F939" s="191" t="str">
        <f>IF('Formulario PPGR3'!$G939="","",'Formulario PPGR1'!#REF!)</f>
        <v/>
      </c>
      <c r="G939" s="243"/>
      <c r="H939" s="531" t="str" cm="1">
        <f t="array" ref="H939">IF(Tabla1[[#This Row],[Código_Actividad]]="","",_xlfn.XLOOKUP(Tabla1[[#This Row],[Código_Actividad]],CodigoActividad,Tabla2[Actividades Programables Presupuestables],"",0))</f>
        <v/>
      </c>
      <c r="I939" s="532" t="str">
        <f>IFERROR(VLOOKUP('Formulario PPGR3'!$G939,'Formulario PPGR2'!$H$110:$V$265,15,FALSE),"")</f>
        <v/>
      </c>
      <c r="J939" s="537"/>
      <c r="K939" s="535" t="str">
        <f>IF(Tabla1[[#This Row],[Insumos]]="","",_xlfn.XLOOKUP(Tabla1[[#This Row],[Insumos]],Tabla10[Insumo],Tabla10[InsumoAbrev],"",0))</f>
        <v/>
      </c>
      <c r="L939" s="536"/>
      <c r="M939" s="533" t="str">
        <f>IF(Tabla1[[#This Row],[Descripción]]="","",_xlfn.XLOOKUP(Tabla1[[#This Row],[Descripción]],Tabla10[Descripción],Tabla10[Unidad de Medida],"",0))</f>
        <v/>
      </c>
      <c r="N939" s="323"/>
      <c r="O939" s="534" t="str">
        <f>IF(Tabla1[[#This Row],[Descripción]]="","",_xlfn.XLOOKUP(Tabla1[[#This Row],[Descripción]],Tabla10[Descripción],Tabla10[Precio Unitario],0))</f>
        <v/>
      </c>
      <c r="P939" s="534" t="str">
        <f>IF(Tabla1[[#This Row],[Cantidad de Insumos]]="","",Tabla1[[#This Row],[Precio Unitario]]*Tabla1[[#This Row],[Cantidad de Insumos]])</f>
        <v/>
      </c>
      <c r="Q939" s="534" t="str">
        <f>IF(Tabla1[[#This Row],[Descripción]]="","",_xlfn.XLOOKUP(Tabla1[[#This Row],[Descripción]],Tabla10[Descripción],Tabla10[CODIGO PRESUPUESTARIO],0))</f>
        <v/>
      </c>
      <c r="R939" s="535"/>
    </row>
    <row r="940" spans="2:18" x14ac:dyDescent="0.25">
      <c r="B940" s="191" t="str">
        <f>IF('Formulario PPGR3'!$G940="","",CONCATENATE('Formulario PPGR3'!$C940,".",'Formulario PPGR3'!$D940,".",'Formulario PPGR3'!$E940,".",'Formulario PPGR3'!$F940))</f>
        <v/>
      </c>
      <c r="C940" s="191" t="str">
        <f>IF('Formulario PPGR3'!$G940="","",'Formulario PPGR1'!#REF!)</f>
        <v/>
      </c>
      <c r="D940" s="191" t="str">
        <f>IF('Formulario PPGR3'!$G940="","",'Formulario PPGR1'!#REF!)</f>
        <v/>
      </c>
      <c r="E940" s="191" t="str">
        <f>IF('Formulario PPGR3'!$G940="","",'Formulario PPGR1'!#REF!)</f>
        <v/>
      </c>
      <c r="F940" s="191" t="str">
        <f>IF('Formulario PPGR3'!$G940="","",'Formulario PPGR1'!#REF!)</f>
        <v/>
      </c>
      <c r="G940" s="243"/>
      <c r="H940" s="531" t="str" cm="1">
        <f t="array" ref="H940">IF(Tabla1[[#This Row],[Código_Actividad]]="","",_xlfn.XLOOKUP(Tabla1[[#This Row],[Código_Actividad]],CodigoActividad,Tabla2[Actividades Programables Presupuestables],"",0))</f>
        <v/>
      </c>
      <c r="I940" s="532" t="str">
        <f>IFERROR(VLOOKUP('Formulario PPGR3'!$G940,'Formulario PPGR2'!$H$110:$V$265,15,FALSE),"")</f>
        <v/>
      </c>
      <c r="J940" s="537"/>
      <c r="K940" s="535" t="str">
        <f>IF(Tabla1[[#This Row],[Insumos]]="","",_xlfn.XLOOKUP(Tabla1[[#This Row],[Insumos]],Tabla10[Insumo],Tabla10[InsumoAbrev],"",0))</f>
        <v/>
      </c>
      <c r="L940" s="536"/>
      <c r="M940" s="533" t="str">
        <f>IF(Tabla1[[#This Row],[Descripción]]="","",_xlfn.XLOOKUP(Tabla1[[#This Row],[Descripción]],Tabla10[Descripción],Tabla10[Unidad de Medida],"",0))</f>
        <v/>
      </c>
      <c r="N940" s="323"/>
      <c r="O940" s="534" t="str">
        <f>IF(Tabla1[[#This Row],[Descripción]]="","",_xlfn.XLOOKUP(Tabla1[[#This Row],[Descripción]],Tabla10[Descripción],Tabla10[Precio Unitario],0))</f>
        <v/>
      </c>
      <c r="P940" s="534" t="str">
        <f>IF(Tabla1[[#This Row],[Cantidad de Insumos]]="","",Tabla1[[#This Row],[Precio Unitario]]*Tabla1[[#This Row],[Cantidad de Insumos]])</f>
        <v/>
      </c>
      <c r="Q940" s="534" t="str">
        <f>IF(Tabla1[[#This Row],[Descripción]]="","",_xlfn.XLOOKUP(Tabla1[[#This Row],[Descripción]],Tabla10[Descripción],Tabla10[CODIGO PRESUPUESTARIO],0))</f>
        <v/>
      </c>
      <c r="R940" s="535"/>
    </row>
    <row r="941" spans="2:18" x14ac:dyDescent="0.25">
      <c r="B941" s="191" t="str">
        <f>IF('Formulario PPGR3'!$G941="","",CONCATENATE('Formulario PPGR3'!$C941,".",'Formulario PPGR3'!$D941,".",'Formulario PPGR3'!$E941,".",'Formulario PPGR3'!$F941))</f>
        <v/>
      </c>
      <c r="C941" s="191" t="str">
        <f>IF('Formulario PPGR3'!$G941="","",'Formulario PPGR1'!#REF!)</f>
        <v/>
      </c>
      <c r="D941" s="191" t="str">
        <f>IF('Formulario PPGR3'!$G941="","",'Formulario PPGR1'!#REF!)</f>
        <v/>
      </c>
      <c r="E941" s="191" t="str">
        <f>IF('Formulario PPGR3'!$G941="","",'Formulario PPGR1'!#REF!)</f>
        <v/>
      </c>
      <c r="F941" s="191" t="str">
        <f>IF('Formulario PPGR3'!$G941="","",'Formulario PPGR1'!#REF!)</f>
        <v/>
      </c>
      <c r="G941" s="243"/>
      <c r="H941" s="531" t="str" cm="1">
        <f t="array" ref="H941">IF(Tabla1[[#This Row],[Código_Actividad]]="","",_xlfn.XLOOKUP(Tabla1[[#This Row],[Código_Actividad]],CodigoActividad,Tabla2[Actividades Programables Presupuestables],"",0))</f>
        <v/>
      </c>
      <c r="I941" s="532" t="str">
        <f>IFERROR(VLOOKUP('Formulario PPGR3'!$G941,'Formulario PPGR2'!$H$110:$V$265,15,FALSE),"")</f>
        <v/>
      </c>
      <c r="J941" s="537"/>
      <c r="K941" s="535" t="str">
        <f>IF(Tabla1[[#This Row],[Insumos]]="","",_xlfn.XLOOKUP(Tabla1[[#This Row],[Insumos]],Tabla10[Insumo],Tabla10[InsumoAbrev],"",0))</f>
        <v/>
      </c>
      <c r="L941" s="536"/>
      <c r="M941" s="533" t="str">
        <f>IF(Tabla1[[#This Row],[Descripción]]="","",_xlfn.XLOOKUP(Tabla1[[#This Row],[Descripción]],Tabla10[Descripción],Tabla10[Unidad de Medida],"",0))</f>
        <v/>
      </c>
      <c r="N941" s="323"/>
      <c r="O941" s="534" t="str">
        <f>IF(Tabla1[[#This Row],[Descripción]]="","",_xlfn.XLOOKUP(Tabla1[[#This Row],[Descripción]],Tabla10[Descripción],Tabla10[Precio Unitario],0))</f>
        <v/>
      </c>
      <c r="P941" s="534" t="str">
        <f>IF(Tabla1[[#This Row],[Cantidad de Insumos]]="","",Tabla1[[#This Row],[Precio Unitario]]*Tabla1[[#This Row],[Cantidad de Insumos]])</f>
        <v/>
      </c>
      <c r="Q941" s="534" t="str">
        <f>IF(Tabla1[[#This Row],[Descripción]]="","",_xlfn.XLOOKUP(Tabla1[[#This Row],[Descripción]],Tabla10[Descripción],Tabla10[CODIGO PRESUPUESTARIO],0))</f>
        <v/>
      </c>
      <c r="R941" s="535"/>
    </row>
    <row r="942" spans="2:18" x14ac:dyDescent="0.25">
      <c r="B942" s="191" t="str">
        <f>IF('Formulario PPGR3'!$G942="","",CONCATENATE('Formulario PPGR3'!$C942,".",'Formulario PPGR3'!$D942,".",'Formulario PPGR3'!$E942,".",'Formulario PPGR3'!$F942))</f>
        <v/>
      </c>
      <c r="C942" s="191" t="str">
        <f>IF('Formulario PPGR3'!$G942="","",'Formulario PPGR1'!#REF!)</f>
        <v/>
      </c>
      <c r="D942" s="191" t="str">
        <f>IF('Formulario PPGR3'!$G942="","",'Formulario PPGR1'!#REF!)</f>
        <v/>
      </c>
      <c r="E942" s="191" t="str">
        <f>IF('Formulario PPGR3'!$G942="","",'Formulario PPGR1'!#REF!)</f>
        <v/>
      </c>
      <c r="F942" s="191" t="str">
        <f>IF('Formulario PPGR3'!$G942="","",'Formulario PPGR1'!#REF!)</f>
        <v/>
      </c>
      <c r="G942" s="243"/>
      <c r="H942" s="531" t="str" cm="1">
        <f t="array" ref="H942">IF(Tabla1[[#This Row],[Código_Actividad]]="","",_xlfn.XLOOKUP(Tabla1[[#This Row],[Código_Actividad]],CodigoActividad,Tabla2[Actividades Programables Presupuestables],"",0))</f>
        <v/>
      </c>
      <c r="I942" s="532" t="str">
        <f>IFERROR(VLOOKUP('Formulario PPGR3'!$G942,'Formulario PPGR2'!$H$110:$V$265,15,FALSE),"")</f>
        <v/>
      </c>
      <c r="J942" s="537"/>
      <c r="K942" s="535" t="str">
        <f>IF(Tabla1[[#This Row],[Insumos]]="","",_xlfn.XLOOKUP(Tabla1[[#This Row],[Insumos]],Tabla10[Insumo],Tabla10[InsumoAbrev],"",0))</f>
        <v/>
      </c>
      <c r="L942" s="536"/>
      <c r="M942" s="533" t="str">
        <f>IF(Tabla1[[#This Row],[Descripción]]="","",_xlfn.XLOOKUP(Tabla1[[#This Row],[Descripción]],Tabla10[Descripción],Tabla10[Unidad de Medida],"",0))</f>
        <v/>
      </c>
      <c r="N942" s="323"/>
      <c r="O942" s="534" t="str">
        <f>IF(Tabla1[[#This Row],[Descripción]]="","",_xlfn.XLOOKUP(Tabla1[[#This Row],[Descripción]],Tabla10[Descripción],Tabla10[Precio Unitario],0))</f>
        <v/>
      </c>
      <c r="P942" s="534" t="str">
        <f>IF(Tabla1[[#This Row],[Cantidad de Insumos]]="","",Tabla1[[#This Row],[Precio Unitario]]*Tabla1[[#This Row],[Cantidad de Insumos]])</f>
        <v/>
      </c>
      <c r="Q942" s="534" t="str">
        <f>IF(Tabla1[[#This Row],[Descripción]]="","",_xlfn.XLOOKUP(Tabla1[[#This Row],[Descripción]],Tabla10[Descripción],Tabla10[CODIGO PRESUPUESTARIO],0))</f>
        <v/>
      </c>
      <c r="R942" s="535"/>
    </row>
    <row r="943" spans="2:18" x14ac:dyDescent="0.25">
      <c r="B943" s="191" t="str">
        <f>IF('Formulario PPGR3'!$G943="","",CONCATENATE('Formulario PPGR3'!$C943,".",'Formulario PPGR3'!$D943,".",'Formulario PPGR3'!$E943,".",'Formulario PPGR3'!$F943))</f>
        <v/>
      </c>
      <c r="C943" s="191" t="str">
        <f>IF('Formulario PPGR3'!$G943="","",'Formulario PPGR1'!#REF!)</f>
        <v/>
      </c>
      <c r="D943" s="191" t="str">
        <f>IF('Formulario PPGR3'!$G943="","",'Formulario PPGR1'!#REF!)</f>
        <v/>
      </c>
      <c r="E943" s="191" t="str">
        <f>IF('Formulario PPGR3'!$G943="","",'Formulario PPGR1'!#REF!)</f>
        <v/>
      </c>
      <c r="F943" s="191" t="str">
        <f>IF('Formulario PPGR3'!$G943="","",'Formulario PPGR1'!#REF!)</f>
        <v/>
      </c>
      <c r="G943" s="243"/>
      <c r="H943" s="531" t="str" cm="1">
        <f t="array" ref="H943">IF(Tabla1[[#This Row],[Código_Actividad]]="","",_xlfn.XLOOKUP(Tabla1[[#This Row],[Código_Actividad]],CodigoActividad,Tabla2[Actividades Programables Presupuestables],"",0))</f>
        <v/>
      </c>
      <c r="I943" s="532" t="str">
        <f>IFERROR(VLOOKUP('Formulario PPGR3'!$G943,'Formulario PPGR2'!$H$110:$V$265,15,FALSE),"")</f>
        <v/>
      </c>
      <c r="J943" s="537"/>
      <c r="K943" s="535" t="str">
        <f>IF(Tabla1[[#This Row],[Insumos]]="","",_xlfn.XLOOKUP(Tabla1[[#This Row],[Insumos]],Tabla10[Insumo],Tabla10[InsumoAbrev],"",0))</f>
        <v/>
      </c>
      <c r="L943" s="536"/>
      <c r="M943" s="533" t="str">
        <f>IF(Tabla1[[#This Row],[Descripción]]="","",_xlfn.XLOOKUP(Tabla1[[#This Row],[Descripción]],Tabla10[Descripción],Tabla10[Unidad de Medida],"",0))</f>
        <v/>
      </c>
      <c r="N943" s="323"/>
      <c r="O943" s="534" t="str">
        <f>IF(Tabla1[[#This Row],[Descripción]]="","",_xlfn.XLOOKUP(Tabla1[[#This Row],[Descripción]],Tabla10[Descripción],Tabla10[Precio Unitario],0))</f>
        <v/>
      </c>
      <c r="P943" s="534" t="str">
        <f>IF(Tabla1[[#This Row],[Cantidad de Insumos]]="","",Tabla1[[#This Row],[Precio Unitario]]*Tabla1[[#This Row],[Cantidad de Insumos]])</f>
        <v/>
      </c>
      <c r="Q943" s="534" t="str">
        <f>IF(Tabla1[[#This Row],[Descripción]]="","",_xlfn.XLOOKUP(Tabla1[[#This Row],[Descripción]],Tabla10[Descripción],Tabla10[CODIGO PRESUPUESTARIO],0))</f>
        <v/>
      </c>
      <c r="R943" s="535"/>
    </row>
    <row r="944" spans="2:18" x14ac:dyDescent="0.25">
      <c r="B944" s="191" t="str">
        <f>IF('Formulario PPGR3'!$G944="","",CONCATENATE('Formulario PPGR3'!$C944,".",'Formulario PPGR3'!$D944,".",'Formulario PPGR3'!$E944,".",'Formulario PPGR3'!$F944))</f>
        <v/>
      </c>
      <c r="C944" s="191" t="str">
        <f>IF('Formulario PPGR3'!$G944="","",'Formulario PPGR1'!#REF!)</f>
        <v/>
      </c>
      <c r="D944" s="191" t="str">
        <f>IF('Formulario PPGR3'!$G944="","",'Formulario PPGR1'!#REF!)</f>
        <v/>
      </c>
      <c r="E944" s="191" t="str">
        <f>IF('Formulario PPGR3'!$G944="","",'Formulario PPGR1'!#REF!)</f>
        <v/>
      </c>
      <c r="F944" s="191" t="str">
        <f>IF('Formulario PPGR3'!$G944="","",'Formulario PPGR1'!#REF!)</f>
        <v/>
      </c>
      <c r="G944" s="243"/>
      <c r="H944" s="531" t="str" cm="1">
        <f t="array" ref="H944">IF(Tabla1[[#This Row],[Código_Actividad]]="","",_xlfn.XLOOKUP(Tabla1[[#This Row],[Código_Actividad]],CodigoActividad,Tabla2[Actividades Programables Presupuestables],"",0))</f>
        <v/>
      </c>
      <c r="I944" s="532" t="str">
        <f>IFERROR(VLOOKUP('Formulario PPGR3'!$G944,'Formulario PPGR2'!$H$110:$V$265,15,FALSE),"")</f>
        <v/>
      </c>
      <c r="J944" s="537"/>
      <c r="K944" s="535" t="str">
        <f>IF(Tabla1[[#This Row],[Insumos]]="","",_xlfn.XLOOKUP(Tabla1[[#This Row],[Insumos]],Tabla10[Insumo],Tabla10[InsumoAbrev],"",0))</f>
        <v/>
      </c>
      <c r="L944" s="536"/>
      <c r="M944" s="533" t="str">
        <f>IF(Tabla1[[#This Row],[Descripción]]="","",_xlfn.XLOOKUP(Tabla1[[#This Row],[Descripción]],Tabla10[Descripción],Tabla10[Unidad de Medida],"",0))</f>
        <v/>
      </c>
      <c r="N944" s="323"/>
      <c r="O944" s="534" t="str">
        <f>IF(Tabla1[[#This Row],[Descripción]]="","",_xlfn.XLOOKUP(Tabla1[[#This Row],[Descripción]],Tabla10[Descripción],Tabla10[Precio Unitario],0))</f>
        <v/>
      </c>
      <c r="P944" s="534" t="str">
        <f>IF(Tabla1[[#This Row],[Cantidad de Insumos]]="","",Tabla1[[#This Row],[Precio Unitario]]*Tabla1[[#This Row],[Cantidad de Insumos]])</f>
        <v/>
      </c>
      <c r="Q944" s="534" t="str">
        <f>IF(Tabla1[[#This Row],[Descripción]]="","",_xlfn.XLOOKUP(Tabla1[[#This Row],[Descripción]],Tabla10[Descripción],Tabla10[CODIGO PRESUPUESTARIO],0))</f>
        <v/>
      </c>
      <c r="R944" s="535"/>
    </row>
    <row r="945" spans="2:18" x14ac:dyDescent="0.25">
      <c r="B945" s="191" t="str">
        <f>IF('Formulario PPGR3'!$G945="","",CONCATENATE('Formulario PPGR3'!$C945,".",'Formulario PPGR3'!$D945,".",'Formulario PPGR3'!$E945,".",'Formulario PPGR3'!$F945))</f>
        <v/>
      </c>
      <c r="C945" s="191" t="str">
        <f>IF('Formulario PPGR3'!$G945="","",'Formulario PPGR1'!#REF!)</f>
        <v/>
      </c>
      <c r="D945" s="191" t="str">
        <f>IF('Formulario PPGR3'!$G945="","",'Formulario PPGR1'!#REF!)</f>
        <v/>
      </c>
      <c r="E945" s="191" t="str">
        <f>IF('Formulario PPGR3'!$G945="","",'Formulario PPGR1'!#REF!)</f>
        <v/>
      </c>
      <c r="F945" s="191" t="str">
        <f>IF('Formulario PPGR3'!$G945="","",'Formulario PPGR1'!#REF!)</f>
        <v/>
      </c>
      <c r="G945" s="243"/>
      <c r="H945" s="531" t="str" cm="1">
        <f t="array" ref="H945">IF(Tabla1[[#This Row],[Código_Actividad]]="","",_xlfn.XLOOKUP(Tabla1[[#This Row],[Código_Actividad]],CodigoActividad,Tabla2[Actividades Programables Presupuestables],"",0))</f>
        <v/>
      </c>
      <c r="I945" s="532" t="str">
        <f>IFERROR(VLOOKUP('Formulario PPGR3'!$G945,'Formulario PPGR2'!$H$110:$V$265,15,FALSE),"")</f>
        <v/>
      </c>
      <c r="J945" s="537"/>
      <c r="K945" s="535" t="str">
        <f>IF(Tabla1[[#This Row],[Insumos]]="","",_xlfn.XLOOKUP(Tabla1[[#This Row],[Insumos]],Tabla10[Insumo],Tabla10[InsumoAbrev],"",0))</f>
        <v/>
      </c>
      <c r="L945" s="536"/>
      <c r="M945" s="533" t="str">
        <f>IF(Tabla1[[#This Row],[Descripción]]="","",_xlfn.XLOOKUP(Tabla1[[#This Row],[Descripción]],Tabla10[Descripción],Tabla10[Unidad de Medida],"",0))</f>
        <v/>
      </c>
      <c r="N945" s="323"/>
      <c r="O945" s="534" t="str">
        <f>IF(Tabla1[[#This Row],[Descripción]]="","",_xlfn.XLOOKUP(Tabla1[[#This Row],[Descripción]],Tabla10[Descripción],Tabla10[Precio Unitario],0))</f>
        <v/>
      </c>
      <c r="P945" s="534" t="str">
        <f>IF(Tabla1[[#This Row],[Cantidad de Insumos]]="","",Tabla1[[#This Row],[Precio Unitario]]*Tabla1[[#This Row],[Cantidad de Insumos]])</f>
        <v/>
      </c>
      <c r="Q945" s="534" t="str">
        <f>IF(Tabla1[[#This Row],[Descripción]]="","",_xlfn.XLOOKUP(Tabla1[[#This Row],[Descripción]],Tabla10[Descripción],Tabla10[CODIGO PRESUPUESTARIO],0))</f>
        <v/>
      </c>
      <c r="R945" s="535"/>
    </row>
    <row r="946" spans="2:18" x14ac:dyDescent="0.25">
      <c r="B946" s="191" t="str">
        <f>IF('Formulario PPGR3'!$G946="","",CONCATENATE('Formulario PPGR3'!$C946,".",'Formulario PPGR3'!$D946,".",'Formulario PPGR3'!$E946,".",'Formulario PPGR3'!$F946))</f>
        <v/>
      </c>
      <c r="C946" s="191" t="str">
        <f>IF('Formulario PPGR3'!$G946="","",'Formulario PPGR1'!#REF!)</f>
        <v/>
      </c>
      <c r="D946" s="191" t="str">
        <f>IF('Formulario PPGR3'!$G946="","",'Formulario PPGR1'!#REF!)</f>
        <v/>
      </c>
      <c r="E946" s="191" t="str">
        <f>IF('Formulario PPGR3'!$G946="","",'Formulario PPGR1'!#REF!)</f>
        <v/>
      </c>
      <c r="F946" s="191" t="str">
        <f>IF('Formulario PPGR3'!$G946="","",'Formulario PPGR1'!#REF!)</f>
        <v/>
      </c>
      <c r="G946" s="243"/>
      <c r="H946" s="531" t="str" cm="1">
        <f t="array" ref="H946">IF(Tabla1[[#This Row],[Código_Actividad]]="","",_xlfn.XLOOKUP(Tabla1[[#This Row],[Código_Actividad]],CodigoActividad,Tabla2[Actividades Programables Presupuestables],"",0))</f>
        <v/>
      </c>
      <c r="I946" s="532" t="str">
        <f>IFERROR(VLOOKUP('Formulario PPGR3'!$G946,'Formulario PPGR2'!$H$110:$V$265,15,FALSE),"")</f>
        <v/>
      </c>
      <c r="J946" s="537"/>
      <c r="K946" s="535" t="str">
        <f>IF(Tabla1[[#This Row],[Insumos]]="","",_xlfn.XLOOKUP(Tabla1[[#This Row],[Insumos]],Tabla10[Insumo],Tabla10[InsumoAbrev],"",0))</f>
        <v/>
      </c>
      <c r="L946" s="536"/>
      <c r="M946" s="533" t="str">
        <f>IF(Tabla1[[#This Row],[Descripción]]="","",_xlfn.XLOOKUP(Tabla1[[#This Row],[Descripción]],Tabla10[Descripción],Tabla10[Unidad de Medida],"",0))</f>
        <v/>
      </c>
      <c r="N946" s="323"/>
      <c r="O946" s="534" t="str">
        <f>IF(Tabla1[[#This Row],[Descripción]]="","",_xlfn.XLOOKUP(Tabla1[[#This Row],[Descripción]],Tabla10[Descripción],Tabla10[Precio Unitario],0))</f>
        <v/>
      </c>
      <c r="P946" s="534" t="str">
        <f>IF(Tabla1[[#This Row],[Cantidad de Insumos]]="","",Tabla1[[#This Row],[Precio Unitario]]*Tabla1[[#This Row],[Cantidad de Insumos]])</f>
        <v/>
      </c>
      <c r="Q946" s="534" t="str">
        <f>IF(Tabla1[[#This Row],[Descripción]]="","",_xlfn.XLOOKUP(Tabla1[[#This Row],[Descripción]],Tabla10[Descripción],Tabla10[CODIGO PRESUPUESTARIO],0))</f>
        <v/>
      </c>
      <c r="R946" s="535"/>
    </row>
    <row r="947" spans="2:18" x14ac:dyDescent="0.25">
      <c r="B947" s="191" t="str">
        <f>IF('Formulario PPGR3'!$G947="","",CONCATENATE('Formulario PPGR3'!$C947,".",'Formulario PPGR3'!$D947,".",'Formulario PPGR3'!$E947,".",'Formulario PPGR3'!$F947))</f>
        <v/>
      </c>
      <c r="C947" s="191" t="str">
        <f>IF('Formulario PPGR3'!$G947="","",'Formulario PPGR1'!#REF!)</f>
        <v/>
      </c>
      <c r="D947" s="191" t="str">
        <f>IF('Formulario PPGR3'!$G947="","",'Formulario PPGR1'!#REF!)</f>
        <v/>
      </c>
      <c r="E947" s="191" t="str">
        <f>IF('Formulario PPGR3'!$G947="","",'Formulario PPGR1'!#REF!)</f>
        <v/>
      </c>
      <c r="F947" s="191" t="str">
        <f>IF('Formulario PPGR3'!$G947="","",'Formulario PPGR1'!#REF!)</f>
        <v/>
      </c>
      <c r="G947" s="243"/>
      <c r="H947" s="531" t="str" cm="1">
        <f t="array" ref="H947">IF(Tabla1[[#This Row],[Código_Actividad]]="","",_xlfn.XLOOKUP(Tabla1[[#This Row],[Código_Actividad]],CodigoActividad,Tabla2[Actividades Programables Presupuestables],"",0))</f>
        <v/>
      </c>
      <c r="I947" s="532" t="str">
        <f>IFERROR(VLOOKUP('Formulario PPGR3'!$G947,'Formulario PPGR2'!$H$110:$V$265,15,FALSE),"")</f>
        <v/>
      </c>
      <c r="J947" s="537"/>
      <c r="K947" s="535" t="str">
        <f>IF(Tabla1[[#This Row],[Insumos]]="","",_xlfn.XLOOKUP(Tabla1[[#This Row],[Insumos]],Tabla10[Insumo],Tabla10[InsumoAbrev],"",0))</f>
        <v/>
      </c>
      <c r="L947" s="536"/>
      <c r="M947" s="533" t="str">
        <f>IF(Tabla1[[#This Row],[Descripción]]="","",_xlfn.XLOOKUP(Tabla1[[#This Row],[Descripción]],Tabla10[Descripción],Tabla10[Unidad de Medida],"",0))</f>
        <v/>
      </c>
      <c r="N947" s="323"/>
      <c r="O947" s="534" t="str">
        <f>IF(Tabla1[[#This Row],[Descripción]]="","",_xlfn.XLOOKUP(Tabla1[[#This Row],[Descripción]],Tabla10[Descripción],Tabla10[Precio Unitario],0))</f>
        <v/>
      </c>
      <c r="P947" s="534" t="str">
        <f>IF(Tabla1[[#This Row],[Cantidad de Insumos]]="","",Tabla1[[#This Row],[Precio Unitario]]*Tabla1[[#This Row],[Cantidad de Insumos]])</f>
        <v/>
      </c>
      <c r="Q947" s="534" t="str">
        <f>IF(Tabla1[[#This Row],[Descripción]]="","",_xlfn.XLOOKUP(Tabla1[[#This Row],[Descripción]],Tabla10[Descripción],Tabla10[CODIGO PRESUPUESTARIO],0))</f>
        <v/>
      </c>
      <c r="R947" s="535"/>
    </row>
    <row r="948" spans="2:18" x14ac:dyDescent="0.25">
      <c r="B948" s="191" t="str">
        <f>IF('Formulario PPGR3'!$G948="","",CONCATENATE('Formulario PPGR3'!$C948,".",'Formulario PPGR3'!$D948,".",'Formulario PPGR3'!$E948,".",'Formulario PPGR3'!$F948))</f>
        <v/>
      </c>
      <c r="C948" s="191" t="str">
        <f>IF('Formulario PPGR3'!$G948="","",'Formulario PPGR1'!#REF!)</f>
        <v/>
      </c>
      <c r="D948" s="191" t="str">
        <f>IF('Formulario PPGR3'!$G948="","",'Formulario PPGR1'!#REF!)</f>
        <v/>
      </c>
      <c r="E948" s="191" t="str">
        <f>IF('Formulario PPGR3'!$G948="","",'Formulario PPGR1'!#REF!)</f>
        <v/>
      </c>
      <c r="F948" s="191" t="str">
        <f>IF('Formulario PPGR3'!$G948="","",'Formulario PPGR1'!#REF!)</f>
        <v/>
      </c>
      <c r="G948" s="243"/>
      <c r="H948" s="531" t="str" cm="1">
        <f t="array" ref="H948">IF(Tabla1[[#This Row],[Código_Actividad]]="","",_xlfn.XLOOKUP(Tabla1[[#This Row],[Código_Actividad]],CodigoActividad,Tabla2[Actividades Programables Presupuestables],"",0))</f>
        <v/>
      </c>
      <c r="I948" s="532" t="str">
        <f>IFERROR(VLOOKUP('Formulario PPGR3'!$G948,'Formulario PPGR2'!$H$110:$V$265,15,FALSE),"")</f>
        <v/>
      </c>
      <c r="J948" s="537"/>
      <c r="K948" s="535" t="str">
        <f>IF(Tabla1[[#This Row],[Insumos]]="","",_xlfn.XLOOKUP(Tabla1[[#This Row],[Insumos]],Tabla10[Insumo],Tabla10[InsumoAbrev],"",0))</f>
        <v/>
      </c>
      <c r="L948" s="536"/>
      <c r="M948" s="533" t="str">
        <f>IF(Tabla1[[#This Row],[Descripción]]="","",_xlfn.XLOOKUP(Tabla1[[#This Row],[Descripción]],Tabla10[Descripción],Tabla10[Unidad de Medida],"",0))</f>
        <v/>
      </c>
      <c r="N948" s="323"/>
      <c r="O948" s="534" t="str">
        <f>IF(Tabla1[[#This Row],[Descripción]]="","",_xlfn.XLOOKUP(Tabla1[[#This Row],[Descripción]],Tabla10[Descripción],Tabla10[Precio Unitario],0))</f>
        <v/>
      </c>
      <c r="P948" s="534" t="str">
        <f>IF(Tabla1[[#This Row],[Cantidad de Insumos]]="","",Tabla1[[#This Row],[Precio Unitario]]*Tabla1[[#This Row],[Cantidad de Insumos]])</f>
        <v/>
      </c>
      <c r="Q948" s="534" t="str">
        <f>IF(Tabla1[[#This Row],[Descripción]]="","",_xlfn.XLOOKUP(Tabla1[[#This Row],[Descripción]],Tabla10[Descripción],Tabla10[CODIGO PRESUPUESTARIO],0))</f>
        <v/>
      </c>
      <c r="R948" s="535"/>
    </row>
    <row r="949" spans="2:18" x14ac:dyDescent="0.25">
      <c r="B949" s="191" t="str">
        <f>IF('Formulario PPGR3'!$G949="","",CONCATENATE('Formulario PPGR3'!$C949,".",'Formulario PPGR3'!$D949,".",'Formulario PPGR3'!$E949,".",'Formulario PPGR3'!$F949))</f>
        <v/>
      </c>
      <c r="C949" s="191" t="str">
        <f>IF('Formulario PPGR3'!$G949="","",'Formulario PPGR1'!#REF!)</f>
        <v/>
      </c>
      <c r="D949" s="191" t="str">
        <f>IF('Formulario PPGR3'!$G949="","",'Formulario PPGR1'!#REF!)</f>
        <v/>
      </c>
      <c r="E949" s="191" t="str">
        <f>IF('Formulario PPGR3'!$G949="","",'Formulario PPGR1'!#REF!)</f>
        <v/>
      </c>
      <c r="F949" s="191" t="str">
        <f>IF('Formulario PPGR3'!$G949="","",'Formulario PPGR1'!#REF!)</f>
        <v/>
      </c>
      <c r="G949" s="243"/>
      <c r="H949" s="531" t="str" cm="1">
        <f t="array" ref="H949">IF(Tabla1[[#This Row],[Código_Actividad]]="","",_xlfn.XLOOKUP(Tabla1[[#This Row],[Código_Actividad]],CodigoActividad,Tabla2[Actividades Programables Presupuestables],"",0))</f>
        <v/>
      </c>
      <c r="I949" s="532" t="str">
        <f>IFERROR(VLOOKUP('Formulario PPGR3'!$G949,'Formulario PPGR2'!$H$110:$V$265,15,FALSE),"")</f>
        <v/>
      </c>
      <c r="J949" s="537"/>
      <c r="K949" s="535" t="str">
        <f>IF(Tabla1[[#This Row],[Insumos]]="","",_xlfn.XLOOKUP(Tabla1[[#This Row],[Insumos]],Tabla10[Insumo],Tabla10[InsumoAbrev],"",0))</f>
        <v/>
      </c>
      <c r="L949" s="536"/>
      <c r="M949" s="533" t="str">
        <f>IF(Tabla1[[#This Row],[Descripción]]="","",_xlfn.XLOOKUP(Tabla1[[#This Row],[Descripción]],Tabla10[Descripción],Tabla10[Unidad de Medida],"",0))</f>
        <v/>
      </c>
      <c r="N949" s="323"/>
      <c r="O949" s="534" t="str">
        <f>IF(Tabla1[[#This Row],[Descripción]]="","",_xlfn.XLOOKUP(Tabla1[[#This Row],[Descripción]],Tabla10[Descripción],Tabla10[Precio Unitario],0))</f>
        <v/>
      </c>
      <c r="P949" s="534" t="str">
        <f>IF(Tabla1[[#This Row],[Cantidad de Insumos]]="","",Tabla1[[#This Row],[Precio Unitario]]*Tabla1[[#This Row],[Cantidad de Insumos]])</f>
        <v/>
      </c>
      <c r="Q949" s="534" t="str">
        <f>IF(Tabla1[[#This Row],[Descripción]]="","",_xlfn.XLOOKUP(Tabla1[[#This Row],[Descripción]],Tabla10[Descripción],Tabla10[CODIGO PRESUPUESTARIO],0))</f>
        <v/>
      </c>
      <c r="R949" s="535"/>
    </row>
    <row r="950" spans="2:18" x14ac:dyDescent="0.25">
      <c r="B950" s="191" t="str">
        <f>IF('Formulario PPGR3'!$G950="","",CONCATENATE('Formulario PPGR3'!$C950,".",'Formulario PPGR3'!$D950,".",'Formulario PPGR3'!$E950,".",'Formulario PPGR3'!$F950))</f>
        <v/>
      </c>
      <c r="C950" s="191" t="str">
        <f>IF('Formulario PPGR3'!$G950="","",'Formulario PPGR1'!#REF!)</f>
        <v/>
      </c>
      <c r="D950" s="191" t="str">
        <f>IF('Formulario PPGR3'!$G950="","",'Formulario PPGR1'!#REF!)</f>
        <v/>
      </c>
      <c r="E950" s="191" t="str">
        <f>IF('Formulario PPGR3'!$G950="","",'Formulario PPGR1'!#REF!)</f>
        <v/>
      </c>
      <c r="F950" s="191" t="str">
        <f>IF('Formulario PPGR3'!$G950="","",'Formulario PPGR1'!#REF!)</f>
        <v/>
      </c>
      <c r="G950" s="243"/>
      <c r="H950" s="531" t="str" cm="1">
        <f t="array" ref="H950">IF(Tabla1[[#This Row],[Código_Actividad]]="","",_xlfn.XLOOKUP(Tabla1[[#This Row],[Código_Actividad]],CodigoActividad,Tabla2[Actividades Programables Presupuestables],"",0))</f>
        <v/>
      </c>
      <c r="I950" s="532" t="str">
        <f>IFERROR(VLOOKUP('Formulario PPGR3'!$G950,'Formulario PPGR2'!$H$110:$V$265,15,FALSE),"")</f>
        <v/>
      </c>
      <c r="J950" s="537"/>
      <c r="K950" s="535" t="str">
        <f>IF(Tabla1[[#This Row],[Insumos]]="","",_xlfn.XLOOKUP(Tabla1[[#This Row],[Insumos]],Tabla10[Insumo],Tabla10[InsumoAbrev],"",0))</f>
        <v/>
      </c>
      <c r="L950" s="536"/>
      <c r="M950" s="533" t="str">
        <f>IF(Tabla1[[#This Row],[Descripción]]="","",_xlfn.XLOOKUP(Tabla1[[#This Row],[Descripción]],Tabla10[Descripción],Tabla10[Unidad de Medida],"",0))</f>
        <v/>
      </c>
      <c r="N950" s="323"/>
      <c r="O950" s="534" t="str">
        <f>IF(Tabla1[[#This Row],[Descripción]]="","",_xlfn.XLOOKUP(Tabla1[[#This Row],[Descripción]],Tabla10[Descripción],Tabla10[Precio Unitario],0))</f>
        <v/>
      </c>
      <c r="P950" s="534" t="str">
        <f>IF(Tabla1[[#This Row],[Cantidad de Insumos]]="","",Tabla1[[#This Row],[Precio Unitario]]*Tabla1[[#This Row],[Cantidad de Insumos]])</f>
        <v/>
      </c>
      <c r="Q950" s="534" t="str">
        <f>IF(Tabla1[[#This Row],[Descripción]]="","",_xlfn.XLOOKUP(Tabla1[[#This Row],[Descripción]],Tabla10[Descripción],Tabla10[CODIGO PRESUPUESTARIO],0))</f>
        <v/>
      </c>
      <c r="R950" s="535"/>
    </row>
    <row r="951" spans="2:18" x14ac:dyDescent="0.25">
      <c r="B951" s="191" t="str">
        <f>IF('Formulario PPGR3'!$G951="","",CONCATENATE('Formulario PPGR3'!$C951,".",'Formulario PPGR3'!$D951,".",'Formulario PPGR3'!$E951,".",'Formulario PPGR3'!$F951))</f>
        <v/>
      </c>
      <c r="C951" s="191" t="str">
        <f>IF('Formulario PPGR3'!$G951="","",'Formulario PPGR1'!#REF!)</f>
        <v/>
      </c>
      <c r="D951" s="191" t="str">
        <f>IF('Formulario PPGR3'!$G951="","",'Formulario PPGR1'!#REF!)</f>
        <v/>
      </c>
      <c r="E951" s="191" t="str">
        <f>IF('Formulario PPGR3'!$G951="","",'Formulario PPGR1'!#REF!)</f>
        <v/>
      </c>
      <c r="F951" s="191" t="str">
        <f>IF('Formulario PPGR3'!$G951="","",'Formulario PPGR1'!#REF!)</f>
        <v/>
      </c>
      <c r="G951" s="243"/>
      <c r="H951" s="531" t="str" cm="1">
        <f t="array" ref="H951">IF(Tabla1[[#This Row],[Código_Actividad]]="","",_xlfn.XLOOKUP(Tabla1[[#This Row],[Código_Actividad]],CodigoActividad,Tabla2[Actividades Programables Presupuestables],"",0))</f>
        <v/>
      </c>
      <c r="I951" s="532" t="str">
        <f>IFERROR(VLOOKUP('Formulario PPGR3'!$G951,'Formulario PPGR2'!$H$110:$V$265,15,FALSE),"")</f>
        <v/>
      </c>
      <c r="J951" s="537"/>
      <c r="K951" s="535" t="str">
        <f>IF(Tabla1[[#This Row],[Insumos]]="","",_xlfn.XLOOKUP(Tabla1[[#This Row],[Insumos]],Tabla10[Insumo],Tabla10[InsumoAbrev],"",0))</f>
        <v/>
      </c>
      <c r="L951" s="536"/>
      <c r="M951" s="533" t="str">
        <f>IF(Tabla1[[#This Row],[Descripción]]="","",_xlfn.XLOOKUP(Tabla1[[#This Row],[Descripción]],Tabla10[Descripción],Tabla10[Unidad de Medida],"",0))</f>
        <v/>
      </c>
      <c r="N951" s="323"/>
      <c r="O951" s="534" t="str">
        <f>IF(Tabla1[[#This Row],[Descripción]]="","",_xlfn.XLOOKUP(Tabla1[[#This Row],[Descripción]],Tabla10[Descripción],Tabla10[Precio Unitario],0))</f>
        <v/>
      </c>
      <c r="P951" s="534" t="str">
        <f>IF(Tabla1[[#This Row],[Cantidad de Insumos]]="","",Tabla1[[#This Row],[Precio Unitario]]*Tabla1[[#This Row],[Cantidad de Insumos]])</f>
        <v/>
      </c>
      <c r="Q951" s="534" t="str">
        <f>IF(Tabla1[[#This Row],[Descripción]]="","",_xlfn.XLOOKUP(Tabla1[[#This Row],[Descripción]],Tabla10[Descripción],Tabla10[CODIGO PRESUPUESTARIO],0))</f>
        <v/>
      </c>
      <c r="R951" s="535"/>
    </row>
    <row r="952" spans="2:18" x14ac:dyDescent="0.25">
      <c r="B952" s="191" t="str">
        <f>IF('Formulario PPGR3'!$G952="","",CONCATENATE('Formulario PPGR3'!$C952,".",'Formulario PPGR3'!$D952,".",'Formulario PPGR3'!$E952,".",'Formulario PPGR3'!$F952))</f>
        <v/>
      </c>
      <c r="C952" s="191" t="str">
        <f>IF('Formulario PPGR3'!$G952="","",'Formulario PPGR1'!#REF!)</f>
        <v/>
      </c>
      <c r="D952" s="191" t="str">
        <f>IF('Formulario PPGR3'!$G952="","",'Formulario PPGR1'!#REF!)</f>
        <v/>
      </c>
      <c r="E952" s="191" t="str">
        <f>IF('Formulario PPGR3'!$G952="","",'Formulario PPGR1'!#REF!)</f>
        <v/>
      </c>
      <c r="F952" s="191" t="str">
        <f>IF('Formulario PPGR3'!$G952="","",'Formulario PPGR1'!#REF!)</f>
        <v/>
      </c>
      <c r="G952" s="243"/>
      <c r="H952" s="531" t="str" cm="1">
        <f t="array" ref="H952">IF(Tabla1[[#This Row],[Código_Actividad]]="","",_xlfn.XLOOKUP(Tabla1[[#This Row],[Código_Actividad]],CodigoActividad,Tabla2[Actividades Programables Presupuestables],"",0))</f>
        <v/>
      </c>
      <c r="I952" s="532" t="str">
        <f>IFERROR(VLOOKUP('Formulario PPGR3'!$G952,'Formulario PPGR2'!$H$110:$V$265,15,FALSE),"")</f>
        <v/>
      </c>
      <c r="J952" s="537"/>
      <c r="K952" s="535" t="str">
        <f>IF(Tabla1[[#This Row],[Insumos]]="","",_xlfn.XLOOKUP(Tabla1[[#This Row],[Insumos]],Tabla10[Insumo],Tabla10[InsumoAbrev],"",0))</f>
        <v/>
      </c>
      <c r="L952" s="536"/>
      <c r="M952" s="533" t="str">
        <f>IF(Tabla1[[#This Row],[Descripción]]="","",_xlfn.XLOOKUP(Tabla1[[#This Row],[Descripción]],Tabla10[Descripción],Tabla10[Unidad de Medida],"",0))</f>
        <v/>
      </c>
      <c r="N952" s="323"/>
      <c r="O952" s="534" t="str">
        <f>IF(Tabla1[[#This Row],[Descripción]]="","",_xlfn.XLOOKUP(Tabla1[[#This Row],[Descripción]],Tabla10[Descripción],Tabla10[Precio Unitario],0))</f>
        <v/>
      </c>
      <c r="P952" s="534" t="str">
        <f>IF(Tabla1[[#This Row],[Cantidad de Insumos]]="","",Tabla1[[#This Row],[Precio Unitario]]*Tabla1[[#This Row],[Cantidad de Insumos]])</f>
        <v/>
      </c>
      <c r="Q952" s="534" t="str">
        <f>IF(Tabla1[[#This Row],[Descripción]]="","",_xlfn.XLOOKUP(Tabla1[[#This Row],[Descripción]],Tabla10[Descripción],Tabla10[CODIGO PRESUPUESTARIO],0))</f>
        <v/>
      </c>
      <c r="R952" s="535"/>
    </row>
    <row r="953" spans="2:18" x14ac:dyDescent="0.25">
      <c r="B953" s="191" t="str">
        <f>IF('Formulario PPGR3'!$G953="","",CONCATENATE('Formulario PPGR3'!$C953,".",'Formulario PPGR3'!$D953,".",'Formulario PPGR3'!$E953,".",'Formulario PPGR3'!$F953))</f>
        <v/>
      </c>
      <c r="C953" s="191" t="str">
        <f>IF('Formulario PPGR3'!$G953="","",'Formulario PPGR1'!#REF!)</f>
        <v/>
      </c>
      <c r="D953" s="191" t="str">
        <f>IF('Formulario PPGR3'!$G953="","",'Formulario PPGR1'!#REF!)</f>
        <v/>
      </c>
      <c r="E953" s="191" t="str">
        <f>IF('Formulario PPGR3'!$G953="","",'Formulario PPGR1'!#REF!)</f>
        <v/>
      </c>
      <c r="F953" s="191" t="str">
        <f>IF('Formulario PPGR3'!$G953="","",'Formulario PPGR1'!#REF!)</f>
        <v/>
      </c>
      <c r="G953" s="243"/>
      <c r="H953" s="531" t="str" cm="1">
        <f t="array" ref="H953">IF(Tabla1[[#This Row],[Código_Actividad]]="","",_xlfn.XLOOKUP(Tabla1[[#This Row],[Código_Actividad]],CodigoActividad,Tabla2[Actividades Programables Presupuestables],"",0))</f>
        <v/>
      </c>
      <c r="I953" s="532" t="str">
        <f>IFERROR(VLOOKUP('Formulario PPGR3'!$G953,'Formulario PPGR2'!$H$110:$V$265,15,FALSE),"")</f>
        <v/>
      </c>
      <c r="J953" s="537"/>
      <c r="K953" s="535" t="str">
        <f>IF(Tabla1[[#This Row],[Insumos]]="","",_xlfn.XLOOKUP(Tabla1[[#This Row],[Insumos]],Tabla10[Insumo],Tabla10[InsumoAbrev],"",0))</f>
        <v/>
      </c>
      <c r="L953" s="536"/>
      <c r="M953" s="533" t="str">
        <f>IF(Tabla1[[#This Row],[Descripción]]="","",_xlfn.XLOOKUP(Tabla1[[#This Row],[Descripción]],Tabla10[Descripción],Tabla10[Unidad de Medida],"",0))</f>
        <v/>
      </c>
      <c r="N953" s="323"/>
      <c r="O953" s="534" t="str">
        <f>IF(Tabla1[[#This Row],[Descripción]]="","",_xlfn.XLOOKUP(Tabla1[[#This Row],[Descripción]],Tabla10[Descripción],Tabla10[Precio Unitario],0))</f>
        <v/>
      </c>
      <c r="P953" s="534" t="str">
        <f>IF(Tabla1[[#This Row],[Cantidad de Insumos]]="","",Tabla1[[#This Row],[Precio Unitario]]*Tabla1[[#This Row],[Cantidad de Insumos]])</f>
        <v/>
      </c>
      <c r="Q953" s="534" t="str">
        <f>IF(Tabla1[[#This Row],[Descripción]]="","",_xlfn.XLOOKUP(Tabla1[[#This Row],[Descripción]],Tabla10[Descripción],Tabla10[CODIGO PRESUPUESTARIO],0))</f>
        <v/>
      </c>
      <c r="R953" s="535"/>
    </row>
    <row r="954" spans="2:18" x14ac:dyDescent="0.25">
      <c r="B954" s="191" t="str">
        <f>IF('Formulario PPGR3'!$G954="","",CONCATENATE('Formulario PPGR3'!$C954,".",'Formulario PPGR3'!$D954,".",'Formulario PPGR3'!$E954,".",'Formulario PPGR3'!$F954))</f>
        <v/>
      </c>
      <c r="C954" s="191" t="str">
        <f>IF('Formulario PPGR3'!$G954="","",'Formulario PPGR1'!#REF!)</f>
        <v/>
      </c>
      <c r="D954" s="191" t="str">
        <f>IF('Formulario PPGR3'!$G954="","",'Formulario PPGR1'!#REF!)</f>
        <v/>
      </c>
      <c r="E954" s="191" t="str">
        <f>IF('Formulario PPGR3'!$G954="","",'Formulario PPGR1'!#REF!)</f>
        <v/>
      </c>
      <c r="F954" s="191" t="str">
        <f>IF('Formulario PPGR3'!$G954="","",'Formulario PPGR1'!#REF!)</f>
        <v/>
      </c>
      <c r="G954" s="243"/>
      <c r="H954" s="531" t="str" cm="1">
        <f t="array" ref="H954">IF(Tabla1[[#This Row],[Código_Actividad]]="","",_xlfn.XLOOKUP(Tabla1[[#This Row],[Código_Actividad]],CodigoActividad,Tabla2[Actividades Programables Presupuestables],"",0))</f>
        <v/>
      </c>
      <c r="I954" s="532" t="str">
        <f>IFERROR(VLOOKUP('Formulario PPGR3'!$G954,'Formulario PPGR2'!$H$110:$V$265,15,FALSE),"")</f>
        <v/>
      </c>
      <c r="J954" s="537"/>
      <c r="K954" s="535" t="str">
        <f>IF(Tabla1[[#This Row],[Insumos]]="","",_xlfn.XLOOKUP(Tabla1[[#This Row],[Insumos]],Tabla10[Insumo],Tabla10[InsumoAbrev],"",0))</f>
        <v/>
      </c>
      <c r="L954" s="536"/>
      <c r="M954" s="533" t="str">
        <f>IF(Tabla1[[#This Row],[Descripción]]="","",_xlfn.XLOOKUP(Tabla1[[#This Row],[Descripción]],Tabla10[Descripción],Tabla10[Unidad de Medida],"",0))</f>
        <v/>
      </c>
      <c r="N954" s="323"/>
      <c r="O954" s="534" t="str">
        <f>IF(Tabla1[[#This Row],[Descripción]]="","",_xlfn.XLOOKUP(Tabla1[[#This Row],[Descripción]],Tabla10[Descripción],Tabla10[Precio Unitario],0))</f>
        <v/>
      </c>
      <c r="P954" s="534" t="str">
        <f>IF(Tabla1[[#This Row],[Cantidad de Insumos]]="","",Tabla1[[#This Row],[Precio Unitario]]*Tabla1[[#This Row],[Cantidad de Insumos]])</f>
        <v/>
      </c>
      <c r="Q954" s="534" t="str">
        <f>IF(Tabla1[[#This Row],[Descripción]]="","",_xlfn.XLOOKUP(Tabla1[[#This Row],[Descripción]],Tabla10[Descripción],Tabla10[CODIGO PRESUPUESTARIO],0))</f>
        <v/>
      </c>
      <c r="R954" s="535"/>
    </row>
    <row r="955" spans="2:18" x14ac:dyDescent="0.25">
      <c r="B955" s="191" t="str">
        <f>IF('Formulario PPGR3'!$G955="","",CONCATENATE('Formulario PPGR3'!$C955,".",'Formulario PPGR3'!$D955,".",'Formulario PPGR3'!$E955,".",'Formulario PPGR3'!$F955))</f>
        <v/>
      </c>
      <c r="C955" s="191" t="str">
        <f>IF('Formulario PPGR3'!$G955="","",'Formulario PPGR1'!#REF!)</f>
        <v/>
      </c>
      <c r="D955" s="191" t="str">
        <f>IF('Formulario PPGR3'!$G955="","",'Formulario PPGR1'!#REF!)</f>
        <v/>
      </c>
      <c r="E955" s="191" t="str">
        <f>IF('Formulario PPGR3'!$G955="","",'Formulario PPGR1'!#REF!)</f>
        <v/>
      </c>
      <c r="F955" s="191" t="str">
        <f>IF('Formulario PPGR3'!$G955="","",'Formulario PPGR1'!#REF!)</f>
        <v/>
      </c>
      <c r="G955" s="243"/>
      <c r="H955" s="531" t="str" cm="1">
        <f t="array" ref="H955">IF(Tabla1[[#This Row],[Código_Actividad]]="","",_xlfn.XLOOKUP(Tabla1[[#This Row],[Código_Actividad]],CodigoActividad,Tabla2[Actividades Programables Presupuestables],"",0))</f>
        <v/>
      </c>
      <c r="I955" s="532" t="str">
        <f>IFERROR(VLOOKUP('Formulario PPGR3'!$G955,'Formulario PPGR2'!$H$110:$V$265,15,FALSE),"")</f>
        <v/>
      </c>
      <c r="J955" s="537"/>
      <c r="K955" s="535" t="str">
        <f>IF(Tabla1[[#This Row],[Insumos]]="","",_xlfn.XLOOKUP(Tabla1[[#This Row],[Insumos]],Tabla10[Insumo],Tabla10[InsumoAbrev],"",0))</f>
        <v/>
      </c>
      <c r="L955" s="536"/>
      <c r="M955" s="533" t="str">
        <f>IF(Tabla1[[#This Row],[Descripción]]="","",_xlfn.XLOOKUP(Tabla1[[#This Row],[Descripción]],Tabla10[Descripción],Tabla10[Unidad de Medida],"",0))</f>
        <v/>
      </c>
      <c r="N955" s="323"/>
      <c r="O955" s="534" t="str">
        <f>IF(Tabla1[[#This Row],[Descripción]]="","",_xlfn.XLOOKUP(Tabla1[[#This Row],[Descripción]],Tabla10[Descripción],Tabla10[Precio Unitario],0))</f>
        <v/>
      </c>
      <c r="P955" s="534" t="str">
        <f>IF(Tabla1[[#This Row],[Cantidad de Insumos]]="","",Tabla1[[#This Row],[Precio Unitario]]*Tabla1[[#This Row],[Cantidad de Insumos]])</f>
        <v/>
      </c>
      <c r="Q955" s="534" t="str">
        <f>IF(Tabla1[[#This Row],[Descripción]]="","",_xlfn.XLOOKUP(Tabla1[[#This Row],[Descripción]],Tabla10[Descripción],Tabla10[CODIGO PRESUPUESTARIO],0))</f>
        <v/>
      </c>
      <c r="R955" s="535"/>
    </row>
    <row r="956" spans="2:18" x14ac:dyDescent="0.25">
      <c r="B956" s="191" t="str">
        <f>IF('Formulario PPGR3'!$G956="","",CONCATENATE('Formulario PPGR3'!$C956,".",'Formulario PPGR3'!$D956,".",'Formulario PPGR3'!$E956,".",'Formulario PPGR3'!$F956))</f>
        <v/>
      </c>
      <c r="C956" s="191" t="str">
        <f>IF('Formulario PPGR3'!$G956="","",'Formulario PPGR1'!#REF!)</f>
        <v/>
      </c>
      <c r="D956" s="191" t="str">
        <f>IF('Formulario PPGR3'!$G956="","",'Formulario PPGR1'!#REF!)</f>
        <v/>
      </c>
      <c r="E956" s="191" t="str">
        <f>IF('Formulario PPGR3'!$G956="","",'Formulario PPGR1'!#REF!)</f>
        <v/>
      </c>
      <c r="F956" s="191" t="str">
        <f>IF('Formulario PPGR3'!$G956="","",'Formulario PPGR1'!#REF!)</f>
        <v/>
      </c>
      <c r="G956" s="243"/>
      <c r="H956" s="531" t="str" cm="1">
        <f t="array" ref="H956">IF(Tabla1[[#This Row],[Código_Actividad]]="","",_xlfn.XLOOKUP(Tabla1[[#This Row],[Código_Actividad]],CodigoActividad,Tabla2[Actividades Programables Presupuestables],"",0))</f>
        <v/>
      </c>
      <c r="I956" s="532" t="str">
        <f>IFERROR(VLOOKUP('Formulario PPGR3'!$G956,'Formulario PPGR2'!$H$110:$V$265,15,FALSE),"")</f>
        <v/>
      </c>
      <c r="J956" s="537"/>
      <c r="K956" s="535" t="str">
        <f>IF(Tabla1[[#This Row],[Insumos]]="","",_xlfn.XLOOKUP(Tabla1[[#This Row],[Insumos]],Tabla10[Insumo],Tabla10[InsumoAbrev],"",0))</f>
        <v/>
      </c>
      <c r="L956" s="536"/>
      <c r="M956" s="533" t="str">
        <f>IF(Tabla1[[#This Row],[Descripción]]="","",_xlfn.XLOOKUP(Tabla1[[#This Row],[Descripción]],Tabla10[Descripción],Tabla10[Unidad de Medida],"",0))</f>
        <v/>
      </c>
      <c r="N956" s="323"/>
      <c r="O956" s="534" t="str">
        <f>IF(Tabla1[[#This Row],[Descripción]]="","",_xlfn.XLOOKUP(Tabla1[[#This Row],[Descripción]],Tabla10[Descripción],Tabla10[Precio Unitario],0))</f>
        <v/>
      </c>
      <c r="P956" s="534" t="str">
        <f>IF(Tabla1[[#This Row],[Cantidad de Insumos]]="","",Tabla1[[#This Row],[Precio Unitario]]*Tabla1[[#This Row],[Cantidad de Insumos]])</f>
        <v/>
      </c>
      <c r="Q956" s="534" t="str">
        <f>IF(Tabla1[[#This Row],[Descripción]]="","",_xlfn.XLOOKUP(Tabla1[[#This Row],[Descripción]],Tabla10[Descripción],Tabla10[CODIGO PRESUPUESTARIO],0))</f>
        <v/>
      </c>
      <c r="R956" s="535"/>
    </row>
    <row r="957" spans="2:18" x14ac:dyDescent="0.25">
      <c r="B957" s="191" t="str">
        <f>IF('Formulario PPGR3'!$G957="","",CONCATENATE('Formulario PPGR3'!$C957,".",'Formulario PPGR3'!$D957,".",'Formulario PPGR3'!$E957,".",'Formulario PPGR3'!$F957))</f>
        <v/>
      </c>
      <c r="C957" s="191" t="str">
        <f>IF('Formulario PPGR3'!$G957="","",'Formulario PPGR1'!#REF!)</f>
        <v/>
      </c>
      <c r="D957" s="191" t="str">
        <f>IF('Formulario PPGR3'!$G957="","",'Formulario PPGR1'!#REF!)</f>
        <v/>
      </c>
      <c r="E957" s="191" t="str">
        <f>IF('Formulario PPGR3'!$G957="","",'Formulario PPGR1'!#REF!)</f>
        <v/>
      </c>
      <c r="F957" s="191" t="str">
        <f>IF('Formulario PPGR3'!$G957="","",'Formulario PPGR1'!#REF!)</f>
        <v/>
      </c>
      <c r="G957" s="243"/>
      <c r="H957" s="531" t="str" cm="1">
        <f t="array" ref="H957">IF(Tabla1[[#This Row],[Código_Actividad]]="","",_xlfn.XLOOKUP(Tabla1[[#This Row],[Código_Actividad]],CodigoActividad,Tabla2[Actividades Programables Presupuestables],"",0))</f>
        <v/>
      </c>
      <c r="I957" s="532" t="str">
        <f>IFERROR(VLOOKUP('Formulario PPGR3'!$G957,'Formulario PPGR2'!$H$110:$V$265,15,FALSE),"")</f>
        <v/>
      </c>
      <c r="J957" s="537"/>
      <c r="K957" s="535" t="str">
        <f>IF(Tabla1[[#This Row],[Insumos]]="","",_xlfn.XLOOKUP(Tabla1[[#This Row],[Insumos]],Tabla10[Insumo],Tabla10[InsumoAbrev],"",0))</f>
        <v/>
      </c>
      <c r="L957" s="536"/>
      <c r="M957" s="533" t="str">
        <f>IF(Tabla1[[#This Row],[Descripción]]="","",_xlfn.XLOOKUP(Tabla1[[#This Row],[Descripción]],Tabla10[Descripción],Tabla10[Unidad de Medida],"",0))</f>
        <v/>
      </c>
      <c r="N957" s="323"/>
      <c r="O957" s="534" t="str">
        <f>IF(Tabla1[[#This Row],[Descripción]]="","",_xlfn.XLOOKUP(Tabla1[[#This Row],[Descripción]],Tabla10[Descripción],Tabla10[Precio Unitario],0))</f>
        <v/>
      </c>
      <c r="P957" s="534" t="str">
        <f>IF(Tabla1[[#This Row],[Cantidad de Insumos]]="","",Tabla1[[#This Row],[Precio Unitario]]*Tabla1[[#This Row],[Cantidad de Insumos]])</f>
        <v/>
      </c>
      <c r="Q957" s="534" t="str">
        <f>IF(Tabla1[[#This Row],[Descripción]]="","",_xlfn.XLOOKUP(Tabla1[[#This Row],[Descripción]],Tabla10[Descripción],Tabla10[CODIGO PRESUPUESTARIO],0))</f>
        <v/>
      </c>
      <c r="R957" s="535"/>
    </row>
    <row r="958" spans="2:18" x14ac:dyDescent="0.25">
      <c r="B958" s="191" t="str">
        <f>IF('Formulario PPGR3'!$G958="","",CONCATENATE('Formulario PPGR3'!$C958,".",'Formulario PPGR3'!$D958,".",'Formulario PPGR3'!$E958,".",'Formulario PPGR3'!$F958))</f>
        <v/>
      </c>
      <c r="C958" s="191" t="str">
        <f>IF('Formulario PPGR3'!$G958="","",'Formulario PPGR1'!#REF!)</f>
        <v/>
      </c>
      <c r="D958" s="191" t="str">
        <f>IF('Formulario PPGR3'!$G958="","",'Formulario PPGR1'!#REF!)</f>
        <v/>
      </c>
      <c r="E958" s="191" t="str">
        <f>IF('Formulario PPGR3'!$G958="","",'Formulario PPGR1'!#REF!)</f>
        <v/>
      </c>
      <c r="F958" s="191" t="str">
        <f>IF('Formulario PPGR3'!$G958="","",'Formulario PPGR1'!#REF!)</f>
        <v/>
      </c>
      <c r="G958" s="243"/>
      <c r="H958" s="531" t="str" cm="1">
        <f t="array" ref="H958">IF(Tabla1[[#This Row],[Código_Actividad]]="","",_xlfn.XLOOKUP(Tabla1[[#This Row],[Código_Actividad]],CodigoActividad,Tabla2[Actividades Programables Presupuestables],"",0))</f>
        <v/>
      </c>
      <c r="I958" s="532" t="str">
        <f>IFERROR(VLOOKUP('Formulario PPGR3'!$G958,'Formulario PPGR2'!$H$110:$V$265,15,FALSE),"")</f>
        <v/>
      </c>
      <c r="J958" s="537"/>
      <c r="K958" s="535" t="str">
        <f>IF(Tabla1[[#This Row],[Insumos]]="","",_xlfn.XLOOKUP(Tabla1[[#This Row],[Insumos]],Tabla10[Insumo],Tabla10[InsumoAbrev],"",0))</f>
        <v/>
      </c>
      <c r="L958" s="536"/>
      <c r="M958" s="533" t="str">
        <f>IF(Tabla1[[#This Row],[Descripción]]="","",_xlfn.XLOOKUP(Tabla1[[#This Row],[Descripción]],Tabla10[Descripción],Tabla10[Unidad de Medida],"",0))</f>
        <v/>
      </c>
      <c r="N958" s="323"/>
      <c r="O958" s="534" t="str">
        <f>IF(Tabla1[[#This Row],[Descripción]]="","",_xlfn.XLOOKUP(Tabla1[[#This Row],[Descripción]],Tabla10[Descripción],Tabla10[Precio Unitario],0))</f>
        <v/>
      </c>
      <c r="P958" s="534" t="str">
        <f>IF(Tabla1[[#This Row],[Cantidad de Insumos]]="","",Tabla1[[#This Row],[Precio Unitario]]*Tabla1[[#This Row],[Cantidad de Insumos]])</f>
        <v/>
      </c>
      <c r="Q958" s="534" t="str">
        <f>IF(Tabla1[[#This Row],[Descripción]]="","",_xlfn.XLOOKUP(Tabla1[[#This Row],[Descripción]],Tabla10[Descripción],Tabla10[CODIGO PRESUPUESTARIO],0))</f>
        <v/>
      </c>
      <c r="R958" s="535"/>
    </row>
    <row r="959" spans="2:18" x14ac:dyDescent="0.25">
      <c r="B959" s="191" t="str">
        <f>IF('Formulario PPGR3'!$G959="","",CONCATENATE('Formulario PPGR3'!$C959,".",'Formulario PPGR3'!$D959,".",'Formulario PPGR3'!$E959,".",'Formulario PPGR3'!$F959))</f>
        <v/>
      </c>
      <c r="C959" s="191" t="str">
        <f>IF('Formulario PPGR3'!$G959="","",'Formulario PPGR1'!#REF!)</f>
        <v/>
      </c>
      <c r="D959" s="191" t="str">
        <f>IF('Formulario PPGR3'!$G959="","",'Formulario PPGR1'!#REF!)</f>
        <v/>
      </c>
      <c r="E959" s="191" t="str">
        <f>IF('Formulario PPGR3'!$G959="","",'Formulario PPGR1'!#REF!)</f>
        <v/>
      </c>
      <c r="F959" s="191" t="str">
        <f>IF('Formulario PPGR3'!$G959="","",'Formulario PPGR1'!#REF!)</f>
        <v/>
      </c>
      <c r="G959" s="243"/>
      <c r="H959" s="531" t="str" cm="1">
        <f t="array" ref="H959">IF(Tabla1[[#This Row],[Código_Actividad]]="","",_xlfn.XLOOKUP(Tabla1[[#This Row],[Código_Actividad]],CodigoActividad,Tabla2[Actividades Programables Presupuestables],"",0))</f>
        <v/>
      </c>
      <c r="I959" s="532" t="str">
        <f>IFERROR(VLOOKUP('Formulario PPGR3'!$G959,'Formulario PPGR2'!$H$110:$V$265,15,FALSE),"")</f>
        <v/>
      </c>
      <c r="J959" s="537"/>
      <c r="K959" s="535" t="str">
        <f>IF(Tabla1[[#This Row],[Insumos]]="","",_xlfn.XLOOKUP(Tabla1[[#This Row],[Insumos]],Tabla10[Insumo],Tabla10[InsumoAbrev],"",0))</f>
        <v/>
      </c>
      <c r="L959" s="536"/>
      <c r="M959" s="533" t="str">
        <f>IF(Tabla1[[#This Row],[Descripción]]="","",_xlfn.XLOOKUP(Tabla1[[#This Row],[Descripción]],Tabla10[Descripción],Tabla10[Unidad de Medida],"",0))</f>
        <v/>
      </c>
      <c r="N959" s="323"/>
      <c r="O959" s="534" t="str">
        <f>IF(Tabla1[[#This Row],[Descripción]]="","",_xlfn.XLOOKUP(Tabla1[[#This Row],[Descripción]],Tabla10[Descripción],Tabla10[Precio Unitario],0))</f>
        <v/>
      </c>
      <c r="P959" s="534" t="str">
        <f>IF(Tabla1[[#This Row],[Cantidad de Insumos]]="","",Tabla1[[#This Row],[Precio Unitario]]*Tabla1[[#This Row],[Cantidad de Insumos]])</f>
        <v/>
      </c>
      <c r="Q959" s="534" t="str">
        <f>IF(Tabla1[[#This Row],[Descripción]]="","",_xlfn.XLOOKUP(Tabla1[[#This Row],[Descripción]],Tabla10[Descripción],Tabla10[CODIGO PRESUPUESTARIO],0))</f>
        <v/>
      </c>
      <c r="R959" s="535"/>
    </row>
    <row r="960" spans="2:18" x14ac:dyDescent="0.25">
      <c r="B960" s="191" t="str">
        <f>IF('Formulario PPGR3'!$G960="","",CONCATENATE('Formulario PPGR3'!$C960,".",'Formulario PPGR3'!$D960,".",'Formulario PPGR3'!$E960,".",'Formulario PPGR3'!$F960))</f>
        <v/>
      </c>
      <c r="C960" s="191" t="str">
        <f>IF('Formulario PPGR3'!$G960="","",'Formulario PPGR1'!#REF!)</f>
        <v/>
      </c>
      <c r="D960" s="191" t="str">
        <f>IF('Formulario PPGR3'!$G960="","",'Formulario PPGR1'!#REF!)</f>
        <v/>
      </c>
      <c r="E960" s="191" t="str">
        <f>IF('Formulario PPGR3'!$G960="","",'Formulario PPGR1'!#REF!)</f>
        <v/>
      </c>
      <c r="F960" s="191" t="str">
        <f>IF('Formulario PPGR3'!$G960="","",'Formulario PPGR1'!#REF!)</f>
        <v/>
      </c>
      <c r="G960" s="243"/>
      <c r="H960" s="531" t="str" cm="1">
        <f t="array" ref="H960">IF(Tabla1[[#This Row],[Código_Actividad]]="","",_xlfn.XLOOKUP(Tabla1[[#This Row],[Código_Actividad]],CodigoActividad,Tabla2[Actividades Programables Presupuestables],"",0))</f>
        <v/>
      </c>
      <c r="I960" s="532" t="str">
        <f>IFERROR(VLOOKUP('Formulario PPGR3'!$G960,'Formulario PPGR2'!$H$110:$V$265,15,FALSE),"")</f>
        <v/>
      </c>
      <c r="J960" s="537"/>
      <c r="K960" s="535" t="str">
        <f>IF(Tabla1[[#This Row],[Insumos]]="","",_xlfn.XLOOKUP(Tabla1[[#This Row],[Insumos]],Tabla10[Insumo],Tabla10[InsumoAbrev],"",0))</f>
        <v/>
      </c>
      <c r="L960" s="536"/>
      <c r="M960" s="533" t="str">
        <f>IF(Tabla1[[#This Row],[Descripción]]="","",_xlfn.XLOOKUP(Tabla1[[#This Row],[Descripción]],Tabla10[Descripción],Tabla10[Unidad de Medida],"",0))</f>
        <v/>
      </c>
      <c r="N960" s="323"/>
      <c r="O960" s="534" t="str">
        <f>IF(Tabla1[[#This Row],[Descripción]]="","",_xlfn.XLOOKUP(Tabla1[[#This Row],[Descripción]],Tabla10[Descripción],Tabla10[Precio Unitario],0))</f>
        <v/>
      </c>
      <c r="P960" s="534" t="str">
        <f>IF(Tabla1[[#This Row],[Cantidad de Insumos]]="","",Tabla1[[#This Row],[Precio Unitario]]*Tabla1[[#This Row],[Cantidad de Insumos]])</f>
        <v/>
      </c>
      <c r="Q960" s="534" t="str">
        <f>IF(Tabla1[[#This Row],[Descripción]]="","",_xlfn.XLOOKUP(Tabla1[[#This Row],[Descripción]],Tabla10[Descripción],Tabla10[CODIGO PRESUPUESTARIO],0))</f>
        <v/>
      </c>
      <c r="R960" s="535"/>
    </row>
    <row r="961" spans="2:18" x14ac:dyDescent="0.25">
      <c r="B961" s="191" t="str">
        <f>IF('Formulario PPGR3'!$G961="","",CONCATENATE('Formulario PPGR3'!$C961,".",'Formulario PPGR3'!$D961,".",'Formulario PPGR3'!$E961,".",'Formulario PPGR3'!$F961))</f>
        <v/>
      </c>
      <c r="C961" s="191" t="str">
        <f>IF('Formulario PPGR3'!$G961="","",'Formulario PPGR1'!#REF!)</f>
        <v/>
      </c>
      <c r="D961" s="191" t="str">
        <f>IF('Formulario PPGR3'!$G961="","",'Formulario PPGR1'!#REF!)</f>
        <v/>
      </c>
      <c r="E961" s="191" t="str">
        <f>IF('Formulario PPGR3'!$G961="","",'Formulario PPGR1'!#REF!)</f>
        <v/>
      </c>
      <c r="F961" s="191" t="str">
        <f>IF('Formulario PPGR3'!$G961="","",'Formulario PPGR1'!#REF!)</f>
        <v/>
      </c>
      <c r="G961" s="243"/>
      <c r="H961" s="531" t="str" cm="1">
        <f t="array" ref="H961">IF(Tabla1[[#This Row],[Código_Actividad]]="","",_xlfn.XLOOKUP(Tabla1[[#This Row],[Código_Actividad]],CodigoActividad,Tabla2[Actividades Programables Presupuestables],"",0))</f>
        <v/>
      </c>
      <c r="I961" s="532" t="str">
        <f>IFERROR(VLOOKUP('Formulario PPGR3'!$G961,'Formulario PPGR2'!$H$110:$V$265,15,FALSE),"")</f>
        <v/>
      </c>
      <c r="J961" s="537"/>
      <c r="K961" s="535" t="str">
        <f>IF(Tabla1[[#This Row],[Insumos]]="","",_xlfn.XLOOKUP(Tabla1[[#This Row],[Insumos]],Tabla10[Insumo],Tabla10[InsumoAbrev],"",0))</f>
        <v/>
      </c>
      <c r="L961" s="536"/>
      <c r="M961" s="533" t="str">
        <f>IF(Tabla1[[#This Row],[Descripción]]="","",_xlfn.XLOOKUP(Tabla1[[#This Row],[Descripción]],Tabla10[Descripción],Tabla10[Unidad de Medida],"",0))</f>
        <v/>
      </c>
      <c r="N961" s="323"/>
      <c r="O961" s="534" t="str">
        <f>IF(Tabla1[[#This Row],[Descripción]]="","",_xlfn.XLOOKUP(Tabla1[[#This Row],[Descripción]],Tabla10[Descripción],Tabla10[Precio Unitario],0))</f>
        <v/>
      </c>
      <c r="P961" s="534" t="str">
        <f>IF(Tabla1[[#This Row],[Cantidad de Insumos]]="","",Tabla1[[#This Row],[Precio Unitario]]*Tabla1[[#This Row],[Cantidad de Insumos]])</f>
        <v/>
      </c>
      <c r="Q961" s="534" t="str">
        <f>IF(Tabla1[[#This Row],[Descripción]]="","",_xlfn.XLOOKUP(Tabla1[[#This Row],[Descripción]],Tabla10[Descripción],Tabla10[CODIGO PRESUPUESTARIO],0))</f>
        <v/>
      </c>
      <c r="R961" s="535"/>
    </row>
    <row r="962" spans="2:18" x14ac:dyDescent="0.25">
      <c r="B962" s="191" t="str">
        <f>IF('Formulario PPGR3'!$G962="","",CONCATENATE('Formulario PPGR3'!$C962,".",'Formulario PPGR3'!$D962,".",'Formulario PPGR3'!$E962,".",'Formulario PPGR3'!$F962))</f>
        <v/>
      </c>
      <c r="C962" s="191" t="str">
        <f>IF('Formulario PPGR3'!$G962="","",'Formulario PPGR1'!#REF!)</f>
        <v/>
      </c>
      <c r="D962" s="191" t="str">
        <f>IF('Formulario PPGR3'!$G962="","",'Formulario PPGR1'!#REF!)</f>
        <v/>
      </c>
      <c r="E962" s="191" t="str">
        <f>IF('Formulario PPGR3'!$G962="","",'Formulario PPGR1'!#REF!)</f>
        <v/>
      </c>
      <c r="F962" s="191" t="str">
        <f>IF('Formulario PPGR3'!$G962="","",'Formulario PPGR1'!#REF!)</f>
        <v/>
      </c>
      <c r="G962" s="243"/>
      <c r="H962" s="531" t="str" cm="1">
        <f t="array" ref="H962">IF(Tabla1[[#This Row],[Código_Actividad]]="","",_xlfn.XLOOKUP(Tabla1[[#This Row],[Código_Actividad]],CodigoActividad,Tabla2[Actividades Programables Presupuestables],"",0))</f>
        <v/>
      </c>
      <c r="I962" s="532" t="str">
        <f>IFERROR(VLOOKUP('Formulario PPGR3'!$G962,'Formulario PPGR2'!$H$110:$V$265,15,FALSE),"")</f>
        <v/>
      </c>
      <c r="J962" s="537"/>
      <c r="K962" s="535" t="str">
        <f>IF(Tabla1[[#This Row],[Insumos]]="","",_xlfn.XLOOKUP(Tabla1[[#This Row],[Insumos]],Tabla10[Insumo],Tabla10[InsumoAbrev],"",0))</f>
        <v/>
      </c>
      <c r="L962" s="536"/>
      <c r="M962" s="533" t="str">
        <f>IF(Tabla1[[#This Row],[Descripción]]="","",_xlfn.XLOOKUP(Tabla1[[#This Row],[Descripción]],Tabla10[Descripción],Tabla10[Unidad de Medida],"",0))</f>
        <v/>
      </c>
      <c r="N962" s="323"/>
      <c r="O962" s="534" t="str">
        <f>IF(Tabla1[[#This Row],[Descripción]]="","",_xlfn.XLOOKUP(Tabla1[[#This Row],[Descripción]],Tabla10[Descripción],Tabla10[Precio Unitario],0))</f>
        <v/>
      </c>
      <c r="P962" s="534" t="str">
        <f>IF(Tabla1[[#This Row],[Cantidad de Insumos]]="","",Tabla1[[#This Row],[Precio Unitario]]*Tabla1[[#This Row],[Cantidad de Insumos]])</f>
        <v/>
      </c>
      <c r="Q962" s="534" t="str">
        <f>IF(Tabla1[[#This Row],[Descripción]]="","",_xlfn.XLOOKUP(Tabla1[[#This Row],[Descripción]],Tabla10[Descripción],Tabla10[CODIGO PRESUPUESTARIO],0))</f>
        <v/>
      </c>
      <c r="R962" s="535"/>
    </row>
    <row r="963" spans="2:18" x14ac:dyDescent="0.25">
      <c r="B963" s="191" t="str">
        <f>IF('Formulario PPGR3'!$G963="","",CONCATENATE('Formulario PPGR3'!$C963,".",'Formulario PPGR3'!$D963,".",'Formulario PPGR3'!$E963,".",'Formulario PPGR3'!$F963))</f>
        <v/>
      </c>
      <c r="C963" s="191" t="str">
        <f>IF('Formulario PPGR3'!$G963="","",'Formulario PPGR1'!#REF!)</f>
        <v/>
      </c>
      <c r="D963" s="191" t="str">
        <f>IF('Formulario PPGR3'!$G963="","",'Formulario PPGR1'!#REF!)</f>
        <v/>
      </c>
      <c r="E963" s="191" t="str">
        <f>IF('Formulario PPGR3'!$G963="","",'Formulario PPGR1'!#REF!)</f>
        <v/>
      </c>
      <c r="F963" s="191" t="str">
        <f>IF('Formulario PPGR3'!$G963="","",'Formulario PPGR1'!#REF!)</f>
        <v/>
      </c>
      <c r="G963" s="243"/>
      <c r="H963" s="531" t="str" cm="1">
        <f t="array" ref="H963">IF(Tabla1[[#This Row],[Código_Actividad]]="","",_xlfn.XLOOKUP(Tabla1[[#This Row],[Código_Actividad]],CodigoActividad,Tabla2[Actividades Programables Presupuestables],"",0))</f>
        <v/>
      </c>
      <c r="I963" s="532" t="str">
        <f>IFERROR(VLOOKUP('Formulario PPGR3'!$G963,'Formulario PPGR2'!$H$110:$V$265,15,FALSE),"")</f>
        <v/>
      </c>
      <c r="J963" s="537"/>
      <c r="K963" s="535" t="str">
        <f>IF(Tabla1[[#This Row],[Insumos]]="","",_xlfn.XLOOKUP(Tabla1[[#This Row],[Insumos]],Tabla10[Insumo],Tabla10[InsumoAbrev],"",0))</f>
        <v/>
      </c>
      <c r="L963" s="536"/>
      <c r="M963" s="533" t="str">
        <f>IF(Tabla1[[#This Row],[Descripción]]="","",_xlfn.XLOOKUP(Tabla1[[#This Row],[Descripción]],Tabla10[Descripción],Tabla10[Unidad de Medida],"",0))</f>
        <v/>
      </c>
      <c r="N963" s="323"/>
      <c r="O963" s="534" t="str">
        <f>IF(Tabla1[[#This Row],[Descripción]]="","",_xlfn.XLOOKUP(Tabla1[[#This Row],[Descripción]],Tabla10[Descripción],Tabla10[Precio Unitario],0))</f>
        <v/>
      </c>
      <c r="P963" s="534" t="str">
        <f>IF(Tabla1[[#This Row],[Cantidad de Insumos]]="","",Tabla1[[#This Row],[Precio Unitario]]*Tabla1[[#This Row],[Cantidad de Insumos]])</f>
        <v/>
      </c>
      <c r="Q963" s="534" t="str">
        <f>IF(Tabla1[[#This Row],[Descripción]]="","",_xlfn.XLOOKUP(Tabla1[[#This Row],[Descripción]],Tabla10[Descripción],Tabla10[CODIGO PRESUPUESTARIO],0))</f>
        <v/>
      </c>
      <c r="R963" s="535"/>
    </row>
    <row r="964" spans="2:18" x14ac:dyDescent="0.25">
      <c r="B964" s="191" t="str">
        <f>IF('Formulario PPGR3'!$G964="","",CONCATENATE('Formulario PPGR3'!$C964,".",'Formulario PPGR3'!$D964,".",'Formulario PPGR3'!$E964,".",'Formulario PPGR3'!$F964))</f>
        <v/>
      </c>
      <c r="C964" s="191" t="str">
        <f>IF('Formulario PPGR3'!$G964="","",'Formulario PPGR1'!#REF!)</f>
        <v/>
      </c>
      <c r="D964" s="191" t="str">
        <f>IF('Formulario PPGR3'!$G964="","",'Formulario PPGR1'!#REF!)</f>
        <v/>
      </c>
      <c r="E964" s="191" t="str">
        <f>IF('Formulario PPGR3'!$G964="","",'Formulario PPGR1'!#REF!)</f>
        <v/>
      </c>
      <c r="F964" s="191" t="str">
        <f>IF('Formulario PPGR3'!$G964="","",'Formulario PPGR1'!#REF!)</f>
        <v/>
      </c>
      <c r="G964" s="243"/>
      <c r="H964" s="531" t="str" cm="1">
        <f t="array" ref="H964">IF(Tabla1[[#This Row],[Código_Actividad]]="","",_xlfn.XLOOKUP(Tabla1[[#This Row],[Código_Actividad]],CodigoActividad,Tabla2[Actividades Programables Presupuestables],"",0))</f>
        <v/>
      </c>
      <c r="I964" s="532" t="str">
        <f>IFERROR(VLOOKUP('Formulario PPGR3'!$G964,'Formulario PPGR2'!$H$110:$V$265,15,FALSE),"")</f>
        <v/>
      </c>
      <c r="J964" s="537"/>
      <c r="K964" s="535" t="str">
        <f>IF(Tabla1[[#This Row],[Insumos]]="","",_xlfn.XLOOKUP(Tabla1[[#This Row],[Insumos]],Tabla10[Insumo],Tabla10[InsumoAbrev],"",0))</f>
        <v/>
      </c>
      <c r="L964" s="536"/>
      <c r="M964" s="533" t="str">
        <f>IF(Tabla1[[#This Row],[Descripción]]="","",_xlfn.XLOOKUP(Tabla1[[#This Row],[Descripción]],Tabla10[Descripción],Tabla10[Unidad de Medida],"",0))</f>
        <v/>
      </c>
      <c r="N964" s="323"/>
      <c r="O964" s="534" t="str">
        <f>IF(Tabla1[[#This Row],[Descripción]]="","",_xlfn.XLOOKUP(Tabla1[[#This Row],[Descripción]],Tabla10[Descripción],Tabla10[Precio Unitario],0))</f>
        <v/>
      </c>
      <c r="P964" s="534" t="str">
        <f>IF(Tabla1[[#This Row],[Cantidad de Insumos]]="","",Tabla1[[#This Row],[Precio Unitario]]*Tabla1[[#This Row],[Cantidad de Insumos]])</f>
        <v/>
      </c>
      <c r="Q964" s="534" t="str">
        <f>IF(Tabla1[[#This Row],[Descripción]]="","",_xlfn.XLOOKUP(Tabla1[[#This Row],[Descripción]],Tabla10[Descripción],Tabla10[CODIGO PRESUPUESTARIO],0))</f>
        <v/>
      </c>
      <c r="R964" s="535"/>
    </row>
    <row r="965" spans="2:18" x14ac:dyDescent="0.25">
      <c r="B965" s="191" t="str">
        <f>IF('Formulario PPGR3'!$G965="","",CONCATENATE('Formulario PPGR3'!$C965,".",'Formulario PPGR3'!$D965,".",'Formulario PPGR3'!$E965,".",'Formulario PPGR3'!$F965))</f>
        <v/>
      </c>
      <c r="C965" s="191" t="str">
        <f>IF('Formulario PPGR3'!$G965="","",'Formulario PPGR1'!#REF!)</f>
        <v/>
      </c>
      <c r="D965" s="191" t="str">
        <f>IF('Formulario PPGR3'!$G965="","",'Formulario PPGR1'!#REF!)</f>
        <v/>
      </c>
      <c r="E965" s="191" t="str">
        <f>IF('Formulario PPGR3'!$G965="","",'Formulario PPGR1'!#REF!)</f>
        <v/>
      </c>
      <c r="F965" s="191" t="str">
        <f>IF('Formulario PPGR3'!$G965="","",'Formulario PPGR1'!#REF!)</f>
        <v/>
      </c>
      <c r="G965" s="243"/>
      <c r="H965" s="531" t="str" cm="1">
        <f t="array" ref="H965">IF(Tabla1[[#This Row],[Código_Actividad]]="","",_xlfn.XLOOKUP(Tabla1[[#This Row],[Código_Actividad]],CodigoActividad,Tabla2[Actividades Programables Presupuestables],"",0))</f>
        <v/>
      </c>
      <c r="I965" s="532" t="str">
        <f>IFERROR(VLOOKUP('Formulario PPGR3'!$G965,'Formulario PPGR2'!$H$110:$V$265,15,FALSE),"")</f>
        <v/>
      </c>
      <c r="J965" s="537"/>
      <c r="K965" s="535" t="str">
        <f>IF(Tabla1[[#This Row],[Insumos]]="","",_xlfn.XLOOKUP(Tabla1[[#This Row],[Insumos]],Tabla10[Insumo],Tabla10[InsumoAbrev],"",0))</f>
        <v/>
      </c>
      <c r="L965" s="536"/>
      <c r="M965" s="533" t="str">
        <f>IF(Tabla1[[#This Row],[Descripción]]="","",_xlfn.XLOOKUP(Tabla1[[#This Row],[Descripción]],Tabla10[Descripción],Tabla10[Unidad de Medida],"",0))</f>
        <v/>
      </c>
      <c r="N965" s="323"/>
      <c r="O965" s="534" t="str">
        <f>IF(Tabla1[[#This Row],[Descripción]]="","",_xlfn.XLOOKUP(Tabla1[[#This Row],[Descripción]],Tabla10[Descripción],Tabla10[Precio Unitario],0))</f>
        <v/>
      </c>
      <c r="P965" s="534" t="str">
        <f>IF(Tabla1[[#This Row],[Cantidad de Insumos]]="","",Tabla1[[#This Row],[Precio Unitario]]*Tabla1[[#This Row],[Cantidad de Insumos]])</f>
        <v/>
      </c>
      <c r="Q965" s="534" t="str">
        <f>IF(Tabla1[[#This Row],[Descripción]]="","",_xlfn.XLOOKUP(Tabla1[[#This Row],[Descripción]],Tabla10[Descripción],Tabla10[CODIGO PRESUPUESTARIO],0))</f>
        <v/>
      </c>
      <c r="R965" s="535"/>
    </row>
    <row r="966" spans="2:18" x14ac:dyDescent="0.25">
      <c r="B966" s="191" t="str">
        <f>IF('Formulario PPGR3'!$G966="","",CONCATENATE('Formulario PPGR3'!$C966,".",'Formulario PPGR3'!$D966,".",'Formulario PPGR3'!$E966,".",'Formulario PPGR3'!$F966))</f>
        <v/>
      </c>
      <c r="C966" s="191" t="str">
        <f>IF('Formulario PPGR3'!$G966="","",'Formulario PPGR1'!#REF!)</f>
        <v/>
      </c>
      <c r="D966" s="191" t="str">
        <f>IF('Formulario PPGR3'!$G966="","",'Formulario PPGR1'!#REF!)</f>
        <v/>
      </c>
      <c r="E966" s="191" t="str">
        <f>IF('Formulario PPGR3'!$G966="","",'Formulario PPGR1'!#REF!)</f>
        <v/>
      </c>
      <c r="F966" s="191" t="str">
        <f>IF('Formulario PPGR3'!$G966="","",'Formulario PPGR1'!#REF!)</f>
        <v/>
      </c>
      <c r="G966" s="243"/>
      <c r="H966" s="531" t="str" cm="1">
        <f t="array" ref="H966">IF(Tabla1[[#This Row],[Código_Actividad]]="","",_xlfn.XLOOKUP(Tabla1[[#This Row],[Código_Actividad]],CodigoActividad,Tabla2[Actividades Programables Presupuestables],"",0))</f>
        <v/>
      </c>
      <c r="I966" s="532" t="str">
        <f>IFERROR(VLOOKUP('Formulario PPGR3'!$G966,'Formulario PPGR2'!$H$110:$V$265,15,FALSE),"")</f>
        <v/>
      </c>
      <c r="J966" s="537"/>
      <c r="K966" s="535" t="str">
        <f>IF(Tabla1[[#This Row],[Insumos]]="","",_xlfn.XLOOKUP(Tabla1[[#This Row],[Insumos]],Tabla10[Insumo],Tabla10[InsumoAbrev],"",0))</f>
        <v/>
      </c>
      <c r="L966" s="536"/>
      <c r="M966" s="533" t="str">
        <f>IF(Tabla1[[#This Row],[Descripción]]="","",_xlfn.XLOOKUP(Tabla1[[#This Row],[Descripción]],Tabla10[Descripción],Tabla10[Unidad de Medida],"",0))</f>
        <v/>
      </c>
      <c r="N966" s="323"/>
      <c r="O966" s="534" t="str">
        <f>IF(Tabla1[[#This Row],[Descripción]]="","",_xlfn.XLOOKUP(Tabla1[[#This Row],[Descripción]],Tabla10[Descripción],Tabla10[Precio Unitario],0))</f>
        <v/>
      </c>
      <c r="P966" s="534" t="str">
        <f>IF(Tabla1[[#This Row],[Cantidad de Insumos]]="","",Tabla1[[#This Row],[Precio Unitario]]*Tabla1[[#This Row],[Cantidad de Insumos]])</f>
        <v/>
      </c>
      <c r="Q966" s="534" t="str">
        <f>IF(Tabla1[[#This Row],[Descripción]]="","",_xlfn.XLOOKUP(Tabla1[[#This Row],[Descripción]],Tabla10[Descripción],Tabla10[CODIGO PRESUPUESTARIO],0))</f>
        <v/>
      </c>
      <c r="R966" s="535"/>
    </row>
    <row r="967" spans="2:18" x14ac:dyDescent="0.25">
      <c r="B967" s="191" t="str">
        <f>IF('Formulario PPGR3'!$G967="","",CONCATENATE('Formulario PPGR3'!$C967,".",'Formulario PPGR3'!$D967,".",'Formulario PPGR3'!$E967,".",'Formulario PPGR3'!$F967))</f>
        <v/>
      </c>
      <c r="C967" s="191" t="str">
        <f>IF('Formulario PPGR3'!$G967="","",'Formulario PPGR1'!#REF!)</f>
        <v/>
      </c>
      <c r="D967" s="191" t="str">
        <f>IF('Formulario PPGR3'!$G967="","",'Formulario PPGR1'!#REF!)</f>
        <v/>
      </c>
      <c r="E967" s="191" t="str">
        <f>IF('Formulario PPGR3'!$G967="","",'Formulario PPGR1'!#REF!)</f>
        <v/>
      </c>
      <c r="F967" s="191" t="str">
        <f>IF('Formulario PPGR3'!$G967="","",'Formulario PPGR1'!#REF!)</f>
        <v/>
      </c>
      <c r="G967" s="243"/>
      <c r="H967" s="531" t="str" cm="1">
        <f t="array" ref="H967">IF(Tabla1[[#This Row],[Código_Actividad]]="","",_xlfn.XLOOKUP(Tabla1[[#This Row],[Código_Actividad]],CodigoActividad,Tabla2[Actividades Programables Presupuestables],"",0))</f>
        <v/>
      </c>
      <c r="I967" s="532" t="str">
        <f>IFERROR(VLOOKUP('Formulario PPGR3'!$G967,'Formulario PPGR2'!$H$110:$V$265,15,FALSE),"")</f>
        <v/>
      </c>
      <c r="J967" s="537"/>
      <c r="K967" s="535" t="str">
        <f>IF(Tabla1[[#This Row],[Insumos]]="","",_xlfn.XLOOKUP(Tabla1[[#This Row],[Insumos]],Tabla10[Insumo],Tabla10[InsumoAbrev],"",0))</f>
        <v/>
      </c>
      <c r="L967" s="536"/>
      <c r="M967" s="533" t="str">
        <f>IF(Tabla1[[#This Row],[Descripción]]="","",_xlfn.XLOOKUP(Tabla1[[#This Row],[Descripción]],Tabla10[Descripción],Tabla10[Unidad de Medida],"",0))</f>
        <v/>
      </c>
      <c r="N967" s="323"/>
      <c r="O967" s="534" t="str">
        <f>IF(Tabla1[[#This Row],[Descripción]]="","",_xlfn.XLOOKUP(Tabla1[[#This Row],[Descripción]],Tabla10[Descripción],Tabla10[Precio Unitario],0))</f>
        <v/>
      </c>
      <c r="P967" s="534" t="str">
        <f>IF(Tabla1[[#This Row],[Cantidad de Insumos]]="","",Tabla1[[#This Row],[Precio Unitario]]*Tabla1[[#This Row],[Cantidad de Insumos]])</f>
        <v/>
      </c>
      <c r="Q967" s="534" t="str">
        <f>IF(Tabla1[[#This Row],[Descripción]]="","",_xlfn.XLOOKUP(Tabla1[[#This Row],[Descripción]],Tabla10[Descripción],Tabla10[CODIGO PRESUPUESTARIO],0))</f>
        <v/>
      </c>
      <c r="R967" s="535"/>
    </row>
    <row r="968" spans="2:18" x14ac:dyDescent="0.25">
      <c r="B968" s="191" t="str">
        <f>IF('Formulario PPGR3'!$G968="","",CONCATENATE('Formulario PPGR3'!$C968,".",'Formulario PPGR3'!$D968,".",'Formulario PPGR3'!$E968,".",'Formulario PPGR3'!$F968))</f>
        <v/>
      </c>
      <c r="C968" s="191" t="str">
        <f>IF('Formulario PPGR3'!$G968="","",'Formulario PPGR1'!#REF!)</f>
        <v/>
      </c>
      <c r="D968" s="191" t="str">
        <f>IF('Formulario PPGR3'!$G968="","",'Formulario PPGR1'!#REF!)</f>
        <v/>
      </c>
      <c r="E968" s="191" t="str">
        <f>IF('Formulario PPGR3'!$G968="","",'Formulario PPGR1'!#REF!)</f>
        <v/>
      </c>
      <c r="F968" s="191" t="str">
        <f>IF('Formulario PPGR3'!$G968="","",'Formulario PPGR1'!#REF!)</f>
        <v/>
      </c>
      <c r="G968" s="243"/>
      <c r="H968" s="531" t="str" cm="1">
        <f t="array" ref="H968">IF(Tabla1[[#This Row],[Código_Actividad]]="","",_xlfn.XLOOKUP(Tabla1[[#This Row],[Código_Actividad]],CodigoActividad,Tabla2[Actividades Programables Presupuestables],"",0))</f>
        <v/>
      </c>
      <c r="I968" s="532" t="str">
        <f>IFERROR(VLOOKUP('Formulario PPGR3'!$G968,'Formulario PPGR2'!$H$110:$V$265,15,FALSE),"")</f>
        <v/>
      </c>
      <c r="J968" s="537"/>
      <c r="K968" s="535" t="str">
        <f>IF(Tabla1[[#This Row],[Insumos]]="","",_xlfn.XLOOKUP(Tabla1[[#This Row],[Insumos]],Tabla10[Insumo],Tabla10[InsumoAbrev],"",0))</f>
        <v/>
      </c>
      <c r="L968" s="536"/>
      <c r="M968" s="533" t="str">
        <f>IF(Tabla1[[#This Row],[Descripción]]="","",_xlfn.XLOOKUP(Tabla1[[#This Row],[Descripción]],Tabla10[Descripción],Tabla10[Unidad de Medida],"",0))</f>
        <v/>
      </c>
      <c r="N968" s="323"/>
      <c r="O968" s="534" t="str">
        <f>IF(Tabla1[[#This Row],[Descripción]]="","",_xlfn.XLOOKUP(Tabla1[[#This Row],[Descripción]],Tabla10[Descripción],Tabla10[Precio Unitario],0))</f>
        <v/>
      </c>
      <c r="P968" s="534" t="str">
        <f>IF(Tabla1[[#This Row],[Cantidad de Insumos]]="","",Tabla1[[#This Row],[Precio Unitario]]*Tabla1[[#This Row],[Cantidad de Insumos]])</f>
        <v/>
      </c>
      <c r="Q968" s="534" t="str">
        <f>IF(Tabla1[[#This Row],[Descripción]]="","",_xlfn.XLOOKUP(Tabla1[[#This Row],[Descripción]],Tabla10[Descripción],Tabla10[CODIGO PRESUPUESTARIO],0))</f>
        <v/>
      </c>
      <c r="R968" s="535"/>
    </row>
    <row r="969" spans="2:18" x14ac:dyDescent="0.25">
      <c r="B969" s="191" t="str">
        <f>IF('Formulario PPGR3'!$G969="","",CONCATENATE('Formulario PPGR3'!$C969,".",'Formulario PPGR3'!$D969,".",'Formulario PPGR3'!$E969,".",'Formulario PPGR3'!$F969))</f>
        <v/>
      </c>
      <c r="C969" s="191" t="str">
        <f>IF('Formulario PPGR3'!$G969="","",'Formulario PPGR1'!#REF!)</f>
        <v/>
      </c>
      <c r="D969" s="191" t="str">
        <f>IF('Formulario PPGR3'!$G969="","",'Formulario PPGR1'!#REF!)</f>
        <v/>
      </c>
      <c r="E969" s="191" t="str">
        <f>IF('Formulario PPGR3'!$G969="","",'Formulario PPGR1'!#REF!)</f>
        <v/>
      </c>
      <c r="F969" s="191" t="str">
        <f>IF('Formulario PPGR3'!$G969="","",'Formulario PPGR1'!#REF!)</f>
        <v/>
      </c>
      <c r="G969" s="243"/>
      <c r="H969" s="531" t="str" cm="1">
        <f t="array" ref="H969">IF(Tabla1[[#This Row],[Código_Actividad]]="","",_xlfn.XLOOKUP(Tabla1[[#This Row],[Código_Actividad]],CodigoActividad,Tabla2[Actividades Programables Presupuestables],"",0))</f>
        <v/>
      </c>
      <c r="I969" s="532" t="str">
        <f>IFERROR(VLOOKUP('Formulario PPGR3'!$G969,'Formulario PPGR2'!$H$110:$V$265,15,FALSE),"")</f>
        <v/>
      </c>
      <c r="J969" s="537"/>
      <c r="K969" s="535" t="str">
        <f>IF(Tabla1[[#This Row],[Insumos]]="","",_xlfn.XLOOKUP(Tabla1[[#This Row],[Insumos]],Tabla10[Insumo],Tabla10[InsumoAbrev],"",0))</f>
        <v/>
      </c>
      <c r="L969" s="536"/>
      <c r="M969" s="533" t="str">
        <f>IF(Tabla1[[#This Row],[Descripción]]="","",_xlfn.XLOOKUP(Tabla1[[#This Row],[Descripción]],Tabla10[Descripción],Tabla10[Unidad de Medida],"",0))</f>
        <v/>
      </c>
      <c r="N969" s="323"/>
      <c r="O969" s="534" t="str">
        <f>IF(Tabla1[[#This Row],[Descripción]]="","",_xlfn.XLOOKUP(Tabla1[[#This Row],[Descripción]],Tabla10[Descripción],Tabla10[Precio Unitario],0))</f>
        <v/>
      </c>
      <c r="P969" s="534" t="str">
        <f>IF(Tabla1[[#This Row],[Cantidad de Insumos]]="","",Tabla1[[#This Row],[Precio Unitario]]*Tabla1[[#This Row],[Cantidad de Insumos]])</f>
        <v/>
      </c>
      <c r="Q969" s="534" t="str">
        <f>IF(Tabla1[[#This Row],[Descripción]]="","",_xlfn.XLOOKUP(Tabla1[[#This Row],[Descripción]],Tabla10[Descripción],Tabla10[CODIGO PRESUPUESTARIO],0))</f>
        <v/>
      </c>
      <c r="R969" s="535"/>
    </row>
    <row r="970" spans="2:18" x14ac:dyDescent="0.25">
      <c r="B970" s="191" t="str">
        <f>IF('Formulario PPGR3'!$G970="","",CONCATENATE('Formulario PPGR3'!$C970,".",'Formulario PPGR3'!$D970,".",'Formulario PPGR3'!$E970,".",'Formulario PPGR3'!$F970))</f>
        <v/>
      </c>
      <c r="C970" s="191" t="str">
        <f>IF('Formulario PPGR3'!$G970="","",'Formulario PPGR1'!#REF!)</f>
        <v/>
      </c>
      <c r="D970" s="191" t="str">
        <f>IF('Formulario PPGR3'!$G970="","",'Formulario PPGR1'!#REF!)</f>
        <v/>
      </c>
      <c r="E970" s="191" t="str">
        <f>IF('Formulario PPGR3'!$G970="","",'Formulario PPGR1'!#REF!)</f>
        <v/>
      </c>
      <c r="F970" s="191" t="str">
        <f>IF('Formulario PPGR3'!$G970="","",'Formulario PPGR1'!#REF!)</f>
        <v/>
      </c>
      <c r="G970" s="243"/>
      <c r="H970" s="531" t="str" cm="1">
        <f t="array" ref="H970">IF(Tabla1[[#This Row],[Código_Actividad]]="","",_xlfn.XLOOKUP(Tabla1[[#This Row],[Código_Actividad]],CodigoActividad,Tabla2[Actividades Programables Presupuestables],"",0))</f>
        <v/>
      </c>
      <c r="I970" s="532" t="str">
        <f>IFERROR(VLOOKUP('Formulario PPGR3'!$G970,'Formulario PPGR2'!$H$110:$V$265,15,FALSE),"")</f>
        <v/>
      </c>
      <c r="J970" s="537"/>
      <c r="K970" s="535" t="str">
        <f>IF(Tabla1[[#This Row],[Insumos]]="","",_xlfn.XLOOKUP(Tabla1[[#This Row],[Insumos]],Tabla10[Insumo],Tabla10[InsumoAbrev],"",0))</f>
        <v/>
      </c>
      <c r="L970" s="536"/>
      <c r="M970" s="533" t="str">
        <f>IF(Tabla1[[#This Row],[Descripción]]="","",_xlfn.XLOOKUP(Tabla1[[#This Row],[Descripción]],Tabla10[Descripción],Tabla10[Unidad de Medida],"",0))</f>
        <v/>
      </c>
      <c r="N970" s="323"/>
      <c r="O970" s="534" t="str">
        <f>IF(Tabla1[[#This Row],[Descripción]]="","",_xlfn.XLOOKUP(Tabla1[[#This Row],[Descripción]],Tabla10[Descripción],Tabla10[Precio Unitario],0))</f>
        <v/>
      </c>
      <c r="P970" s="534" t="str">
        <f>IF(Tabla1[[#This Row],[Cantidad de Insumos]]="","",Tabla1[[#This Row],[Precio Unitario]]*Tabla1[[#This Row],[Cantidad de Insumos]])</f>
        <v/>
      </c>
      <c r="Q970" s="534" t="str">
        <f>IF(Tabla1[[#This Row],[Descripción]]="","",_xlfn.XLOOKUP(Tabla1[[#This Row],[Descripción]],Tabla10[Descripción],Tabla10[CODIGO PRESUPUESTARIO],0))</f>
        <v/>
      </c>
      <c r="R970" s="535"/>
    </row>
    <row r="971" spans="2:18" x14ac:dyDescent="0.25">
      <c r="B971" s="191" t="str">
        <f>IF('Formulario PPGR3'!$G971="","",CONCATENATE('Formulario PPGR3'!$C971,".",'Formulario PPGR3'!$D971,".",'Formulario PPGR3'!$E971,".",'Formulario PPGR3'!$F971))</f>
        <v/>
      </c>
      <c r="C971" s="191" t="str">
        <f>IF('Formulario PPGR3'!$G971="","",'Formulario PPGR1'!#REF!)</f>
        <v/>
      </c>
      <c r="D971" s="191" t="str">
        <f>IF('Formulario PPGR3'!$G971="","",'Formulario PPGR1'!#REF!)</f>
        <v/>
      </c>
      <c r="E971" s="191" t="str">
        <f>IF('Formulario PPGR3'!$G971="","",'Formulario PPGR1'!#REF!)</f>
        <v/>
      </c>
      <c r="F971" s="191" t="str">
        <f>IF('Formulario PPGR3'!$G971="","",'Formulario PPGR1'!#REF!)</f>
        <v/>
      </c>
      <c r="G971" s="243"/>
      <c r="H971" s="531" t="str" cm="1">
        <f t="array" ref="H971">IF(Tabla1[[#This Row],[Código_Actividad]]="","",_xlfn.XLOOKUP(Tabla1[[#This Row],[Código_Actividad]],CodigoActividad,Tabla2[Actividades Programables Presupuestables],"",0))</f>
        <v/>
      </c>
      <c r="I971" s="532" t="str">
        <f>IFERROR(VLOOKUP('Formulario PPGR3'!$G971,'Formulario PPGR2'!$H$110:$V$265,15,FALSE),"")</f>
        <v/>
      </c>
      <c r="J971" s="537"/>
      <c r="K971" s="535" t="str">
        <f>IF(Tabla1[[#This Row],[Insumos]]="","",_xlfn.XLOOKUP(Tabla1[[#This Row],[Insumos]],Tabla10[Insumo],Tabla10[InsumoAbrev],"",0))</f>
        <v/>
      </c>
      <c r="L971" s="536"/>
      <c r="M971" s="533" t="str">
        <f>IF(Tabla1[[#This Row],[Descripción]]="","",_xlfn.XLOOKUP(Tabla1[[#This Row],[Descripción]],Tabla10[Descripción],Tabla10[Unidad de Medida],"",0))</f>
        <v/>
      </c>
      <c r="N971" s="323"/>
      <c r="O971" s="534" t="str">
        <f>IF(Tabla1[[#This Row],[Descripción]]="","",_xlfn.XLOOKUP(Tabla1[[#This Row],[Descripción]],Tabla10[Descripción],Tabla10[Precio Unitario],0))</f>
        <v/>
      </c>
      <c r="P971" s="534" t="str">
        <f>IF(Tabla1[[#This Row],[Cantidad de Insumos]]="","",Tabla1[[#This Row],[Precio Unitario]]*Tabla1[[#This Row],[Cantidad de Insumos]])</f>
        <v/>
      </c>
      <c r="Q971" s="534" t="str">
        <f>IF(Tabla1[[#This Row],[Descripción]]="","",_xlfn.XLOOKUP(Tabla1[[#This Row],[Descripción]],Tabla10[Descripción],Tabla10[CODIGO PRESUPUESTARIO],0))</f>
        <v/>
      </c>
      <c r="R971" s="535"/>
    </row>
    <row r="972" spans="2:18" x14ac:dyDescent="0.25">
      <c r="B972" s="191" t="str">
        <f>IF('Formulario PPGR3'!$G972="","",CONCATENATE('Formulario PPGR3'!$C972,".",'Formulario PPGR3'!$D972,".",'Formulario PPGR3'!$E972,".",'Formulario PPGR3'!$F972))</f>
        <v/>
      </c>
      <c r="C972" s="191" t="str">
        <f>IF('Formulario PPGR3'!$G972="","",'Formulario PPGR1'!#REF!)</f>
        <v/>
      </c>
      <c r="D972" s="191" t="str">
        <f>IF('Formulario PPGR3'!$G972="","",'Formulario PPGR1'!#REF!)</f>
        <v/>
      </c>
      <c r="E972" s="191" t="str">
        <f>IF('Formulario PPGR3'!$G972="","",'Formulario PPGR1'!#REF!)</f>
        <v/>
      </c>
      <c r="F972" s="191" t="str">
        <f>IF('Formulario PPGR3'!$G972="","",'Formulario PPGR1'!#REF!)</f>
        <v/>
      </c>
      <c r="G972" s="243"/>
      <c r="H972" s="531" t="str" cm="1">
        <f t="array" ref="H972">IF(Tabla1[[#This Row],[Código_Actividad]]="","",_xlfn.XLOOKUP(Tabla1[[#This Row],[Código_Actividad]],CodigoActividad,Tabla2[Actividades Programables Presupuestables],"",0))</f>
        <v/>
      </c>
      <c r="I972" s="532" t="str">
        <f>IFERROR(VLOOKUP('Formulario PPGR3'!$G972,'Formulario PPGR2'!$H$110:$V$265,15,FALSE),"")</f>
        <v/>
      </c>
      <c r="J972" s="537"/>
      <c r="K972" s="535" t="str">
        <f>IF(Tabla1[[#This Row],[Insumos]]="","",_xlfn.XLOOKUP(Tabla1[[#This Row],[Insumos]],Tabla10[Insumo],Tabla10[InsumoAbrev],"",0))</f>
        <v/>
      </c>
      <c r="L972" s="536"/>
      <c r="M972" s="533" t="str">
        <f>IF(Tabla1[[#This Row],[Descripción]]="","",_xlfn.XLOOKUP(Tabla1[[#This Row],[Descripción]],Tabla10[Descripción],Tabla10[Unidad de Medida],"",0))</f>
        <v/>
      </c>
      <c r="N972" s="323"/>
      <c r="O972" s="534" t="str">
        <f>IF(Tabla1[[#This Row],[Descripción]]="","",_xlfn.XLOOKUP(Tabla1[[#This Row],[Descripción]],Tabla10[Descripción],Tabla10[Precio Unitario],0))</f>
        <v/>
      </c>
      <c r="P972" s="534" t="str">
        <f>IF(Tabla1[[#This Row],[Cantidad de Insumos]]="","",Tabla1[[#This Row],[Precio Unitario]]*Tabla1[[#This Row],[Cantidad de Insumos]])</f>
        <v/>
      </c>
      <c r="Q972" s="534" t="str">
        <f>IF(Tabla1[[#This Row],[Descripción]]="","",_xlfn.XLOOKUP(Tabla1[[#This Row],[Descripción]],Tabla10[Descripción],Tabla10[CODIGO PRESUPUESTARIO],0))</f>
        <v/>
      </c>
      <c r="R972" s="535"/>
    </row>
    <row r="973" spans="2:18" x14ac:dyDescent="0.25">
      <c r="B973" s="191" t="str">
        <f>IF('Formulario PPGR3'!$G973="","",CONCATENATE('Formulario PPGR3'!$C973,".",'Formulario PPGR3'!$D973,".",'Formulario PPGR3'!$E973,".",'Formulario PPGR3'!$F973))</f>
        <v/>
      </c>
      <c r="C973" s="191" t="str">
        <f>IF('Formulario PPGR3'!$G973="","",'Formulario PPGR1'!#REF!)</f>
        <v/>
      </c>
      <c r="D973" s="191" t="str">
        <f>IF('Formulario PPGR3'!$G973="","",'Formulario PPGR1'!#REF!)</f>
        <v/>
      </c>
      <c r="E973" s="191" t="str">
        <f>IF('Formulario PPGR3'!$G973="","",'Formulario PPGR1'!#REF!)</f>
        <v/>
      </c>
      <c r="F973" s="191" t="str">
        <f>IF('Formulario PPGR3'!$G973="","",'Formulario PPGR1'!#REF!)</f>
        <v/>
      </c>
      <c r="G973" s="243"/>
      <c r="H973" s="531" t="str" cm="1">
        <f t="array" ref="H973">IF(Tabla1[[#This Row],[Código_Actividad]]="","",_xlfn.XLOOKUP(Tabla1[[#This Row],[Código_Actividad]],CodigoActividad,Tabla2[Actividades Programables Presupuestables],"",0))</f>
        <v/>
      </c>
      <c r="I973" s="532" t="str">
        <f>IFERROR(VLOOKUP('Formulario PPGR3'!$G973,'Formulario PPGR2'!$H$110:$V$265,15,FALSE),"")</f>
        <v/>
      </c>
      <c r="J973" s="537"/>
      <c r="K973" s="535" t="str">
        <f>IF(Tabla1[[#This Row],[Insumos]]="","",_xlfn.XLOOKUP(Tabla1[[#This Row],[Insumos]],Tabla10[Insumo],Tabla10[InsumoAbrev],"",0))</f>
        <v/>
      </c>
      <c r="L973" s="536"/>
      <c r="M973" s="533" t="str">
        <f>IF(Tabla1[[#This Row],[Descripción]]="","",_xlfn.XLOOKUP(Tabla1[[#This Row],[Descripción]],Tabla10[Descripción],Tabla10[Unidad de Medida],"",0))</f>
        <v/>
      </c>
      <c r="N973" s="323"/>
      <c r="O973" s="534" t="str">
        <f>IF(Tabla1[[#This Row],[Descripción]]="","",_xlfn.XLOOKUP(Tabla1[[#This Row],[Descripción]],Tabla10[Descripción],Tabla10[Precio Unitario],0))</f>
        <v/>
      </c>
      <c r="P973" s="534" t="str">
        <f>IF(Tabla1[[#This Row],[Cantidad de Insumos]]="","",Tabla1[[#This Row],[Precio Unitario]]*Tabla1[[#This Row],[Cantidad de Insumos]])</f>
        <v/>
      </c>
      <c r="Q973" s="534" t="str">
        <f>IF(Tabla1[[#This Row],[Descripción]]="","",_xlfn.XLOOKUP(Tabla1[[#This Row],[Descripción]],Tabla10[Descripción],Tabla10[CODIGO PRESUPUESTARIO],0))</f>
        <v/>
      </c>
      <c r="R973" s="535"/>
    </row>
    <row r="974" spans="2:18" x14ac:dyDescent="0.25">
      <c r="B974" s="191" t="str">
        <f>IF('Formulario PPGR3'!$G974="","",CONCATENATE('Formulario PPGR3'!$C974,".",'Formulario PPGR3'!$D974,".",'Formulario PPGR3'!$E974,".",'Formulario PPGR3'!$F974))</f>
        <v/>
      </c>
      <c r="C974" s="191" t="str">
        <f>IF('Formulario PPGR3'!$G974="","",'Formulario PPGR1'!#REF!)</f>
        <v/>
      </c>
      <c r="D974" s="191" t="str">
        <f>IF('Formulario PPGR3'!$G974="","",'Formulario PPGR1'!#REF!)</f>
        <v/>
      </c>
      <c r="E974" s="191" t="str">
        <f>IF('Formulario PPGR3'!$G974="","",'Formulario PPGR1'!#REF!)</f>
        <v/>
      </c>
      <c r="F974" s="191" t="str">
        <f>IF('Formulario PPGR3'!$G974="","",'Formulario PPGR1'!#REF!)</f>
        <v/>
      </c>
      <c r="G974" s="243"/>
      <c r="H974" s="531" t="str" cm="1">
        <f t="array" ref="H974">IF(Tabla1[[#This Row],[Código_Actividad]]="","",_xlfn.XLOOKUP(Tabla1[[#This Row],[Código_Actividad]],CodigoActividad,Tabla2[Actividades Programables Presupuestables],"",0))</f>
        <v/>
      </c>
      <c r="I974" s="532" t="str">
        <f>IFERROR(VLOOKUP('Formulario PPGR3'!$G974,'Formulario PPGR2'!$H$110:$V$265,15,FALSE),"")</f>
        <v/>
      </c>
      <c r="J974" s="537"/>
      <c r="K974" s="535" t="str">
        <f>IF(Tabla1[[#This Row],[Insumos]]="","",_xlfn.XLOOKUP(Tabla1[[#This Row],[Insumos]],Tabla10[Insumo],Tabla10[InsumoAbrev],"",0))</f>
        <v/>
      </c>
      <c r="L974" s="536"/>
      <c r="M974" s="533" t="str">
        <f>IF(Tabla1[[#This Row],[Descripción]]="","",_xlfn.XLOOKUP(Tabla1[[#This Row],[Descripción]],Tabla10[Descripción],Tabla10[Unidad de Medida],"",0))</f>
        <v/>
      </c>
      <c r="N974" s="323"/>
      <c r="O974" s="534" t="str">
        <f>IF(Tabla1[[#This Row],[Descripción]]="","",_xlfn.XLOOKUP(Tabla1[[#This Row],[Descripción]],Tabla10[Descripción],Tabla10[Precio Unitario],0))</f>
        <v/>
      </c>
      <c r="P974" s="534" t="str">
        <f>IF(Tabla1[[#This Row],[Cantidad de Insumos]]="","",Tabla1[[#This Row],[Precio Unitario]]*Tabla1[[#This Row],[Cantidad de Insumos]])</f>
        <v/>
      </c>
      <c r="Q974" s="534" t="str">
        <f>IF(Tabla1[[#This Row],[Descripción]]="","",_xlfn.XLOOKUP(Tabla1[[#This Row],[Descripción]],Tabla10[Descripción],Tabla10[CODIGO PRESUPUESTARIO],0))</f>
        <v/>
      </c>
      <c r="R974" s="535"/>
    </row>
    <row r="975" spans="2:18" x14ac:dyDescent="0.25">
      <c r="B975" s="191" t="str">
        <f>IF('Formulario PPGR3'!$G975="","",CONCATENATE('Formulario PPGR3'!$C975,".",'Formulario PPGR3'!$D975,".",'Formulario PPGR3'!$E975,".",'Formulario PPGR3'!$F975))</f>
        <v/>
      </c>
      <c r="C975" s="191" t="str">
        <f>IF('Formulario PPGR3'!$G975="","",'Formulario PPGR1'!#REF!)</f>
        <v/>
      </c>
      <c r="D975" s="191" t="str">
        <f>IF('Formulario PPGR3'!$G975="","",'Formulario PPGR1'!#REF!)</f>
        <v/>
      </c>
      <c r="E975" s="191" t="str">
        <f>IF('Formulario PPGR3'!$G975="","",'Formulario PPGR1'!#REF!)</f>
        <v/>
      </c>
      <c r="F975" s="191" t="str">
        <f>IF('Formulario PPGR3'!$G975="","",'Formulario PPGR1'!#REF!)</f>
        <v/>
      </c>
      <c r="G975" s="243"/>
      <c r="H975" s="531" t="str" cm="1">
        <f t="array" ref="H975">IF(Tabla1[[#This Row],[Código_Actividad]]="","",_xlfn.XLOOKUP(Tabla1[[#This Row],[Código_Actividad]],CodigoActividad,Tabla2[Actividades Programables Presupuestables],"",0))</f>
        <v/>
      </c>
      <c r="I975" s="532" t="str">
        <f>IFERROR(VLOOKUP('Formulario PPGR3'!$G975,'Formulario PPGR2'!$H$110:$V$265,15,FALSE),"")</f>
        <v/>
      </c>
      <c r="J975" s="537"/>
      <c r="K975" s="535" t="str">
        <f>IF(Tabla1[[#This Row],[Insumos]]="","",_xlfn.XLOOKUP(Tabla1[[#This Row],[Insumos]],Tabla10[Insumo],Tabla10[InsumoAbrev],"",0))</f>
        <v/>
      </c>
      <c r="L975" s="536"/>
      <c r="M975" s="533" t="str">
        <f>IF(Tabla1[[#This Row],[Descripción]]="","",_xlfn.XLOOKUP(Tabla1[[#This Row],[Descripción]],Tabla10[Descripción],Tabla10[Unidad de Medida],"",0))</f>
        <v/>
      </c>
      <c r="N975" s="323"/>
      <c r="O975" s="534" t="str">
        <f>IF(Tabla1[[#This Row],[Descripción]]="","",_xlfn.XLOOKUP(Tabla1[[#This Row],[Descripción]],Tabla10[Descripción],Tabla10[Precio Unitario],0))</f>
        <v/>
      </c>
      <c r="P975" s="534" t="str">
        <f>IF(Tabla1[[#This Row],[Cantidad de Insumos]]="","",Tabla1[[#This Row],[Precio Unitario]]*Tabla1[[#This Row],[Cantidad de Insumos]])</f>
        <v/>
      </c>
      <c r="Q975" s="534" t="str">
        <f>IF(Tabla1[[#This Row],[Descripción]]="","",_xlfn.XLOOKUP(Tabla1[[#This Row],[Descripción]],Tabla10[Descripción],Tabla10[CODIGO PRESUPUESTARIO],0))</f>
        <v/>
      </c>
      <c r="R975" s="535"/>
    </row>
    <row r="976" spans="2:18" x14ac:dyDescent="0.25">
      <c r="B976" s="191" t="str">
        <f>IF('Formulario PPGR3'!$G976="","",CONCATENATE('Formulario PPGR3'!$C976,".",'Formulario PPGR3'!$D976,".",'Formulario PPGR3'!$E976,".",'Formulario PPGR3'!$F976))</f>
        <v/>
      </c>
      <c r="C976" s="191" t="str">
        <f>IF('Formulario PPGR3'!$G976="","",'Formulario PPGR1'!#REF!)</f>
        <v/>
      </c>
      <c r="D976" s="191" t="str">
        <f>IF('Formulario PPGR3'!$G976="","",'Formulario PPGR1'!#REF!)</f>
        <v/>
      </c>
      <c r="E976" s="191" t="str">
        <f>IF('Formulario PPGR3'!$G976="","",'Formulario PPGR1'!#REF!)</f>
        <v/>
      </c>
      <c r="F976" s="191" t="str">
        <f>IF('Formulario PPGR3'!$G976="","",'Formulario PPGR1'!#REF!)</f>
        <v/>
      </c>
      <c r="G976" s="243"/>
      <c r="H976" s="531" t="str" cm="1">
        <f t="array" ref="H976">IF(Tabla1[[#This Row],[Código_Actividad]]="","",_xlfn.XLOOKUP(Tabla1[[#This Row],[Código_Actividad]],CodigoActividad,Tabla2[Actividades Programables Presupuestables],"",0))</f>
        <v/>
      </c>
      <c r="I976" s="532" t="str">
        <f>IFERROR(VLOOKUP('Formulario PPGR3'!$G976,'Formulario PPGR2'!$H$110:$V$265,15,FALSE),"")</f>
        <v/>
      </c>
      <c r="J976" s="537"/>
      <c r="K976" s="535" t="str">
        <f>IF(Tabla1[[#This Row],[Insumos]]="","",_xlfn.XLOOKUP(Tabla1[[#This Row],[Insumos]],Tabla10[Insumo],Tabla10[InsumoAbrev],"",0))</f>
        <v/>
      </c>
      <c r="L976" s="536"/>
      <c r="M976" s="533" t="str">
        <f>IF(Tabla1[[#This Row],[Descripción]]="","",_xlfn.XLOOKUP(Tabla1[[#This Row],[Descripción]],Tabla10[Descripción],Tabla10[Unidad de Medida],"",0))</f>
        <v/>
      </c>
      <c r="N976" s="323"/>
      <c r="O976" s="534" t="str">
        <f>IF(Tabla1[[#This Row],[Descripción]]="","",_xlfn.XLOOKUP(Tabla1[[#This Row],[Descripción]],Tabla10[Descripción],Tabla10[Precio Unitario],0))</f>
        <v/>
      </c>
      <c r="P976" s="534" t="str">
        <f>IF(Tabla1[[#This Row],[Cantidad de Insumos]]="","",Tabla1[[#This Row],[Precio Unitario]]*Tabla1[[#This Row],[Cantidad de Insumos]])</f>
        <v/>
      </c>
      <c r="Q976" s="534" t="str">
        <f>IF(Tabla1[[#This Row],[Descripción]]="","",_xlfn.XLOOKUP(Tabla1[[#This Row],[Descripción]],Tabla10[Descripción],Tabla10[CODIGO PRESUPUESTARIO],0))</f>
        <v/>
      </c>
      <c r="R976" s="535"/>
    </row>
    <row r="977" spans="2:18" x14ac:dyDescent="0.25">
      <c r="B977" s="191" t="str">
        <f>IF('Formulario PPGR3'!$G977="","",CONCATENATE('Formulario PPGR3'!$C977,".",'Formulario PPGR3'!$D977,".",'Formulario PPGR3'!$E977,".",'Formulario PPGR3'!$F977))</f>
        <v/>
      </c>
      <c r="C977" s="191" t="str">
        <f>IF('Formulario PPGR3'!$G977="","",'Formulario PPGR1'!#REF!)</f>
        <v/>
      </c>
      <c r="D977" s="191" t="str">
        <f>IF('Formulario PPGR3'!$G977="","",'Formulario PPGR1'!#REF!)</f>
        <v/>
      </c>
      <c r="E977" s="191" t="str">
        <f>IF('Formulario PPGR3'!$G977="","",'Formulario PPGR1'!#REF!)</f>
        <v/>
      </c>
      <c r="F977" s="191" t="str">
        <f>IF('Formulario PPGR3'!$G977="","",'Formulario PPGR1'!#REF!)</f>
        <v/>
      </c>
      <c r="G977" s="243"/>
      <c r="H977" s="531" t="str" cm="1">
        <f t="array" ref="H977">IF(Tabla1[[#This Row],[Código_Actividad]]="","",_xlfn.XLOOKUP(Tabla1[[#This Row],[Código_Actividad]],CodigoActividad,Tabla2[Actividades Programables Presupuestables],"",0))</f>
        <v/>
      </c>
      <c r="I977" s="532" t="str">
        <f>IFERROR(VLOOKUP('Formulario PPGR3'!$G977,'Formulario PPGR2'!$H$110:$V$265,15,FALSE),"")</f>
        <v/>
      </c>
      <c r="J977" s="537"/>
      <c r="K977" s="535" t="str">
        <f>IF(Tabla1[[#This Row],[Insumos]]="","",_xlfn.XLOOKUP(Tabla1[[#This Row],[Insumos]],Tabla10[Insumo],Tabla10[InsumoAbrev],"",0))</f>
        <v/>
      </c>
      <c r="L977" s="536"/>
      <c r="M977" s="533" t="str">
        <f>IF(Tabla1[[#This Row],[Descripción]]="","",_xlfn.XLOOKUP(Tabla1[[#This Row],[Descripción]],Tabla10[Descripción],Tabla10[Unidad de Medida],"",0))</f>
        <v/>
      </c>
      <c r="N977" s="323"/>
      <c r="O977" s="534" t="str">
        <f>IF(Tabla1[[#This Row],[Descripción]]="","",_xlfn.XLOOKUP(Tabla1[[#This Row],[Descripción]],Tabla10[Descripción],Tabla10[Precio Unitario],0))</f>
        <v/>
      </c>
      <c r="P977" s="534" t="str">
        <f>IF(Tabla1[[#This Row],[Cantidad de Insumos]]="","",Tabla1[[#This Row],[Precio Unitario]]*Tabla1[[#This Row],[Cantidad de Insumos]])</f>
        <v/>
      </c>
      <c r="Q977" s="534" t="str">
        <f>IF(Tabla1[[#This Row],[Descripción]]="","",_xlfn.XLOOKUP(Tabla1[[#This Row],[Descripción]],Tabla10[Descripción],Tabla10[CODIGO PRESUPUESTARIO],0))</f>
        <v/>
      </c>
      <c r="R977" s="535"/>
    </row>
    <row r="978" spans="2:18" x14ac:dyDescent="0.25">
      <c r="B978" s="191" t="str">
        <f>IF('Formulario PPGR3'!$G978="","",CONCATENATE('Formulario PPGR3'!$C978,".",'Formulario PPGR3'!$D978,".",'Formulario PPGR3'!$E978,".",'Formulario PPGR3'!$F978))</f>
        <v/>
      </c>
      <c r="C978" s="191" t="str">
        <f>IF('Formulario PPGR3'!$G978="","",'Formulario PPGR1'!#REF!)</f>
        <v/>
      </c>
      <c r="D978" s="191" t="str">
        <f>IF('Formulario PPGR3'!$G978="","",'Formulario PPGR1'!#REF!)</f>
        <v/>
      </c>
      <c r="E978" s="191" t="str">
        <f>IF('Formulario PPGR3'!$G978="","",'Formulario PPGR1'!#REF!)</f>
        <v/>
      </c>
      <c r="F978" s="191" t="str">
        <f>IF('Formulario PPGR3'!$G978="","",'Formulario PPGR1'!#REF!)</f>
        <v/>
      </c>
      <c r="G978" s="243"/>
      <c r="H978" s="531" t="str" cm="1">
        <f t="array" ref="H978">IF(Tabla1[[#This Row],[Código_Actividad]]="","",_xlfn.XLOOKUP(Tabla1[[#This Row],[Código_Actividad]],CodigoActividad,Tabla2[Actividades Programables Presupuestables],"",0))</f>
        <v/>
      </c>
      <c r="I978" s="532" t="str">
        <f>IFERROR(VLOOKUP('Formulario PPGR3'!$G978,'Formulario PPGR2'!$H$110:$V$265,15,FALSE),"")</f>
        <v/>
      </c>
      <c r="J978" s="537"/>
      <c r="K978" s="535" t="str">
        <f>IF(Tabla1[[#This Row],[Insumos]]="","",_xlfn.XLOOKUP(Tabla1[[#This Row],[Insumos]],Tabla10[Insumo],Tabla10[InsumoAbrev],"",0))</f>
        <v/>
      </c>
      <c r="L978" s="536"/>
      <c r="M978" s="533" t="str">
        <f>IF(Tabla1[[#This Row],[Descripción]]="","",_xlfn.XLOOKUP(Tabla1[[#This Row],[Descripción]],Tabla10[Descripción],Tabla10[Unidad de Medida],"",0))</f>
        <v/>
      </c>
      <c r="N978" s="323"/>
      <c r="O978" s="534" t="str">
        <f>IF(Tabla1[[#This Row],[Descripción]]="","",_xlfn.XLOOKUP(Tabla1[[#This Row],[Descripción]],Tabla10[Descripción],Tabla10[Precio Unitario],0))</f>
        <v/>
      </c>
      <c r="P978" s="534" t="str">
        <f>IF(Tabla1[[#This Row],[Cantidad de Insumos]]="","",Tabla1[[#This Row],[Precio Unitario]]*Tabla1[[#This Row],[Cantidad de Insumos]])</f>
        <v/>
      </c>
      <c r="Q978" s="534" t="str">
        <f>IF(Tabla1[[#This Row],[Descripción]]="","",_xlfn.XLOOKUP(Tabla1[[#This Row],[Descripción]],Tabla10[Descripción],Tabla10[CODIGO PRESUPUESTARIO],0))</f>
        <v/>
      </c>
      <c r="R978" s="535"/>
    </row>
    <row r="979" spans="2:18" x14ac:dyDescent="0.25">
      <c r="B979" s="191" t="str">
        <f>IF('Formulario PPGR3'!$G979="","",CONCATENATE('Formulario PPGR3'!$C979,".",'Formulario PPGR3'!$D979,".",'Formulario PPGR3'!$E979,".",'Formulario PPGR3'!$F979))</f>
        <v/>
      </c>
      <c r="C979" s="191" t="str">
        <f>IF('Formulario PPGR3'!$G979="","",'Formulario PPGR1'!#REF!)</f>
        <v/>
      </c>
      <c r="D979" s="191" t="str">
        <f>IF('Formulario PPGR3'!$G979="","",'Formulario PPGR1'!#REF!)</f>
        <v/>
      </c>
      <c r="E979" s="191" t="str">
        <f>IF('Formulario PPGR3'!$G979="","",'Formulario PPGR1'!#REF!)</f>
        <v/>
      </c>
      <c r="F979" s="191" t="str">
        <f>IF('Formulario PPGR3'!$G979="","",'Formulario PPGR1'!#REF!)</f>
        <v/>
      </c>
      <c r="G979" s="243"/>
      <c r="H979" s="531" t="str" cm="1">
        <f t="array" ref="H979">IF(Tabla1[[#This Row],[Código_Actividad]]="","",_xlfn.XLOOKUP(Tabla1[[#This Row],[Código_Actividad]],CodigoActividad,Tabla2[Actividades Programables Presupuestables],"",0))</f>
        <v/>
      </c>
      <c r="I979" s="532" t="str">
        <f>IFERROR(VLOOKUP('Formulario PPGR3'!$G979,'Formulario PPGR2'!$H$110:$V$265,15,FALSE),"")</f>
        <v/>
      </c>
      <c r="J979" s="537"/>
      <c r="K979" s="535" t="str">
        <f>IF(Tabla1[[#This Row],[Insumos]]="","",_xlfn.XLOOKUP(Tabla1[[#This Row],[Insumos]],Tabla10[Insumo],Tabla10[InsumoAbrev],"",0))</f>
        <v/>
      </c>
      <c r="L979" s="536"/>
      <c r="M979" s="533" t="str">
        <f>IF(Tabla1[[#This Row],[Descripción]]="","",_xlfn.XLOOKUP(Tabla1[[#This Row],[Descripción]],Tabla10[Descripción],Tabla10[Unidad de Medida],"",0))</f>
        <v/>
      </c>
      <c r="N979" s="323"/>
      <c r="O979" s="534" t="str">
        <f>IF(Tabla1[[#This Row],[Descripción]]="","",_xlfn.XLOOKUP(Tabla1[[#This Row],[Descripción]],Tabla10[Descripción],Tabla10[Precio Unitario],0))</f>
        <v/>
      </c>
      <c r="P979" s="534" t="str">
        <f>IF(Tabla1[[#This Row],[Cantidad de Insumos]]="","",Tabla1[[#This Row],[Precio Unitario]]*Tabla1[[#This Row],[Cantidad de Insumos]])</f>
        <v/>
      </c>
      <c r="Q979" s="534" t="str">
        <f>IF(Tabla1[[#This Row],[Descripción]]="","",_xlfn.XLOOKUP(Tabla1[[#This Row],[Descripción]],Tabla10[Descripción],Tabla10[CODIGO PRESUPUESTARIO],0))</f>
        <v/>
      </c>
      <c r="R979" s="535"/>
    </row>
    <row r="980" spans="2:18" x14ac:dyDescent="0.25">
      <c r="B980" s="191" t="str">
        <f>IF('Formulario PPGR3'!$G980="","",CONCATENATE('Formulario PPGR3'!$C980,".",'Formulario PPGR3'!$D980,".",'Formulario PPGR3'!$E980,".",'Formulario PPGR3'!$F980))</f>
        <v/>
      </c>
      <c r="C980" s="191" t="str">
        <f>IF('Formulario PPGR3'!$G980="","",'Formulario PPGR1'!#REF!)</f>
        <v/>
      </c>
      <c r="D980" s="191" t="str">
        <f>IF('Formulario PPGR3'!$G980="","",'Formulario PPGR1'!#REF!)</f>
        <v/>
      </c>
      <c r="E980" s="191" t="str">
        <f>IF('Formulario PPGR3'!$G980="","",'Formulario PPGR1'!#REF!)</f>
        <v/>
      </c>
      <c r="F980" s="191" t="str">
        <f>IF('Formulario PPGR3'!$G980="","",'Formulario PPGR1'!#REF!)</f>
        <v/>
      </c>
      <c r="G980" s="243"/>
      <c r="H980" s="531" t="str" cm="1">
        <f t="array" ref="H980">IF(Tabla1[[#This Row],[Código_Actividad]]="","",_xlfn.XLOOKUP(Tabla1[[#This Row],[Código_Actividad]],CodigoActividad,Tabla2[Actividades Programables Presupuestables],"",0))</f>
        <v/>
      </c>
      <c r="I980" s="532" t="str">
        <f>IFERROR(VLOOKUP('Formulario PPGR3'!$G980,'Formulario PPGR2'!$H$110:$V$265,15,FALSE),"")</f>
        <v/>
      </c>
      <c r="J980" s="537"/>
      <c r="K980" s="535" t="str">
        <f>IF(Tabla1[[#This Row],[Insumos]]="","",_xlfn.XLOOKUP(Tabla1[[#This Row],[Insumos]],Tabla10[Insumo],Tabla10[InsumoAbrev],"",0))</f>
        <v/>
      </c>
      <c r="L980" s="536"/>
      <c r="M980" s="533" t="str">
        <f>IF(Tabla1[[#This Row],[Descripción]]="","",_xlfn.XLOOKUP(Tabla1[[#This Row],[Descripción]],Tabla10[Descripción],Tabla10[Unidad de Medida],"",0))</f>
        <v/>
      </c>
      <c r="N980" s="323"/>
      <c r="O980" s="534" t="str">
        <f>IF(Tabla1[[#This Row],[Descripción]]="","",_xlfn.XLOOKUP(Tabla1[[#This Row],[Descripción]],Tabla10[Descripción],Tabla10[Precio Unitario],0))</f>
        <v/>
      </c>
      <c r="P980" s="534" t="str">
        <f>IF(Tabla1[[#This Row],[Cantidad de Insumos]]="","",Tabla1[[#This Row],[Precio Unitario]]*Tabla1[[#This Row],[Cantidad de Insumos]])</f>
        <v/>
      </c>
      <c r="Q980" s="534" t="str">
        <f>IF(Tabla1[[#This Row],[Descripción]]="","",_xlfn.XLOOKUP(Tabla1[[#This Row],[Descripción]],Tabla10[Descripción],Tabla10[CODIGO PRESUPUESTARIO],0))</f>
        <v/>
      </c>
      <c r="R980" s="535"/>
    </row>
    <row r="981" spans="2:18" x14ac:dyDescent="0.25">
      <c r="B981" s="191" t="str">
        <f>IF('Formulario PPGR3'!$G981="","",CONCATENATE('Formulario PPGR3'!$C981,".",'Formulario PPGR3'!$D981,".",'Formulario PPGR3'!$E981,".",'Formulario PPGR3'!$F981))</f>
        <v/>
      </c>
      <c r="C981" s="191" t="str">
        <f>IF('Formulario PPGR3'!$G981="","",'Formulario PPGR1'!#REF!)</f>
        <v/>
      </c>
      <c r="D981" s="191" t="str">
        <f>IF('Formulario PPGR3'!$G981="","",'Formulario PPGR1'!#REF!)</f>
        <v/>
      </c>
      <c r="E981" s="191" t="str">
        <f>IF('Formulario PPGR3'!$G981="","",'Formulario PPGR1'!#REF!)</f>
        <v/>
      </c>
      <c r="F981" s="191" t="str">
        <f>IF('Formulario PPGR3'!$G981="","",'Formulario PPGR1'!#REF!)</f>
        <v/>
      </c>
      <c r="G981" s="243"/>
      <c r="H981" s="531" t="str" cm="1">
        <f t="array" ref="H981">IF(Tabla1[[#This Row],[Código_Actividad]]="","",_xlfn.XLOOKUP(Tabla1[[#This Row],[Código_Actividad]],CodigoActividad,Tabla2[Actividades Programables Presupuestables],"",0))</f>
        <v/>
      </c>
      <c r="I981" s="532" t="str">
        <f>IFERROR(VLOOKUP('Formulario PPGR3'!$G981,'Formulario PPGR2'!$H$110:$V$265,15,FALSE),"")</f>
        <v/>
      </c>
      <c r="J981" s="537"/>
      <c r="K981" s="535" t="str">
        <f>IF(Tabla1[[#This Row],[Insumos]]="","",_xlfn.XLOOKUP(Tabla1[[#This Row],[Insumos]],Tabla10[Insumo],Tabla10[InsumoAbrev],"",0))</f>
        <v/>
      </c>
      <c r="L981" s="536"/>
      <c r="M981" s="533" t="str">
        <f>IF(Tabla1[[#This Row],[Descripción]]="","",_xlfn.XLOOKUP(Tabla1[[#This Row],[Descripción]],Tabla10[Descripción],Tabla10[Unidad de Medida],"",0))</f>
        <v/>
      </c>
      <c r="N981" s="323"/>
      <c r="O981" s="534" t="str">
        <f>IF(Tabla1[[#This Row],[Descripción]]="","",_xlfn.XLOOKUP(Tabla1[[#This Row],[Descripción]],Tabla10[Descripción],Tabla10[Precio Unitario],0))</f>
        <v/>
      </c>
      <c r="P981" s="534" t="str">
        <f>IF(Tabla1[[#This Row],[Cantidad de Insumos]]="","",Tabla1[[#This Row],[Precio Unitario]]*Tabla1[[#This Row],[Cantidad de Insumos]])</f>
        <v/>
      </c>
      <c r="Q981" s="534" t="str">
        <f>IF(Tabla1[[#This Row],[Descripción]]="","",_xlfn.XLOOKUP(Tabla1[[#This Row],[Descripción]],Tabla10[Descripción],Tabla10[CODIGO PRESUPUESTARIO],0))</f>
        <v/>
      </c>
      <c r="R981" s="535"/>
    </row>
    <row r="982" spans="2:18" x14ac:dyDescent="0.25">
      <c r="B982" s="191" t="str">
        <f>IF('Formulario PPGR3'!$G982="","",CONCATENATE('Formulario PPGR3'!$C982,".",'Formulario PPGR3'!$D982,".",'Formulario PPGR3'!$E982,".",'Formulario PPGR3'!$F982))</f>
        <v/>
      </c>
      <c r="C982" s="191" t="str">
        <f>IF('Formulario PPGR3'!$G982="","",'Formulario PPGR1'!#REF!)</f>
        <v/>
      </c>
      <c r="D982" s="191" t="str">
        <f>IF('Formulario PPGR3'!$G982="","",'Formulario PPGR1'!#REF!)</f>
        <v/>
      </c>
      <c r="E982" s="191" t="str">
        <f>IF('Formulario PPGR3'!$G982="","",'Formulario PPGR1'!#REF!)</f>
        <v/>
      </c>
      <c r="F982" s="191" t="str">
        <f>IF('Formulario PPGR3'!$G982="","",'Formulario PPGR1'!#REF!)</f>
        <v/>
      </c>
      <c r="G982" s="243"/>
      <c r="H982" s="531" t="str" cm="1">
        <f t="array" ref="H982">IF(Tabla1[[#This Row],[Código_Actividad]]="","",_xlfn.XLOOKUP(Tabla1[[#This Row],[Código_Actividad]],CodigoActividad,Tabla2[Actividades Programables Presupuestables],"",0))</f>
        <v/>
      </c>
      <c r="I982" s="532" t="str">
        <f>IFERROR(VLOOKUP('Formulario PPGR3'!$G982,'Formulario PPGR2'!$H$110:$V$265,15,FALSE),"")</f>
        <v/>
      </c>
      <c r="J982" s="537"/>
      <c r="K982" s="535" t="str">
        <f>IF(Tabla1[[#This Row],[Insumos]]="","",_xlfn.XLOOKUP(Tabla1[[#This Row],[Insumos]],Tabla10[Insumo],Tabla10[InsumoAbrev],"",0))</f>
        <v/>
      </c>
      <c r="L982" s="536"/>
      <c r="M982" s="533" t="str">
        <f>IF(Tabla1[[#This Row],[Descripción]]="","",_xlfn.XLOOKUP(Tabla1[[#This Row],[Descripción]],Tabla10[Descripción],Tabla10[Unidad de Medida],"",0))</f>
        <v/>
      </c>
      <c r="N982" s="323"/>
      <c r="O982" s="534" t="str">
        <f>IF(Tabla1[[#This Row],[Descripción]]="","",_xlfn.XLOOKUP(Tabla1[[#This Row],[Descripción]],Tabla10[Descripción],Tabla10[Precio Unitario],0))</f>
        <v/>
      </c>
      <c r="P982" s="534" t="str">
        <f>IF(Tabla1[[#This Row],[Cantidad de Insumos]]="","",Tabla1[[#This Row],[Precio Unitario]]*Tabla1[[#This Row],[Cantidad de Insumos]])</f>
        <v/>
      </c>
      <c r="Q982" s="534" t="str">
        <f>IF(Tabla1[[#This Row],[Descripción]]="","",_xlfn.XLOOKUP(Tabla1[[#This Row],[Descripción]],Tabla10[Descripción],Tabla10[CODIGO PRESUPUESTARIO],0))</f>
        <v/>
      </c>
      <c r="R982" s="535"/>
    </row>
    <row r="983" spans="2:18" x14ac:dyDescent="0.25">
      <c r="B983" s="191" t="str">
        <f>IF('Formulario PPGR3'!$G983="","",CONCATENATE('Formulario PPGR3'!$C983,".",'Formulario PPGR3'!$D983,".",'Formulario PPGR3'!$E983,".",'Formulario PPGR3'!$F983))</f>
        <v/>
      </c>
      <c r="C983" s="191" t="str">
        <f>IF('Formulario PPGR3'!$G983="","",'Formulario PPGR1'!#REF!)</f>
        <v/>
      </c>
      <c r="D983" s="191" t="str">
        <f>IF('Formulario PPGR3'!$G983="","",'Formulario PPGR1'!#REF!)</f>
        <v/>
      </c>
      <c r="E983" s="191" t="str">
        <f>IF('Formulario PPGR3'!$G983="","",'Formulario PPGR1'!#REF!)</f>
        <v/>
      </c>
      <c r="F983" s="191" t="str">
        <f>IF('Formulario PPGR3'!$G983="","",'Formulario PPGR1'!#REF!)</f>
        <v/>
      </c>
      <c r="G983" s="243"/>
      <c r="H983" s="531" t="str" cm="1">
        <f t="array" ref="H983">IF(Tabla1[[#This Row],[Código_Actividad]]="","",_xlfn.XLOOKUP(Tabla1[[#This Row],[Código_Actividad]],CodigoActividad,Tabla2[Actividades Programables Presupuestables],"",0))</f>
        <v/>
      </c>
      <c r="I983" s="532" t="str">
        <f>IFERROR(VLOOKUP('Formulario PPGR3'!$G983,'Formulario PPGR2'!$H$110:$V$265,15,FALSE),"")</f>
        <v/>
      </c>
      <c r="J983" s="537"/>
      <c r="K983" s="535" t="str">
        <f>IF(Tabla1[[#This Row],[Insumos]]="","",_xlfn.XLOOKUP(Tabla1[[#This Row],[Insumos]],Tabla10[Insumo],Tabla10[InsumoAbrev],"",0))</f>
        <v/>
      </c>
      <c r="L983" s="536"/>
      <c r="M983" s="533" t="str">
        <f>IF(Tabla1[[#This Row],[Descripción]]="","",_xlfn.XLOOKUP(Tabla1[[#This Row],[Descripción]],Tabla10[Descripción],Tabla10[Unidad de Medida],"",0))</f>
        <v/>
      </c>
      <c r="N983" s="323"/>
      <c r="O983" s="534" t="str">
        <f>IF(Tabla1[[#This Row],[Descripción]]="","",_xlfn.XLOOKUP(Tabla1[[#This Row],[Descripción]],Tabla10[Descripción],Tabla10[Precio Unitario],0))</f>
        <v/>
      </c>
      <c r="P983" s="534" t="str">
        <f>IF(Tabla1[[#This Row],[Cantidad de Insumos]]="","",Tabla1[[#This Row],[Precio Unitario]]*Tabla1[[#This Row],[Cantidad de Insumos]])</f>
        <v/>
      </c>
      <c r="Q983" s="534" t="str">
        <f>IF(Tabla1[[#This Row],[Descripción]]="","",_xlfn.XLOOKUP(Tabla1[[#This Row],[Descripción]],Tabla10[Descripción],Tabla10[CODIGO PRESUPUESTARIO],0))</f>
        <v/>
      </c>
      <c r="R983" s="535"/>
    </row>
    <row r="984" spans="2:18" x14ac:dyDescent="0.25">
      <c r="B984" s="191" t="str">
        <f>IF('Formulario PPGR3'!$G984="","",CONCATENATE('Formulario PPGR3'!$C984,".",'Formulario PPGR3'!$D984,".",'Formulario PPGR3'!$E984,".",'Formulario PPGR3'!$F984))</f>
        <v/>
      </c>
      <c r="C984" s="191" t="str">
        <f>IF('Formulario PPGR3'!$G984="","",'Formulario PPGR1'!#REF!)</f>
        <v/>
      </c>
      <c r="D984" s="191" t="str">
        <f>IF('Formulario PPGR3'!$G984="","",'Formulario PPGR1'!#REF!)</f>
        <v/>
      </c>
      <c r="E984" s="191" t="str">
        <f>IF('Formulario PPGR3'!$G984="","",'Formulario PPGR1'!#REF!)</f>
        <v/>
      </c>
      <c r="F984" s="191" t="str">
        <f>IF('Formulario PPGR3'!$G984="","",'Formulario PPGR1'!#REF!)</f>
        <v/>
      </c>
      <c r="G984" s="243"/>
      <c r="H984" s="531" t="str" cm="1">
        <f t="array" ref="H984">IF(Tabla1[[#This Row],[Código_Actividad]]="","",_xlfn.XLOOKUP(Tabla1[[#This Row],[Código_Actividad]],CodigoActividad,Tabla2[Actividades Programables Presupuestables],"",0))</f>
        <v/>
      </c>
      <c r="I984" s="532" t="str">
        <f>IFERROR(VLOOKUP('Formulario PPGR3'!$G984,'Formulario PPGR2'!$H$110:$V$265,15,FALSE),"")</f>
        <v/>
      </c>
      <c r="J984" s="537"/>
      <c r="K984" s="535" t="str">
        <f>IF(Tabla1[[#This Row],[Insumos]]="","",_xlfn.XLOOKUP(Tabla1[[#This Row],[Insumos]],Tabla10[Insumo],Tabla10[InsumoAbrev],"",0))</f>
        <v/>
      </c>
      <c r="L984" s="536"/>
      <c r="M984" s="533" t="str">
        <f>IF(Tabla1[[#This Row],[Descripción]]="","",_xlfn.XLOOKUP(Tabla1[[#This Row],[Descripción]],Tabla10[Descripción],Tabla10[Unidad de Medida],"",0))</f>
        <v/>
      </c>
      <c r="N984" s="323"/>
      <c r="O984" s="534" t="str">
        <f>IF(Tabla1[[#This Row],[Descripción]]="","",_xlfn.XLOOKUP(Tabla1[[#This Row],[Descripción]],Tabla10[Descripción],Tabla10[Precio Unitario],0))</f>
        <v/>
      </c>
      <c r="P984" s="534" t="str">
        <f>IF(Tabla1[[#This Row],[Cantidad de Insumos]]="","",Tabla1[[#This Row],[Precio Unitario]]*Tabla1[[#This Row],[Cantidad de Insumos]])</f>
        <v/>
      </c>
      <c r="Q984" s="534" t="str">
        <f>IF(Tabla1[[#This Row],[Descripción]]="","",_xlfn.XLOOKUP(Tabla1[[#This Row],[Descripción]],Tabla10[Descripción],Tabla10[CODIGO PRESUPUESTARIO],0))</f>
        <v/>
      </c>
      <c r="R984" s="535"/>
    </row>
    <row r="985" spans="2:18" x14ac:dyDescent="0.25">
      <c r="B985" s="191" t="str">
        <f>IF('Formulario PPGR3'!$G985="","",CONCATENATE('Formulario PPGR3'!$C985,".",'Formulario PPGR3'!$D985,".",'Formulario PPGR3'!$E985,".",'Formulario PPGR3'!$F985))</f>
        <v/>
      </c>
      <c r="C985" s="191" t="str">
        <f>IF('Formulario PPGR3'!$G985="","",'Formulario PPGR1'!#REF!)</f>
        <v/>
      </c>
      <c r="D985" s="191" t="str">
        <f>IF('Formulario PPGR3'!$G985="","",'Formulario PPGR1'!#REF!)</f>
        <v/>
      </c>
      <c r="E985" s="191" t="str">
        <f>IF('Formulario PPGR3'!$G985="","",'Formulario PPGR1'!#REF!)</f>
        <v/>
      </c>
      <c r="F985" s="191" t="str">
        <f>IF('Formulario PPGR3'!$G985="","",'Formulario PPGR1'!#REF!)</f>
        <v/>
      </c>
      <c r="G985" s="243"/>
      <c r="H985" s="531" t="str" cm="1">
        <f t="array" ref="H985">IF(Tabla1[[#This Row],[Código_Actividad]]="","",_xlfn.XLOOKUP(Tabla1[[#This Row],[Código_Actividad]],CodigoActividad,Tabla2[Actividades Programables Presupuestables],"",0))</f>
        <v/>
      </c>
      <c r="I985" s="532" t="str">
        <f>IFERROR(VLOOKUP('Formulario PPGR3'!$G985,'Formulario PPGR2'!$H$110:$V$265,15,FALSE),"")</f>
        <v/>
      </c>
      <c r="J985" s="537"/>
      <c r="K985" s="535" t="str">
        <f>IF(Tabla1[[#This Row],[Insumos]]="","",_xlfn.XLOOKUP(Tabla1[[#This Row],[Insumos]],Tabla10[Insumo],Tabla10[InsumoAbrev],"",0))</f>
        <v/>
      </c>
      <c r="L985" s="536"/>
      <c r="M985" s="533" t="str">
        <f>IF(Tabla1[[#This Row],[Descripción]]="","",_xlfn.XLOOKUP(Tabla1[[#This Row],[Descripción]],Tabla10[Descripción],Tabla10[Unidad de Medida],"",0))</f>
        <v/>
      </c>
      <c r="N985" s="323"/>
      <c r="O985" s="534" t="str">
        <f>IF(Tabla1[[#This Row],[Descripción]]="","",_xlfn.XLOOKUP(Tabla1[[#This Row],[Descripción]],Tabla10[Descripción],Tabla10[Precio Unitario],0))</f>
        <v/>
      </c>
      <c r="P985" s="534" t="str">
        <f>IF(Tabla1[[#This Row],[Cantidad de Insumos]]="","",Tabla1[[#This Row],[Precio Unitario]]*Tabla1[[#This Row],[Cantidad de Insumos]])</f>
        <v/>
      </c>
      <c r="Q985" s="534" t="str">
        <f>IF(Tabla1[[#This Row],[Descripción]]="","",_xlfn.XLOOKUP(Tabla1[[#This Row],[Descripción]],Tabla10[Descripción],Tabla10[CODIGO PRESUPUESTARIO],0))</f>
        <v/>
      </c>
      <c r="R985" s="535"/>
    </row>
    <row r="986" spans="2:18" x14ac:dyDescent="0.25">
      <c r="B986" s="191" t="str">
        <f>IF('Formulario PPGR3'!$G986="","",CONCATENATE('Formulario PPGR3'!$C986,".",'Formulario PPGR3'!$D986,".",'Formulario PPGR3'!$E986,".",'Formulario PPGR3'!$F986))</f>
        <v/>
      </c>
      <c r="C986" s="191" t="str">
        <f>IF('Formulario PPGR3'!$G986="","",'Formulario PPGR1'!#REF!)</f>
        <v/>
      </c>
      <c r="D986" s="191" t="str">
        <f>IF('Formulario PPGR3'!$G986="","",'Formulario PPGR1'!#REF!)</f>
        <v/>
      </c>
      <c r="E986" s="191" t="str">
        <f>IF('Formulario PPGR3'!$G986="","",'Formulario PPGR1'!#REF!)</f>
        <v/>
      </c>
      <c r="F986" s="191" t="str">
        <f>IF('Formulario PPGR3'!$G986="","",'Formulario PPGR1'!#REF!)</f>
        <v/>
      </c>
      <c r="G986" s="243"/>
      <c r="H986" s="531" t="str" cm="1">
        <f t="array" ref="H986">IF(Tabla1[[#This Row],[Código_Actividad]]="","",_xlfn.XLOOKUP(Tabla1[[#This Row],[Código_Actividad]],CodigoActividad,Tabla2[Actividades Programables Presupuestables],"",0))</f>
        <v/>
      </c>
      <c r="I986" s="532" t="str">
        <f>IFERROR(VLOOKUP('Formulario PPGR3'!$G986,'Formulario PPGR2'!$H$110:$V$265,15,FALSE),"")</f>
        <v/>
      </c>
      <c r="J986" s="537"/>
      <c r="K986" s="535" t="str">
        <f>IF(Tabla1[[#This Row],[Insumos]]="","",_xlfn.XLOOKUP(Tabla1[[#This Row],[Insumos]],Tabla10[Insumo],Tabla10[InsumoAbrev],"",0))</f>
        <v/>
      </c>
      <c r="L986" s="536"/>
      <c r="M986" s="533" t="str">
        <f>IF(Tabla1[[#This Row],[Descripción]]="","",_xlfn.XLOOKUP(Tabla1[[#This Row],[Descripción]],Tabla10[Descripción],Tabla10[Unidad de Medida],"",0))</f>
        <v/>
      </c>
      <c r="N986" s="323"/>
      <c r="O986" s="534" t="str">
        <f>IF(Tabla1[[#This Row],[Descripción]]="","",_xlfn.XLOOKUP(Tabla1[[#This Row],[Descripción]],Tabla10[Descripción],Tabla10[Precio Unitario],0))</f>
        <v/>
      </c>
      <c r="P986" s="534" t="str">
        <f>IF(Tabla1[[#This Row],[Cantidad de Insumos]]="","",Tabla1[[#This Row],[Precio Unitario]]*Tabla1[[#This Row],[Cantidad de Insumos]])</f>
        <v/>
      </c>
      <c r="Q986" s="534" t="str">
        <f>IF(Tabla1[[#This Row],[Descripción]]="","",_xlfn.XLOOKUP(Tabla1[[#This Row],[Descripción]],Tabla10[Descripción],Tabla10[CODIGO PRESUPUESTARIO],0))</f>
        <v/>
      </c>
      <c r="R986" s="535"/>
    </row>
    <row r="987" spans="2:18" x14ac:dyDescent="0.25">
      <c r="B987" s="191" t="str">
        <f>IF('Formulario PPGR3'!$G987="","",CONCATENATE('Formulario PPGR3'!$C987,".",'Formulario PPGR3'!$D987,".",'Formulario PPGR3'!$E987,".",'Formulario PPGR3'!$F987))</f>
        <v/>
      </c>
      <c r="C987" s="191" t="str">
        <f>IF('Formulario PPGR3'!$G987="","",'Formulario PPGR1'!#REF!)</f>
        <v/>
      </c>
      <c r="D987" s="191" t="str">
        <f>IF('Formulario PPGR3'!$G987="","",'Formulario PPGR1'!#REF!)</f>
        <v/>
      </c>
      <c r="E987" s="191" t="str">
        <f>IF('Formulario PPGR3'!$G987="","",'Formulario PPGR1'!#REF!)</f>
        <v/>
      </c>
      <c r="F987" s="191" t="str">
        <f>IF('Formulario PPGR3'!$G987="","",'Formulario PPGR1'!#REF!)</f>
        <v/>
      </c>
      <c r="G987" s="243"/>
      <c r="H987" s="531" t="str" cm="1">
        <f t="array" ref="H987">IF(Tabla1[[#This Row],[Código_Actividad]]="","",_xlfn.XLOOKUP(Tabla1[[#This Row],[Código_Actividad]],CodigoActividad,Tabla2[Actividades Programables Presupuestables],"",0))</f>
        <v/>
      </c>
      <c r="I987" s="532" t="str">
        <f>IFERROR(VLOOKUP('Formulario PPGR3'!$G987,'Formulario PPGR2'!$H$110:$V$265,15,FALSE),"")</f>
        <v/>
      </c>
      <c r="J987" s="537"/>
      <c r="K987" s="535" t="str">
        <f>IF(Tabla1[[#This Row],[Insumos]]="","",_xlfn.XLOOKUP(Tabla1[[#This Row],[Insumos]],Tabla10[Insumo],Tabla10[InsumoAbrev],"",0))</f>
        <v/>
      </c>
      <c r="L987" s="536"/>
      <c r="M987" s="533" t="str">
        <f>IF(Tabla1[[#This Row],[Descripción]]="","",_xlfn.XLOOKUP(Tabla1[[#This Row],[Descripción]],Tabla10[Descripción],Tabla10[Unidad de Medida],"",0))</f>
        <v/>
      </c>
      <c r="N987" s="323"/>
      <c r="O987" s="534" t="str">
        <f>IF(Tabla1[[#This Row],[Descripción]]="","",_xlfn.XLOOKUP(Tabla1[[#This Row],[Descripción]],Tabla10[Descripción],Tabla10[Precio Unitario],0))</f>
        <v/>
      </c>
      <c r="P987" s="534" t="str">
        <f>IF(Tabla1[[#This Row],[Cantidad de Insumos]]="","",Tabla1[[#This Row],[Precio Unitario]]*Tabla1[[#This Row],[Cantidad de Insumos]])</f>
        <v/>
      </c>
      <c r="Q987" s="534" t="str">
        <f>IF(Tabla1[[#This Row],[Descripción]]="","",_xlfn.XLOOKUP(Tabla1[[#This Row],[Descripción]],Tabla10[Descripción],Tabla10[CODIGO PRESUPUESTARIO],0))</f>
        <v/>
      </c>
      <c r="R987" s="535"/>
    </row>
    <row r="988" spans="2:18" x14ac:dyDescent="0.25">
      <c r="B988" s="191" t="str">
        <f>IF('Formulario PPGR3'!$G988="","",CONCATENATE('Formulario PPGR3'!$C988,".",'Formulario PPGR3'!$D988,".",'Formulario PPGR3'!$E988,".",'Formulario PPGR3'!$F988))</f>
        <v/>
      </c>
      <c r="C988" s="191" t="str">
        <f>IF('Formulario PPGR3'!$G988="","",'Formulario PPGR1'!#REF!)</f>
        <v/>
      </c>
      <c r="D988" s="191" t="str">
        <f>IF('Formulario PPGR3'!$G988="","",'Formulario PPGR1'!#REF!)</f>
        <v/>
      </c>
      <c r="E988" s="191" t="str">
        <f>IF('Formulario PPGR3'!$G988="","",'Formulario PPGR1'!#REF!)</f>
        <v/>
      </c>
      <c r="F988" s="191" t="str">
        <f>IF('Formulario PPGR3'!$G988="","",'Formulario PPGR1'!#REF!)</f>
        <v/>
      </c>
      <c r="G988" s="243"/>
      <c r="H988" s="531" t="str" cm="1">
        <f t="array" ref="H988">IF(Tabla1[[#This Row],[Código_Actividad]]="","",_xlfn.XLOOKUP(Tabla1[[#This Row],[Código_Actividad]],CodigoActividad,Tabla2[Actividades Programables Presupuestables],"",0))</f>
        <v/>
      </c>
      <c r="I988" s="532" t="str">
        <f>IFERROR(VLOOKUP('Formulario PPGR3'!$G988,'Formulario PPGR2'!$H$110:$V$265,15,FALSE),"")</f>
        <v/>
      </c>
      <c r="J988" s="537"/>
      <c r="K988" s="535" t="str">
        <f>IF(Tabla1[[#This Row],[Insumos]]="","",_xlfn.XLOOKUP(Tabla1[[#This Row],[Insumos]],Tabla10[Insumo],Tabla10[InsumoAbrev],"",0))</f>
        <v/>
      </c>
      <c r="L988" s="536"/>
      <c r="M988" s="533" t="str">
        <f>IF(Tabla1[[#This Row],[Descripción]]="","",_xlfn.XLOOKUP(Tabla1[[#This Row],[Descripción]],Tabla10[Descripción],Tabla10[Unidad de Medida],"",0))</f>
        <v/>
      </c>
      <c r="N988" s="323"/>
      <c r="O988" s="534" t="str">
        <f>IF(Tabla1[[#This Row],[Descripción]]="","",_xlfn.XLOOKUP(Tabla1[[#This Row],[Descripción]],Tabla10[Descripción],Tabla10[Precio Unitario],0))</f>
        <v/>
      </c>
      <c r="P988" s="534" t="str">
        <f>IF(Tabla1[[#This Row],[Cantidad de Insumos]]="","",Tabla1[[#This Row],[Precio Unitario]]*Tabla1[[#This Row],[Cantidad de Insumos]])</f>
        <v/>
      </c>
      <c r="Q988" s="534" t="str">
        <f>IF(Tabla1[[#This Row],[Descripción]]="","",_xlfn.XLOOKUP(Tabla1[[#This Row],[Descripción]],Tabla10[Descripción],Tabla10[CODIGO PRESUPUESTARIO],0))</f>
        <v/>
      </c>
      <c r="R988" s="535"/>
    </row>
    <row r="989" spans="2:18" x14ac:dyDescent="0.25">
      <c r="B989" s="191" t="str">
        <f>IF('Formulario PPGR3'!$G989="","",CONCATENATE('Formulario PPGR3'!$C989,".",'Formulario PPGR3'!$D989,".",'Formulario PPGR3'!$E989,".",'Formulario PPGR3'!$F989))</f>
        <v/>
      </c>
      <c r="C989" s="191" t="str">
        <f>IF('Formulario PPGR3'!$G989="","",'Formulario PPGR1'!#REF!)</f>
        <v/>
      </c>
      <c r="D989" s="191" t="str">
        <f>IF('Formulario PPGR3'!$G989="","",'Formulario PPGR1'!#REF!)</f>
        <v/>
      </c>
      <c r="E989" s="191" t="str">
        <f>IF('Formulario PPGR3'!$G989="","",'Formulario PPGR1'!#REF!)</f>
        <v/>
      </c>
      <c r="F989" s="191" t="str">
        <f>IF('Formulario PPGR3'!$G989="","",'Formulario PPGR1'!#REF!)</f>
        <v/>
      </c>
      <c r="G989" s="243"/>
      <c r="H989" s="531" t="str" cm="1">
        <f t="array" ref="H989">IF(Tabla1[[#This Row],[Código_Actividad]]="","",_xlfn.XLOOKUP(Tabla1[[#This Row],[Código_Actividad]],CodigoActividad,Tabla2[Actividades Programables Presupuestables],"",0))</f>
        <v/>
      </c>
      <c r="I989" s="532" t="str">
        <f>IFERROR(VLOOKUP('Formulario PPGR3'!$G989,'Formulario PPGR2'!$H$110:$V$265,15,FALSE),"")</f>
        <v/>
      </c>
      <c r="J989" s="537"/>
      <c r="K989" s="535" t="str">
        <f>IF(Tabla1[[#This Row],[Insumos]]="","",_xlfn.XLOOKUP(Tabla1[[#This Row],[Insumos]],Tabla10[Insumo],Tabla10[InsumoAbrev],"",0))</f>
        <v/>
      </c>
      <c r="L989" s="536"/>
      <c r="M989" s="533" t="str">
        <f>IF(Tabla1[[#This Row],[Descripción]]="","",_xlfn.XLOOKUP(Tabla1[[#This Row],[Descripción]],Tabla10[Descripción],Tabla10[Unidad de Medida],"",0))</f>
        <v/>
      </c>
      <c r="N989" s="323"/>
      <c r="O989" s="534" t="str">
        <f>IF(Tabla1[[#This Row],[Descripción]]="","",_xlfn.XLOOKUP(Tabla1[[#This Row],[Descripción]],Tabla10[Descripción],Tabla10[Precio Unitario],0))</f>
        <v/>
      </c>
      <c r="P989" s="534" t="str">
        <f>IF(Tabla1[[#This Row],[Cantidad de Insumos]]="","",Tabla1[[#This Row],[Precio Unitario]]*Tabla1[[#This Row],[Cantidad de Insumos]])</f>
        <v/>
      </c>
      <c r="Q989" s="534" t="str">
        <f>IF(Tabla1[[#This Row],[Descripción]]="","",_xlfn.XLOOKUP(Tabla1[[#This Row],[Descripción]],Tabla10[Descripción],Tabla10[CODIGO PRESUPUESTARIO],0))</f>
        <v/>
      </c>
      <c r="R989" s="535"/>
    </row>
    <row r="990" spans="2:18" x14ac:dyDescent="0.25">
      <c r="B990" s="191" t="str">
        <f>IF('Formulario PPGR3'!$G990="","",CONCATENATE('Formulario PPGR3'!$C990,".",'Formulario PPGR3'!$D990,".",'Formulario PPGR3'!$E990,".",'Formulario PPGR3'!$F990))</f>
        <v/>
      </c>
      <c r="C990" s="191" t="str">
        <f>IF('Formulario PPGR3'!$G990="","",'Formulario PPGR1'!#REF!)</f>
        <v/>
      </c>
      <c r="D990" s="191" t="str">
        <f>IF('Formulario PPGR3'!$G990="","",'Formulario PPGR1'!#REF!)</f>
        <v/>
      </c>
      <c r="E990" s="191" t="str">
        <f>IF('Formulario PPGR3'!$G990="","",'Formulario PPGR1'!#REF!)</f>
        <v/>
      </c>
      <c r="F990" s="191" t="str">
        <f>IF('Formulario PPGR3'!$G990="","",'Formulario PPGR1'!#REF!)</f>
        <v/>
      </c>
      <c r="G990" s="243"/>
      <c r="H990" s="531" t="str" cm="1">
        <f t="array" ref="H990">IF(Tabla1[[#This Row],[Código_Actividad]]="","",_xlfn.XLOOKUP(Tabla1[[#This Row],[Código_Actividad]],CodigoActividad,Tabla2[Actividades Programables Presupuestables],"",0))</f>
        <v/>
      </c>
      <c r="I990" s="532" t="str">
        <f>IFERROR(VLOOKUP('Formulario PPGR3'!$G990,'Formulario PPGR2'!$H$110:$V$265,15,FALSE),"")</f>
        <v/>
      </c>
      <c r="J990" s="537"/>
      <c r="K990" s="535" t="str">
        <f>IF(Tabla1[[#This Row],[Insumos]]="","",_xlfn.XLOOKUP(Tabla1[[#This Row],[Insumos]],Tabla10[Insumo],Tabla10[InsumoAbrev],"",0))</f>
        <v/>
      </c>
      <c r="L990" s="536"/>
      <c r="M990" s="533" t="str">
        <f>IF(Tabla1[[#This Row],[Descripción]]="","",_xlfn.XLOOKUP(Tabla1[[#This Row],[Descripción]],Tabla10[Descripción],Tabla10[Unidad de Medida],"",0))</f>
        <v/>
      </c>
      <c r="N990" s="323"/>
      <c r="O990" s="534" t="str">
        <f>IF(Tabla1[[#This Row],[Descripción]]="","",_xlfn.XLOOKUP(Tabla1[[#This Row],[Descripción]],Tabla10[Descripción],Tabla10[Precio Unitario],0))</f>
        <v/>
      </c>
      <c r="P990" s="534" t="str">
        <f>IF(Tabla1[[#This Row],[Cantidad de Insumos]]="","",Tabla1[[#This Row],[Precio Unitario]]*Tabla1[[#This Row],[Cantidad de Insumos]])</f>
        <v/>
      </c>
      <c r="Q990" s="534" t="str">
        <f>IF(Tabla1[[#This Row],[Descripción]]="","",_xlfn.XLOOKUP(Tabla1[[#This Row],[Descripción]],Tabla10[Descripción],Tabla10[CODIGO PRESUPUESTARIO],0))</f>
        <v/>
      </c>
      <c r="R990" s="535"/>
    </row>
    <row r="991" spans="2:18" x14ac:dyDescent="0.25">
      <c r="B991" s="191" t="str">
        <f>IF('Formulario PPGR3'!$G991="","",CONCATENATE('Formulario PPGR3'!$C991,".",'Formulario PPGR3'!$D991,".",'Formulario PPGR3'!$E991,".",'Formulario PPGR3'!$F991))</f>
        <v/>
      </c>
      <c r="C991" s="191" t="str">
        <f>IF('Formulario PPGR3'!$G991="","",'Formulario PPGR1'!#REF!)</f>
        <v/>
      </c>
      <c r="D991" s="191" t="str">
        <f>IF('Formulario PPGR3'!$G991="","",'Formulario PPGR1'!#REF!)</f>
        <v/>
      </c>
      <c r="E991" s="191" t="str">
        <f>IF('Formulario PPGR3'!$G991="","",'Formulario PPGR1'!#REF!)</f>
        <v/>
      </c>
      <c r="F991" s="191" t="str">
        <f>IF('Formulario PPGR3'!$G991="","",'Formulario PPGR1'!#REF!)</f>
        <v/>
      </c>
      <c r="G991" s="243"/>
      <c r="H991" s="531" t="str" cm="1">
        <f t="array" ref="H991">IF(Tabla1[[#This Row],[Código_Actividad]]="","",_xlfn.XLOOKUP(Tabla1[[#This Row],[Código_Actividad]],CodigoActividad,Tabla2[Actividades Programables Presupuestables],"",0))</f>
        <v/>
      </c>
      <c r="I991" s="532" t="str">
        <f>IFERROR(VLOOKUP('Formulario PPGR3'!$G991,'Formulario PPGR2'!$H$110:$V$265,15,FALSE),"")</f>
        <v/>
      </c>
      <c r="J991" s="537"/>
      <c r="K991" s="535" t="str">
        <f>IF(Tabla1[[#This Row],[Insumos]]="","",_xlfn.XLOOKUP(Tabla1[[#This Row],[Insumos]],Tabla10[Insumo],Tabla10[InsumoAbrev],"",0))</f>
        <v/>
      </c>
      <c r="L991" s="536"/>
      <c r="M991" s="533" t="str">
        <f>IF(Tabla1[[#This Row],[Descripción]]="","",_xlfn.XLOOKUP(Tabla1[[#This Row],[Descripción]],Tabla10[Descripción],Tabla10[Unidad de Medida],"",0))</f>
        <v/>
      </c>
      <c r="N991" s="323"/>
      <c r="O991" s="534" t="str">
        <f>IF(Tabla1[[#This Row],[Descripción]]="","",_xlfn.XLOOKUP(Tabla1[[#This Row],[Descripción]],Tabla10[Descripción],Tabla10[Precio Unitario],0))</f>
        <v/>
      </c>
      <c r="P991" s="534" t="str">
        <f>IF(Tabla1[[#This Row],[Cantidad de Insumos]]="","",Tabla1[[#This Row],[Precio Unitario]]*Tabla1[[#This Row],[Cantidad de Insumos]])</f>
        <v/>
      </c>
      <c r="Q991" s="534" t="str">
        <f>IF(Tabla1[[#This Row],[Descripción]]="","",_xlfn.XLOOKUP(Tabla1[[#This Row],[Descripción]],Tabla10[Descripción],Tabla10[CODIGO PRESUPUESTARIO],0))</f>
        <v/>
      </c>
      <c r="R991" s="535"/>
    </row>
    <row r="992" spans="2:18" x14ac:dyDescent="0.25">
      <c r="B992" s="191" t="str">
        <f>IF('Formulario PPGR3'!$G992="","",CONCATENATE('Formulario PPGR3'!$C992,".",'Formulario PPGR3'!$D992,".",'Formulario PPGR3'!$E992,".",'Formulario PPGR3'!$F992))</f>
        <v/>
      </c>
      <c r="C992" s="191" t="str">
        <f>IF('Formulario PPGR3'!$G992="","",'Formulario PPGR1'!#REF!)</f>
        <v/>
      </c>
      <c r="D992" s="191" t="str">
        <f>IF('Formulario PPGR3'!$G992="","",'Formulario PPGR1'!#REF!)</f>
        <v/>
      </c>
      <c r="E992" s="191" t="str">
        <f>IF('Formulario PPGR3'!$G992="","",'Formulario PPGR1'!#REF!)</f>
        <v/>
      </c>
      <c r="F992" s="191" t="str">
        <f>IF('Formulario PPGR3'!$G992="","",'Formulario PPGR1'!#REF!)</f>
        <v/>
      </c>
      <c r="G992" s="243"/>
      <c r="H992" s="531" t="str" cm="1">
        <f t="array" ref="H992">IF(Tabla1[[#This Row],[Código_Actividad]]="","",_xlfn.XLOOKUP(Tabla1[[#This Row],[Código_Actividad]],CodigoActividad,Tabla2[Actividades Programables Presupuestables],"",0))</f>
        <v/>
      </c>
      <c r="I992" s="532" t="str">
        <f>IFERROR(VLOOKUP('Formulario PPGR3'!$G992,'Formulario PPGR2'!$H$110:$V$265,15,FALSE),"")</f>
        <v/>
      </c>
      <c r="J992" s="537"/>
      <c r="K992" s="535" t="str">
        <f>IF(Tabla1[[#This Row],[Insumos]]="","",_xlfn.XLOOKUP(Tabla1[[#This Row],[Insumos]],Tabla10[Insumo],Tabla10[InsumoAbrev],"",0))</f>
        <v/>
      </c>
      <c r="L992" s="536"/>
      <c r="M992" s="533" t="str">
        <f>IF(Tabla1[[#This Row],[Descripción]]="","",_xlfn.XLOOKUP(Tabla1[[#This Row],[Descripción]],Tabla10[Descripción],Tabla10[Unidad de Medida],"",0))</f>
        <v/>
      </c>
      <c r="N992" s="323"/>
      <c r="O992" s="534" t="str">
        <f>IF(Tabla1[[#This Row],[Descripción]]="","",_xlfn.XLOOKUP(Tabla1[[#This Row],[Descripción]],Tabla10[Descripción],Tabla10[Precio Unitario],0))</f>
        <v/>
      </c>
      <c r="P992" s="534" t="str">
        <f>IF(Tabla1[[#This Row],[Cantidad de Insumos]]="","",Tabla1[[#This Row],[Precio Unitario]]*Tabla1[[#This Row],[Cantidad de Insumos]])</f>
        <v/>
      </c>
      <c r="Q992" s="534" t="str">
        <f>IF(Tabla1[[#This Row],[Descripción]]="","",_xlfn.XLOOKUP(Tabla1[[#This Row],[Descripción]],Tabla10[Descripción],Tabla10[CODIGO PRESUPUESTARIO],0))</f>
        <v/>
      </c>
      <c r="R992" s="535"/>
    </row>
    <row r="993" spans="2:18" x14ac:dyDescent="0.25">
      <c r="B993" s="191" t="str">
        <f>IF('Formulario PPGR3'!$G993="","",CONCATENATE('Formulario PPGR3'!$C993,".",'Formulario PPGR3'!$D993,".",'Formulario PPGR3'!$E993,".",'Formulario PPGR3'!$F993))</f>
        <v/>
      </c>
      <c r="C993" s="191" t="str">
        <f>IF('Formulario PPGR3'!$G993="","",'Formulario PPGR1'!#REF!)</f>
        <v/>
      </c>
      <c r="D993" s="191" t="str">
        <f>IF('Formulario PPGR3'!$G993="","",'Formulario PPGR1'!#REF!)</f>
        <v/>
      </c>
      <c r="E993" s="191" t="str">
        <f>IF('Formulario PPGR3'!$G993="","",'Formulario PPGR1'!#REF!)</f>
        <v/>
      </c>
      <c r="F993" s="191" t="str">
        <f>IF('Formulario PPGR3'!$G993="","",'Formulario PPGR1'!#REF!)</f>
        <v/>
      </c>
      <c r="G993" s="243"/>
      <c r="H993" s="531" t="str" cm="1">
        <f t="array" ref="H993">IF(Tabla1[[#This Row],[Código_Actividad]]="","",_xlfn.XLOOKUP(Tabla1[[#This Row],[Código_Actividad]],CodigoActividad,Tabla2[Actividades Programables Presupuestables],"",0))</f>
        <v/>
      </c>
      <c r="I993" s="532" t="str">
        <f>IFERROR(VLOOKUP('Formulario PPGR3'!$G993,'Formulario PPGR2'!$H$110:$V$265,15,FALSE),"")</f>
        <v/>
      </c>
      <c r="J993" s="537"/>
      <c r="K993" s="535" t="str">
        <f>IF(Tabla1[[#This Row],[Insumos]]="","",_xlfn.XLOOKUP(Tabla1[[#This Row],[Insumos]],Tabla10[Insumo],Tabla10[InsumoAbrev],"",0))</f>
        <v/>
      </c>
      <c r="L993" s="536"/>
      <c r="M993" s="533" t="str">
        <f>IF(Tabla1[[#This Row],[Descripción]]="","",_xlfn.XLOOKUP(Tabla1[[#This Row],[Descripción]],Tabla10[Descripción],Tabla10[Unidad de Medida],"",0))</f>
        <v/>
      </c>
      <c r="N993" s="323"/>
      <c r="O993" s="534" t="str">
        <f>IF(Tabla1[[#This Row],[Descripción]]="","",_xlfn.XLOOKUP(Tabla1[[#This Row],[Descripción]],Tabla10[Descripción],Tabla10[Precio Unitario],0))</f>
        <v/>
      </c>
      <c r="P993" s="534" t="str">
        <f>IF(Tabla1[[#This Row],[Cantidad de Insumos]]="","",Tabla1[[#This Row],[Precio Unitario]]*Tabla1[[#This Row],[Cantidad de Insumos]])</f>
        <v/>
      </c>
      <c r="Q993" s="534" t="str">
        <f>IF(Tabla1[[#This Row],[Descripción]]="","",_xlfn.XLOOKUP(Tabla1[[#This Row],[Descripción]],Tabla10[Descripción],Tabla10[CODIGO PRESUPUESTARIO],0))</f>
        <v/>
      </c>
      <c r="R993" s="535"/>
    </row>
    <row r="994" spans="2:18" x14ac:dyDescent="0.25">
      <c r="B994" s="191" t="str">
        <f>IF('Formulario PPGR3'!$G994="","",CONCATENATE('Formulario PPGR3'!$C994,".",'Formulario PPGR3'!$D994,".",'Formulario PPGR3'!$E994,".",'Formulario PPGR3'!$F994))</f>
        <v/>
      </c>
      <c r="C994" s="191" t="str">
        <f>IF('Formulario PPGR3'!$G994="","",'Formulario PPGR1'!#REF!)</f>
        <v/>
      </c>
      <c r="D994" s="191" t="str">
        <f>IF('Formulario PPGR3'!$G994="","",'Formulario PPGR1'!#REF!)</f>
        <v/>
      </c>
      <c r="E994" s="191" t="str">
        <f>IF('Formulario PPGR3'!$G994="","",'Formulario PPGR1'!#REF!)</f>
        <v/>
      </c>
      <c r="F994" s="191" t="str">
        <f>IF('Formulario PPGR3'!$G994="","",'Formulario PPGR1'!#REF!)</f>
        <v/>
      </c>
      <c r="G994" s="243"/>
      <c r="H994" s="531" t="str" cm="1">
        <f t="array" ref="H994">IF(Tabla1[[#This Row],[Código_Actividad]]="","",_xlfn.XLOOKUP(Tabla1[[#This Row],[Código_Actividad]],CodigoActividad,Tabla2[Actividades Programables Presupuestables],"",0))</f>
        <v/>
      </c>
      <c r="I994" s="532" t="str">
        <f>IFERROR(VLOOKUP('Formulario PPGR3'!$G994,'Formulario PPGR2'!$H$110:$V$265,15,FALSE),"")</f>
        <v/>
      </c>
      <c r="J994" s="537"/>
      <c r="K994" s="535" t="str">
        <f>IF(Tabla1[[#This Row],[Insumos]]="","",_xlfn.XLOOKUP(Tabla1[[#This Row],[Insumos]],Tabla10[Insumo],Tabla10[InsumoAbrev],"",0))</f>
        <v/>
      </c>
      <c r="L994" s="536"/>
      <c r="M994" s="533" t="str">
        <f>IF(Tabla1[[#This Row],[Descripción]]="","",_xlfn.XLOOKUP(Tabla1[[#This Row],[Descripción]],Tabla10[Descripción],Tabla10[Unidad de Medida],"",0))</f>
        <v/>
      </c>
      <c r="N994" s="323"/>
      <c r="O994" s="534" t="str">
        <f>IF(Tabla1[[#This Row],[Descripción]]="","",_xlfn.XLOOKUP(Tabla1[[#This Row],[Descripción]],Tabla10[Descripción],Tabla10[Precio Unitario],0))</f>
        <v/>
      </c>
      <c r="P994" s="534" t="str">
        <f>IF(Tabla1[[#This Row],[Cantidad de Insumos]]="","",Tabla1[[#This Row],[Precio Unitario]]*Tabla1[[#This Row],[Cantidad de Insumos]])</f>
        <v/>
      </c>
      <c r="Q994" s="534" t="str">
        <f>IF(Tabla1[[#This Row],[Descripción]]="","",_xlfn.XLOOKUP(Tabla1[[#This Row],[Descripción]],Tabla10[Descripción],Tabla10[CODIGO PRESUPUESTARIO],0))</f>
        <v/>
      </c>
      <c r="R994" s="535"/>
    </row>
    <row r="995" spans="2:18" x14ac:dyDescent="0.25">
      <c r="B995" s="191" t="str">
        <f>IF('Formulario PPGR3'!$G995="","",CONCATENATE('Formulario PPGR3'!$C995,".",'Formulario PPGR3'!$D995,".",'Formulario PPGR3'!$E995,".",'Formulario PPGR3'!$F995))</f>
        <v/>
      </c>
      <c r="C995" s="191" t="str">
        <f>IF('Formulario PPGR3'!$G995="","",'Formulario PPGR1'!#REF!)</f>
        <v/>
      </c>
      <c r="D995" s="191" t="str">
        <f>IF('Formulario PPGR3'!$G995="","",'Formulario PPGR1'!#REF!)</f>
        <v/>
      </c>
      <c r="E995" s="191" t="str">
        <f>IF('Formulario PPGR3'!$G995="","",'Formulario PPGR1'!#REF!)</f>
        <v/>
      </c>
      <c r="F995" s="191" t="str">
        <f>IF('Formulario PPGR3'!$G995="","",'Formulario PPGR1'!#REF!)</f>
        <v/>
      </c>
      <c r="G995" s="243"/>
      <c r="H995" s="531" t="str" cm="1">
        <f t="array" ref="H995">IF(Tabla1[[#This Row],[Código_Actividad]]="","",_xlfn.XLOOKUP(Tabla1[[#This Row],[Código_Actividad]],CodigoActividad,Tabla2[Actividades Programables Presupuestables],"",0))</f>
        <v/>
      </c>
      <c r="I995" s="532" t="str">
        <f>IFERROR(VLOOKUP('Formulario PPGR3'!$G995,'Formulario PPGR2'!$H$110:$V$265,15,FALSE),"")</f>
        <v/>
      </c>
      <c r="J995" s="537"/>
      <c r="K995" s="535" t="str">
        <f>IF(Tabla1[[#This Row],[Insumos]]="","",_xlfn.XLOOKUP(Tabla1[[#This Row],[Insumos]],Tabla10[Insumo],Tabla10[InsumoAbrev],"",0))</f>
        <v/>
      </c>
      <c r="L995" s="536"/>
      <c r="M995" s="533" t="str">
        <f>IF(Tabla1[[#This Row],[Descripción]]="","",_xlfn.XLOOKUP(Tabla1[[#This Row],[Descripción]],Tabla10[Descripción],Tabla10[Unidad de Medida],"",0))</f>
        <v/>
      </c>
      <c r="N995" s="323"/>
      <c r="O995" s="534" t="str">
        <f>IF(Tabla1[[#This Row],[Descripción]]="","",_xlfn.XLOOKUP(Tabla1[[#This Row],[Descripción]],Tabla10[Descripción],Tabla10[Precio Unitario],0))</f>
        <v/>
      </c>
      <c r="P995" s="534" t="str">
        <f>IF(Tabla1[[#This Row],[Cantidad de Insumos]]="","",Tabla1[[#This Row],[Precio Unitario]]*Tabla1[[#This Row],[Cantidad de Insumos]])</f>
        <v/>
      </c>
      <c r="Q995" s="534" t="str">
        <f>IF(Tabla1[[#This Row],[Descripción]]="","",_xlfn.XLOOKUP(Tabla1[[#This Row],[Descripción]],Tabla10[Descripción],Tabla10[CODIGO PRESUPUESTARIO],0))</f>
        <v/>
      </c>
      <c r="R995" s="535"/>
    </row>
    <row r="996" spans="2:18" x14ac:dyDescent="0.25">
      <c r="B996" s="191" t="str">
        <f>IF('Formulario PPGR3'!$G996="","",CONCATENATE('Formulario PPGR3'!$C996,".",'Formulario PPGR3'!$D996,".",'Formulario PPGR3'!$E996,".",'Formulario PPGR3'!$F996))</f>
        <v/>
      </c>
      <c r="C996" s="191" t="str">
        <f>IF('Formulario PPGR3'!$G996="","",'Formulario PPGR1'!#REF!)</f>
        <v/>
      </c>
      <c r="D996" s="191" t="str">
        <f>IF('Formulario PPGR3'!$G996="","",'Formulario PPGR1'!#REF!)</f>
        <v/>
      </c>
      <c r="E996" s="191" t="str">
        <f>IF('Formulario PPGR3'!$G996="","",'Formulario PPGR1'!#REF!)</f>
        <v/>
      </c>
      <c r="F996" s="191" t="str">
        <f>IF('Formulario PPGR3'!$G996="","",'Formulario PPGR1'!#REF!)</f>
        <v/>
      </c>
      <c r="G996" s="243"/>
      <c r="H996" s="531" t="str" cm="1">
        <f t="array" ref="H996">IF(Tabla1[[#This Row],[Código_Actividad]]="","",_xlfn.XLOOKUP(Tabla1[[#This Row],[Código_Actividad]],CodigoActividad,Tabla2[Actividades Programables Presupuestables],"",0))</f>
        <v/>
      </c>
      <c r="I996" s="532" t="str">
        <f>IFERROR(VLOOKUP('Formulario PPGR3'!$G996,'Formulario PPGR2'!$H$110:$V$265,15,FALSE),"")</f>
        <v/>
      </c>
      <c r="J996" s="537"/>
      <c r="K996" s="535" t="str">
        <f>IF(Tabla1[[#This Row],[Insumos]]="","",_xlfn.XLOOKUP(Tabla1[[#This Row],[Insumos]],Tabla10[Insumo],Tabla10[InsumoAbrev],"",0))</f>
        <v/>
      </c>
      <c r="L996" s="536"/>
      <c r="M996" s="533" t="str">
        <f>IF(Tabla1[[#This Row],[Descripción]]="","",_xlfn.XLOOKUP(Tabla1[[#This Row],[Descripción]],Tabla10[Descripción],Tabla10[Unidad de Medida],"",0))</f>
        <v/>
      </c>
      <c r="N996" s="323"/>
      <c r="O996" s="534" t="str">
        <f>IF(Tabla1[[#This Row],[Descripción]]="","",_xlfn.XLOOKUP(Tabla1[[#This Row],[Descripción]],Tabla10[Descripción],Tabla10[Precio Unitario],0))</f>
        <v/>
      </c>
      <c r="P996" s="534" t="str">
        <f>IF(Tabla1[[#This Row],[Cantidad de Insumos]]="","",Tabla1[[#This Row],[Precio Unitario]]*Tabla1[[#This Row],[Cantidad de Insumos]])</f>
        <v/>
      </c>
      <c r="Q996" s="534" t="str">
        <f>IF(Tabla1[[#This Row],[Descripción]]="","",_xlfn.XLOOKUP(Tabla1[[#This Row],[Descripción]],Tabla10[Descripción],Tabla10[CODIGO PRESUPUESTARIO],0))</f>
        <v/>
      </c>
      <c r="R996" s="535"/>
    </row>
    <row r="997" spans="2:18" x14ac:dyDescent="0.25">
      <c r="B997" s="191" t="str">
        <f>IF('Formulario PPGR3'!$G997="","",CONCATENATE('Formulario PPGR3'!$C997,".",'Formulario PPGR3'!$D997,".",'Formulario PPGR3'!$E997,".",'Formulario PPGR3'!$F997))</f>
        <v/>
      </c>
      <c r="C997" s="191" t="str">
        <f>IF('Formulario PPGR3'!$G997="","",'Formulario PPGR1'!#REF!)</f>
        <v/>
      </c>
      <c r="D997" s="191" t="str">
        <f>IF('Formulario PPGR3'!$G997="","",'Formulario PPGR1'!#REF!)</f>
        <v/>
      </c>
      <c r="E997" s="191" t="str">
        <f>IF('Formulario PPGR3'!$G997="","",'Formulario PPGR1'!#REF!)</f>
        <v/>
      </c>
      <c r="F997" s="191" t="str">
        <f>IF('Formulario PPGR3'!$G997="","",'Formulario PPGR1'!#REF!)</f>
        <v/>
      </c>
      <c r="G997" s="243"/>
      <c r="H997" s="531" t="str" cm="1">
        <f t="array" ref="H997">IF(Tabla1[[#This Row],[Código_Actividad]]="","",_xlfn.XLOOKUP(Tabla1[[#This Row],[Código_Actividad]],CodigoActividad,Tabla2[Actividades Programables Presupuestables],"",0))</f>
        <v/>
      </c>
      <c r="I997" s="532" t="str">
        <f>IFERROR(VLOOKUP('Formulario PPGR3'!$G997,'Formulario PPGR2'!$H$110:$V$265,15,FALSE),"")</f>
        <v/>
      </c>
      <c r="J997" s="537"/>
      <c r="K997" s="535" t="str">
        <f>IF(Tabla1[[#This Row],[Insumos]]="","",_xlfn.XLOOKUP(Tabla1[[#This Row],[Insumos]],Tabla10[Insumo],Tabla10[InsumoAbrev],"",0))</f>
        <v/>
      </c>
      <c r="L997" s="536"/>
      <c r="M997" s="533" t="str">
        <f>IF(Tabla1[[#This Row],[Descripción]]="","",_xlfn.XLOOKUP(Tabla1[[#This Row],[Descripción]],Tabla10[Descripción],Tabla10[Unidad de Medida],"",0))</f>
        <v/>
      </c>
      <c r="N997" s="323"/>
      <c r="O997" s="534" t="str">
        <f>IF(Tabla1[[#This Row],[Descripción]]="","",_xlfn.XLOOKUP(Tabla1[[#This Row],[Descripción]],Tabla10[Descripción],Tabla10[Precio Unitario],0))</f>
        <v/>
      </c>
      <c r="P997" s="534" t="str">
        <f>IF(Tabla1[[#This Row],[Cantidad de Insumos]]="","",Tabla1[[#This Row],[Precio Unitario]]*Tabla1[[#This Row],[Cantidad de Insumos]])</f>
        <v/>
      </c>
      <c r="Q997" s="534" t="str">
        <f>IF(Tabla1[[#This Row],[Descripción]]="","",_xlfn.XLOOKUP(Tabla1[[#This Row],[Descripción]],Tabla10[Descripción],Tabla10[CODIGO PRESUPUESTARIO],0))</f>
        <v/>
      </c>
      <c r="R997" s="535"/>
    </row>
    <row r="998" spans="2:18" x14ac:dyDescent="0.25">
      <c r="B998" s="191" t="str">
        <f>IF('Formulario PPGR3'!$G998="","",CONCATENATE('Formulario PPGR3'!$C998,".",'Formulario PPGR3'!$D998,".",'Formulario PPGR3'!$E998,".",'Formulario PPGR3'!$F998))</f>
        <v/>
      </c>
      <c r="C998" s="191" t="str">
        <f>IF('Formulario PPGR3'!$G998="","",'Formulario PPGR1'!#REF!)</f>
        <v/>
      </c>
      <c r="D998" s="191" t="str">
        <f>IF('Formulario PPGR3'!$G998="","",'Formulario PPGR1'!#REF!)</f>
        <v/>
      </c>
      <c r="E998" s="191" t="str">
        <f>IF('Formulario PPGR3'!$G998="","",'Formulario PPGR1'!#REF!)</f>
        <v/>
      </c>
      <c r="F998" s="191" t="str">
        <f>IF('Formulario PPGR3'!$G998="","",'Formulario PPGR1'!#REF!)</f>
        <v/>
      </c>
      <c r="G998" s="243"/>
      <c r="H998" s="531" t="str" cm="1">
        <f t="array" ref="H998">IF(Tabla1[[#This Row],[Código_Actividad]]="","",_xlfn.XLOOKUP(Tabla1[[#This Row],[Código_Actividad]],CodigoActividad,Tabla2[Actividades Programables Presupuestables],"",0))</f>
        <v/>
      </c>
      <c r="I998" s="532" t="str">
        <f>IFERROR(VLOOKUP('Formulario PPGR3'!$G998,'Formulario PPGR2'!$H$110:$V$265,15,FALSE),"")</f>
        <v/>
      </c>
      <c r="J998" s="537"/>
      <c r="K998" s="535" t="str">
        <f>IF(Tabla1[[#This Row],[Insumos]]="","",_xlfn.XLOOKUP(Tabla1[[#This Row],[Insumos]],Tabla10[Insumo],Tabla10[InsumoAbrev],"",0))</f>
        <v/>
      </c>
      <c r="L998" s="536"/>
      <c r="M998" s="533" t="str">
        <f>IF(Tabla1[[#This Row],[Descripción]]="","",_xlfn.XLOOKUP(Tabla1[[#This Row],[Descripción]],Tabla10[Descripción],Tabla10[Unidad de Medida],"",0))</f>
        <v/>
      </c>
      <c r="N998" s="323"/>
      <c r="O998" s="534" t="str">
        <f>IF(Tabla1[[#This Row],[Descripción]]="","",_xlfn.XLOOKUP(Tabla1[[#This Row],[Descripción]],Tabla10[Descripción],Tabla10[Precio Unitario],0))</f>
        <v/>
      </c>
      <c r="P998" s="534" t="str">
        <f>IF(Tabla1[[#This Row],[Cantidad de Insumos]]="","",Tabla1[[#This Row],[Precio Unitario]]*Tabla1[[#This Row],[Cantidad de Insumos]])</f>
        <v/>
      </c>
      <c r="Q998" s="534" t="str">
        <f>IF(Tabla1[[#This Row],[Descripción]]="","",_xlfn.XLOOKUP(Tabla1[[#This Row],[Descripción]],Tabla10[Descripción],Tabla10[CODIGO PRESUPUESTARIO],0))</f>
        <v/>
      </c>
      <c r="R998" s="535"/>
    </row>
    <row r="999" spans="2:18" x14ac:dyDescent="0.25">
      <c r="B999" s="191" t="str">
        <f>IF('Formulario PPGR3'!$G999="","",CONCATENATE('Formulario PPGR3'!$C999,".",'Formulario PPGR3'!$D999,".",'Formulario PPGR3'!$E999,".",'Formulario PPGR3'!$F999))</f>
        <v/>
      </c>
      <c r="C999" s="191" t="str">
        <f>IF('Formulario PPGR3'!$G999="","",'Formulario PPGR1'!#REF!)</f>
        <v/>
      </c>
      <c r="D999" s="191" t="str">
        <f>IF('Formulario PPGR3'!$G999="","",'Formulario PPGR1'!#REF!)</f>
        <v/>
      </c>
      <c r="E999" s="191" t="str">
        <f>IF('Formulario PPGR3'!$G999="","",'Formulario PPGR1'!#REF!)</f>
        <v/>
      </c>
      <c r="F999" s="191" t="str">
        <f>IF('Formulario PPGR3'!$G999="","",'Formulario PPGR1'!#REF!)</f>
        <v/>
      </c>
      <c r="G999" s="243"/>
      <c r="H999" s="531" t="str" cm="1">
        <f t="array" ref="H999">IF(Tabla1[[#This Row],[Código_Actividad]]="","",_xlfn.XLOOKUP(Tabla1[[#This Row],[Código_Actividad]],CodigoActividad,Tabla2[Actividades Programables Presupuestables],"",0))</f>
        <v/>
      </c>
      <c r="I999" s="532" t="str">
        <f>IFERROR(VLOOKUP('Formulario PPGR3'!$G999,'Formulario PPGR2'!$H$110:$V$265,15,FALSE),"")</f>
        <v/>
      </c>
      <c r="J999" s="537"/>
      <c r="K999" s="535" t="str">
        <f>IF(Tabla1[[#This Row],[Insumos]]="","",_xlfn.XLOOKUP(Tabla1[[#This Row],[Insumos]],Tabla10[Insumo],Tabla10[InsumoAbrev],"",0))</f>
        <v/>
      </c>
      <c r="L999" s="536"/>
      <c r="M999" s="533" t="str">
        <f>IF(Tabla1[[#This Row],[Descripción]]="","",_xlfn.XLOOKUP(Tabla1[[#This Row],[Descripción]],Tabla10[Descripción],Tabla10[Unidad de Medida],"",0))</f>
        <v/>
      </c>
      <c r="N999" s="323"/>
      <c r="O999" s="534" t="str">
        <f>IF(Tabla1[[#This Row],[Descripción]]="","",_xlfn.XLOOKUP(Tabla1[[#This Row],[Descripción]],Tabla10[Descripción],Tabla10[Precio Unitario],0))</f>
        <v/>
      </c>
      <c r="P999" s="534" t="str">
        <f>IF(Tabla1[[#This Row],[Cantidad de Insumos]]="","",Tabla1[[#This Row],[Precio Unitario]]*Tabla1[[#This Row],[Cantidad de Insumos]])</f>
        <v/>
      </c>
      <c r="Q999" s="534" t="str">
        <f>IF(Tabla1[[#This Row],[Descripción]]="","",_xlfn.XLOOKUP(Tabla1[[#This Row],[Descripción]],Tabla10[Descripción],Tabla10[CODIGO PRESUPUESTARIO],0))</f>
        <v/>
      </c>
      <c r="R999" s="535"/>
    </row>
    <row r="1000" spans="2:18" x14ac:dyDescent="0.25">
      <c r="B1000" s="191" t="str">
        <f>IF('Formulario PPGR3'!$G1000="","",CONCATENATE('Formulario PPGR3'!$C1000,".",'Formulario PPGR3'!$D1000,".",'Formulario PPGR3'!$E1000,".",'Formulario PPGR3'!$F1000))</f>
        <v/>
      </c>
      <c r="C1000" s="191" t="str">
        <f>IF('Formulario PPGR3'!$G1000="","",'Formulario PPGR1'!#REF!)</f>
        <v/>
      </c>
      <c r="D1000" s="191" t="str">
        <f>IF('Formulario PPGR3'!$G1000="","",'Formulario PPGR1'!#REF!)</f>
        <v/>
      </c>
      <c r="E1000" s="191" t="str">
        <f>IF('Formulario PPGR3'!$G1000="","",'Formulario PPGR1'!#REF!)</f>
        <v/>
      </c>
      <c r="F1000" s="191" t="str">
        <f>IF('Formulario PPGR3'!$G1000="","",'Formulario PPGR1'!#REF!)</f>
        <v/>
      </c>
      <c r="G1000" s="243"/>
      <c r="H1000" s="531" t="str" cm="1">
        <f t="array" ref="H1000">IF(Tabla1[[#This Row],[Código_Actividad]]="","",_xlfn.XLOOKUP(Tabla1[[#This Row],[Código_Actividad]],CodigoActividad,Tabla2[Actividades Programables Presupuestables],"",0))</f>
        <v/>
      </c>
      <c r="I1000" s="532" t="str">
        <f>IFERROR(VLOOKUP('Formulario PPGR3'!$G1000,'Formulario PPGR2'!$H$110:$V$265,15,FALSE),"")</f>
        <v/>
      </c>
      <c r="J1000" s="537"/>
      <c r="K1000" s="535" t="str">
        <f>IF(Tabla1[[#This Row],[Insumos]]="","",_xlfn.XLOOKUP(Tabla1[[#This Row],[Insumos]],Tabla10[Insumo],Tabla10[InsumoAbrev],"",0))</f>
        <v/>
      </c>
      <c r="L1000" s="536"/>
      <c r="M1000" s="533" t="str">
        <f>IF(Tabla1[[#This Row],[Descripción]]="","",_xlfn.XLOOKUP(Tabla1[[#This Row],[Descripción]],Tabla10[Descripción],Tabla10[Unidad de Medida],"",0))</f>
        <v/>
      </c>
      <c r="N1000" s="323"/>
      <c r="O1000" s="534" t="str">
        <f>IF(Tabla1[[#This Row],[Descripción]]="","",_xlfn.XLOOKUP(Tabla1[[#This Row],[Descripción]],Tabla10[Descripción],Tabla10[Precio Unitario],0))</f>
        <v/>
      </c>
      <c r="P1000" s="534" t="str">
        <f>IF(Tabla1[[#This Row],[Cantidad de Insumos]]="","",Tabla1[[#This Row],[Precio Unitario]]*Tabla1[[#This Row],[Cantidad de Insumos]])</f>
        <v/>
      </c>
      <c r="Q1000" s="534" t="str">
        <f>IF(Tabla1[[#This Row],[Descripción]]="","",_xlfn.XLOOKUP(Tabla1[[#This Row],[Descripción]],Tabla10[Descripción],Tabla10[CODIGO PRESUPUESTARIO],0))</f>
        <v/>
      </c>
      <c r="R1000" s="535"/>
    </row>
    <row r="1001" spans="2:18" x14ac:dyDescent="0.25">
      <c r="B1001" s="191" t="str">
        <f>IF('Formulario PPGR3'!$G1001="","",CONCATENATE('Formulario PPGR3'!$C1001,".",'Formulario PPGR3'!$D1001,".",'Formulario PPGR3'!$E1001,".",'Formulario PPGR3'!$F1001))</f>
        <v/>
      </c>
      <c r="C1001" s="191" t="str">
        <f>IF('Formulario PPGR3'!$G1001="","",'Formulario PPGR1'!#REF!)</f>
        <v/>
      </c>
      <c r="D1001" s="191" t="str">
        <f>IF('Formulario PPGR3'!$G1001="","",'Formulario PPGR1'!#REF!)</f>
        <v/>
      </c>
      <c r="E1001" s="191" t="str">
        <f>IF('Formulario PPGR3'!$G1001="","",'Formulario PPGR1'!#REF!)</f>
        <v/>
      </c>
      <c r="F1001" s="191" t="str">
        <f>IF('Formulario PPGR3'!$G1001="","",'Formulario PPGR1'!#REF!)</f>
        <v/>
      </c>
      <c r="G1001" s="243"/>
      <c r="H1001" s="531" t="str" cm="1">
        <f t="array" ref="H1001">IF(Tabla1[[#This Row],[Código_Actividad]]="","",_xlfn.XLOOKUP(Tabla1[[#This Row],[Código_Actividad]],CodigoActividad,Tabla2[Actividades Programables Presupuestables],"",0))</f>
        <v/>
      </c>
      <c r="I1001" s="532" t="str">
        <f>IFERROR(VLOOKUP('Formulario PPGR3'!$G1001,'Formulario PPGR2'!$H$110:$V$265,15,FALSE),"")</f>
        <v/>
      </c>
      <c r="J1001" s="537"/>
      <c r="K1001" s="535" t="str">
        <f>IF(Tabla1[[#This Row],[Insumos]]="","",_xlfn.XLOOKUP(Tabla1[[#This Row],[Insumos]],Tabla10[Insumo],Tabla10[InsumoAbrev],"",0))</f>
        <v/>
      </c>
      <c r="L1001" s="536"/>
      <c r="M1001" s="533" t="str">
        <f>IF(Tabla1[[#This Row],[Descripción]]="","",_xlfn.XLOOKUP(Tabla1[[#This Row],[Descripción]],Tabla10[Descripción],Tabla10[Unidad de Medida],"",0))</f>
        <v/>
      </c>
      <c r="N1001" s="323"/>
      <c r="O1001" s="534" t="str">
        <f>IF(Tabla1[[#This Row],[Descripción]]="","",_xlfn.XLOOKUP(Tabla1[[#This Row],[Descripción]],Tabla10[Descripción],Tabla10[Precio Unitario],0))</f>
        <v/>
      </c>
      <c r="P1001" s="534" t="str">
        <f>IF(Tabla1[[#This Row],[Cantidad de Insumos]]="","",Tabla1[[#This Row],[Precio Unitario]]*Tabla1[[#This Row],[Cantidad de Insumos]])</f>
        <v/>
      </c>
      <c r="Q1001" s="534" t="str">
        <f>IF(Tabla1[[#This Row],[Descripción]]="","",_xlfn.XLOOKUP(Tabla1[[#This Row],[Descripción]],Tabla10[Descripción],Tabla10[CODIGO PRESUPUESTARIO],0))</f>
        <v/>
      </c>
      <c r="R1001" s="535"/>
    </row>
    <row r="1002" spans="2:18" x14ac:dyDescent="0.25">
      <c r="B1002" s="191" t="str">
        <f>IF('Formulario PPGR3'!$G1002="","",CONCATENATE('Formulario PPGR3'!$C1002,".",'Formulario PPGR3'!$D1002,".",'Formulario PPGR3'!$E1002,".",'Formulario PPGR3'!$F1002))</f>
        <v/>
      </c>
      <c r="C1002" s="191" t="str">
        <f>IF('Formulario PPGR3'!$G1002="","",'Formulario PPGR1'!#REF!)</f>
        <v/>
      </c>
      <c r="D1002" s="191" t="str">
        <f>IF('Formulario PPGR3'!$G1002="","",'Formulario PPGR1'!#REF!)</f>
        <v/>
      </c>
      <c r="E1002" s="191" t="str">
        <f>IF('Formulario PPGR3'!$G1002="","",'Formulario PPGR1'!#REF!)</f>
        <v/>
      </c>
      <c r="F1002" s="191" t="str">
        <f>IF('Formulario PPGR3'!$G1002="","",'Formulario PPGR1'!#REF!)</f>
        <v/>
      </c>
      <c r="G1002" s="243"/>
      <c r="H1002" s="531" t="str" cm="1">
        <f t="array" ref="H1002">IF(Tabla1[[#This Row],[Código_Actividad]]="","",_xlfn.XLOOKUP(Tabla1[[#This Row],[Código_Actividad]],CodigoActividad,Tabla2[Actividades Programables Presupuestables],"",0))</f>
        <v/>
      </c>
      <c r="I1002" s="532" t="str">
        <f>IFERROR(VLOOKUP('Formulario PPGR3'!$G1002,'Formulario PPGR2'!$H$110:$V$265,15,FALSE),"")</f>
        <v/>
      </c>
      <c r="J1002" s="537"/>
      <c r="K1002" s="535" t="str">
        <f>IF(Tabla1[[#This Row],[Insumos]]="","",_xlfn.XLOOKUP(Tabla1[[#This Row],[Insumos]],Tabla10[Insumo],Tabla10[InsumoAbrev],"",0))</f>
        <v/>
      </c>
      <c r="L1002" s="536"/>
      <c r="M1002" s="533" t="str">
        <f>IF(Tabla1[[#This Row],[Descripción]]="","",_xlfn.XLOOKUP(Tabla1[[#This Row],[Descripción]],Tabla10[Descripción],Tabla10[Unidad de Medida],"",0))</f>
        <v/>
      </c>
      <c r="N1002" s="323"/>
      <c r="O1002" s="534" t="str">
        <f>IF(Tabla1[[#This Row],[Descripción]]="","",_xlfn.XLOOKUP(Tabla1[[#This Row],[Descripción]],Tabla10[Descripción],Tabla10[Precio Unitario],0))</f>
        <v/>
      </c>
      <c r="P1002" s="534" t="str">
        <f>IF(Tabla1[[#This Row],[Cantidad de Insumos]]="","",Tabla1[[#This Row],[Precio Unitario]]*Tabla1[[#This Row],[Cantidad de Insumos]])</f>
        <v/>
      </c>
      <c r="Q1002" s="534" t="str">
        <f>IF(Tabla1[[#This Row],[Descripción]]="","",_xlfn.XLOOKUP(Tabla1[[#This Row],[Descripción]],Tabla10[Descripción],Tabla10[CODIGO PRESUPUESTARIO],0))</f>
        <v/>
      </c>
      <c r="R1002" s="535"/>
    </row>
    <row r="1003" spans="2:18" x14ac:dyDescent="0.25">
      <c r="B1003" s="191" t="str">
        <f>IF('Formulario PPGR3'!$G1003="","",CONCATENATE('Formulario PPGR3'!$C1003,".",'Formulario PPGR3'!$D1003,".",'Formulario PPGR3'!$E1003,".",'Formulario PPGR3'!$F1003))</f>
        <v/>
      </c>
      <c r="C1003" s="191" t="str">
        <f>IF('Formulario PPGR3'!$G1003="","",'Formulario PPGR1'!#REF!)</f>
        <v/>
      </c>
      <c r="D1003" s="191" t="str">
        <f>IF('Formulario PPGR3'!$G1003="","",'Formulario PPGR1'!#REF!)</f>
        <v/>
      </c>
      <c r="E1003" s="191" t="str">
        <f>IF('Formulario PPGR3'!$G1003="","",'Formulario PPGR1'!#REF!)</f>
        <v/>
      </c>
      <c r="F1003" s="191" t="str">
        <f>IF('Formulario PPGR3'!$G1003="","",'Formulario PPGR1'!#REF!)</f>
        <v/>
      </c>
      <c r="G1003" s="243"/>
      <c r="H1003" s="531" t="str" cm="1">
        <f t="array" ref="H1003">IF(Tabla1[[#This Row],[Código_Actividad]]="","",_xlfn.XLOOKUP(Tabla1[[#This Row],[Código_Actividad]],CodigoActividad,Tabla2[Actividades Programables Presupuestables],"",0))</f>
        <v/>
      </c>
      <c r="I1003" s="532" t="str">
        <f>IFERROR(VLOOKUP('Formulario PPGR3'!$G1003,'Formulario PPGR2'!$H$110:$V$265,15,FALSE),"")</f>
        <v/>
      </c>
      <c r="J1003" s="537"/>
      <c r="K1003" s="535" t="str">
        <f>IF(Tabla1[[#This Row],[Insumos]]="","",_xlfn.XLOOKUP(Tabla1[[#This Row],[Insumos]],Tabla10[Insumo],Tabla10[InsumoAbrev],"",0))</f>
        <v/>
      </c>
      <c r="L1003" s="536"/>
      <c r="M1003" s="533" t="str">
        <f>IF(Tabla1[[#This Row],[Descripción]]="","",_xlfn.XLOOKUP(Tabla1[[#This Row],[Descripción]],Tabla10[Descripción],Tabla10[Unidad de Medida],"",0))</f>
        <v/>
      </c>
      <c r="N1003" s="323"/>
      <c r="O1003" s="534" t="str">
        <f>IF(Tabla1[[#This Row],[Descripción]]="","",_xlfn.XLOOKUP(Tabla1[[#This Row],[Descripción]],Tabla10[Descripción],Tabla10[Precio Unitario],0))</f>
        <v/>
      </c>
      <c r="P1003" s="534" t="str">
        <f>IF(Tabla1[[#This Row],[Cantidad de Insumos]]="","",Tabla1[[#This Row],[Precio Unitario]]*Tabla1[[#This Row],[Cantidad de Insumos]])</f>
        <v/>
      </c>
      <c r="Q1003" s="534" t="str">
        <f>IF(Tabla1[[#This Row],[Descripción]]="","",_xlfn.XLOOKUP(Tabla1[[#This Row],[Descripción]],Tabla10[Descripción],Tabla10[CODIGO PRESUPUESTARIO],0))</f>
        <v/>
      </c>
      <c r="R1003" s="535"/>
    </row>
    <row r="1004" spans="2:18" x14ac:dyDescent="0.25">
      <c r="B1004" s="191" t="str">
        <f>IF('Formulario PPGR3'!$G1004="","",CONCATENATE('Formulario PPGR3'!$C1004,".",'Formulario PPGR3'!$D1004,".",'Formulario PPGR3'!$E1004,".",'Formulario PPGR3'!$F1004))</f>
        <v/>
      </c>
      <c r="C1004" s="191" t="str">
        <f>IF('Formulario PPGR3'!$G1004="","",'Formulario PPGR1'!#REF!)</f>
        <v/>
      </c>
      <c r="D1004" s="191" t="str">
        <f>IF('Formulario PPGR3'!$G1004="","",'Formulario PPGR1'!#REF!)</f>
        <v/>
      </c>
      <c r="E1004" s="191" t="str">
        <f>IF('Formulario PPGR3'!$G1004="","",'Formulario PPGR1'!#REF!)</f>
        <v/>
      </c>
      <c r="F1004" s="191" t="str">
        <f>IF('Formulario PPGR3'!$G1004="","",'Formulario PPGR1'!#REF!)</f>
        <v/>
      </c>
      <c r="G1004" s="243"/>
      <c r="H1004" s="531" t="str" cm="1">
        <f t="array" ref="H1004">IF(Tabla1[[#This Row],[Código_Actividad]]="","",_xlfn.XLOOKUP(Tabla1[[#This Row],[Código_Actividad]],CodigoActividad,Tabla2[Actividades Programables Presupuestables],"",0))</f>
        <v/>
      </c>
      <c r="I1004" s="532" t="str">
        <f>IFERROR(VLOOKUP('Formulario PPGR3'!$G1004,'Formulario PPGR2'!$H$110:$V$265,15,FALSE),"")</f>
        <v/>
      </c>
      <c r="J1004" s="537"/>
      <c r="K1004" s="535" t="str">
        <f>IF(Tabla1[[#This Row],[Insumos]]="","",_xlfn.XLOOKUP(Tabla1[[#This Row],[Insumos]],Tabla10[Insumo],Tabla10[InsumoAbrev],"",0))</f>
        <v/>
      </c>
      <c r="L1004" s="536"/>
      <c r="M1004" s="533" t="str">
        <f>IF(Tabla1[[#This Row],[Descripción]]="","",_xlfn.XLOOKUP(Tabla1[[#This Row],[Descripción]],Tabla10[Descripción],Tabla10[Unidad de Medida],"",0))</f>
        <v/>
      </c>
      <c r="N1004" s="323"/>
      <c r="O1004" s="534" t="str">
        <f>IF(Tabla1[[#This Row],[Descripción]]="","",_xlfn.XLOOKUP(Tabla1[[#This Row],[Descripción]],Tabla10[Descripción],Tabla10[Precio Unitario],0))</f>
        <v/>
      </c>
      <c r="P1004" s="534" t="str">
        <f>IF(Tabla1[[#This Row],[Cantidad de Insumos]]="","",Tabla1[[#This Row],[Precio Unitario]]*Tabla1[[#This Row],[Cantidad de Insumos]])</f>
        <v/>
      </c>
      <c r="Q1004" s="534" t="str">
        <f>IF(Tabla1[[#This Row],[Descripción]]="","",_xlfn.XLOOKUP(Tabla1[[#This Row],[Descripción]],Tabla10[Descripción],Tabla10[CODIGO PRESUPUESTARIO],0))</f>
        <v/>
      </c>
      <c r="R1004" s="535"/>
    </row>
    <row r="1005" spans="2:18" x14ac:dyDescent="0.25">
      <c r="B1005" s="191" t="str">
        <f>IF('Formulario PPGR3'!$G1005="","",CONCATENATE('Formulario PPGR3'!$C1005,".",'Formulario PPGR3'!$D1005,".",'Formulario PPGR3'!$E1005,".",'Formulario PPGR3'!$F1005))</f>
        <v/>
      </c>
      <c r="C1005" s="191" t="str">
        <f>IF('Formulario PPGR3'!$G1005="","",'Formulario PPGR1'!#REF!)</f>
        <v/>
      </c>
      <c r="D1005" s="191" t="str">
        <f>IF('Formulario PPGR3'!$G1005="","",'Formulario PPGR1'!#REF!)</f>
        <v/>
      </c>
      <c r="E1005" s="191" t="str">
        <f>IF('Formulario PPGR3'!$G1005="","",'Formulario PPGR1'!#REF!)</f>
        <v/>
      </c>
      <c r="F1005" s="191" t="str">
        <f>IF('Formulario PPGR3'!$G1005="","",'Formulario PPGR1'!#REF!)</f>
        <v/>
      </c>
      <c r="G1005" s="243"/>
      <c r="H1005" s="531" t="str" cm="1">
        <f t="array" ref="H1005">IF(Tabla1[[#This Row],[Código_Actividad]]="","",_xlfn.XLOOKUP(Tabla1[[#This Row],[Código_Actividad]],CodigoActividad,Tabla2[Actividades Programables Presupuestables],"",0))</f>
        <v/>
      </c>
      <c r="I1005" s="532" t="str">
        <f>IFERROR(VLOOKUP('Formulario PPGR3'!$G1005,'Formulario PPGR2'!$H$110:$V$265,15,FALSE),"")</f>
        <v/>
      </c>
      <c r="J1005" s="537"/>
      <c r="K1005" s="535" t="str">
        <f>IF(Tabla1[[#This Row],[Insumos]]="","",_xlfn.XLOOKUP(Tabla1[[#This Row],[Insumos]],Tabla10[Insumo],Tabla10[InsumoAbrev],"",0))</f>
        <v/>
      </c>
      <c r="L1005" s="536"/>
      <c r="M1005" s="533" t="str">
        <f>IF(Tabla1[[#This Row],[Descripción]]="","",_xlfn.XLOOKUP(Tabla1[[#This Row],[Descripción]],Tabla10[Descripción],Tabla10[Unidad de Medida],"",0))</f>
        <v/>
      </c>
      <c r="N1005" s="323"/>
      <c r="O1005" s="534" t="str">
        <f>IF(Tabla1[[#This Row],[Descripción]]="","",_xlfn.XLOOKUP(Tabla1[[#This Row],[Descripción]],Tabla10[Descripción],Tabla10[Precio Unitario],0))</f>
        <v/>
      </c>
      <c r="P1005" s="534" t="str">
        <f>IF(Tabla1[[#This Row],[Cantidad de Insumos]]="","",Tabla1[[#This Row],[Precio Unitario]]*Tabla1[[#This Row],[Cantidad de Insumos]])</f>
        <v/>
      </c>
      <c r="Q1005" s="534" t="str">
        <f>IF(Tabla1[[#This Row],[Descripción]]="","",_xlfn.XLOOKUP(Tabla1[[#This Row],[Descripción]],Tabla10[Descripción],Tabla10[CODIGO PRESUPUESTARIO],0))</f>
        <v/>
      </c>
      <c r="R1005" s="535"/>
    </row>
    <row r="1006" spans="2:18" x14ac:dyDescent="0.25">
      <c r="B1006" s="191" t="str">
        <f>IF('Formulario PPGR3'!$G1006="","",CONCATENATE('Formulario PPGR3'!$C1006,".",'Formulario PPGR3'!$D1006,".",'Formulario PPGR3'!$E1006,".",'Formulario PPGR3'!$F1006))</f>
        <v/>
      </c>
      <c r="C1006" s="191" t="str">
        <f>IF('Formulario PPGR3'!$G1006="","",'Formulario PPGR1'!#REF!)</f>
        <v/>
      </c>
      <c r="D1006" s="191" t="str">
        <f>IF('Formulario PPGR3'!$G1006="","",'Formulario PPGR1'!#REF!)</f>
        <v/>
      </c>
      <c r="E1006" s="191" t="str">
        <f>IF('Formulario PPGR3'!$G1006="","",'Formulario PPGR1'!#REF!)</f>
        <v/>
      </c>
      <c r="F1006" s="191" t="str">
        <f>IF('Formulario PPGR3'!$G1006="","",'Formulario PPGR1'!#REF!)</f>
        <v/>
      </c>
      <c r="G1006" s="243"/>
      <c r="H1006" s="531" t="str" cm="1">
        <f t="array" ref="H1006">IF(Tabla1[[#This Row],[Código_Actividad]]="","",_xlfn.XLOOKUP(Tabla1[[#This Row],[Código_Actividad]],CodigoActividad,Tabla2[Actividades Programables Presupuestables],"",0))</f>
        <v/>
      </c>
      <c r="I1006" s="532" t="str">
        <f>IFERROR(VLOOKUP('Formulario PPGR3'!$G1006,'Formulario PPGR2'!$H$110:$V$265,15,FALSE),"")</f>
        <v/>
      </c>
      <c r="J1006" s="537"/>
      <c r="K1006" s="535" t="str">
        <f>IF(Tabla1[[#This Row],[Insumos]]="","",_xlfn.XLOOKUP(Tabla1[[#This Row],[Insumos]],Tabla10[Insumo],Tabla10[InsumoAbrev],"",0))</f>
        <v/>
      </c>
      <c r="L1006" s="536"/>
      <c r="M1006" s="533" t="str">
        <f>IF(Tabla1[[#This Row],[Descripción]]="","",_xlfn.XLOOKUP(Tabla1[[#This Row],[Descripción]],Tabla10[Descripción],Tabla10[Unidad de Medida],"",0))</f>
        <v/>
      </c>
      <c r="N1006" s="323"/>
      <c r="O1006" s="534" t="str">
        <f>IF(Tabla1[[#This Row],[Descripción]]="","",_xlfn.XLOOKUP(Tabla1[[#This Row],[Descripción]],Tabla10[Descripción],Tabla10[Precio Unitario],0))</f>
        <v/>
      </c>
      <c r="P1006" s="534" t="str">
        <f>IF(Tabla1[[#This Row],[Cantidad de Insumos]]="","",Tabla1[[#This Row],[Precio Unitario]]*Tabla1[[#This Row],[Cantidad de Insumos]])</f>
        <v/>
      </c>
      <c r="Q1006" s="534" t="str">
        <f>IF(Tabla1[[#This Row],[Descripción]]="","",_xlfn.XLOOKUP(Tabla1[[#This Row],[Descripción]],Tabla10[Descripción],Tabla10[CODIGO PRESUPUESTARIO],0))</f>
        <v/>
      </c>
      <c r="R1006" s="535"/>
    </row>
    <row r="1007" spans="2:18" x14ac:dyDescent="0.25">
      <c r="B1007" s="191" t="str">
        <f>IF('Formulario PPGR3'!$G1007="","",CONCATENATE('Formulario PPGR3'!$C1007,".",'Formulario PPGR3'!$D1007,".",'Formulario PPGR3'!$E1007,".",'Formulario PPGR3'!$F1007))</f>
        <v/>
      </c>
      <c r="C1007" s="191" t="str">
        <f>IF('Formulario PPGR3'!$G1007="","",'Formulario PPGR1'!#REF!)</f>
        <v/>
      </c>
      <c r="D1007" s="191" t="str">
        <f>IF('Formulario PPGR3'!$G1007="","",'Formulario PPGR1'!#REF!)</f>
        <v/>
      </c>
      <c r="E1007" s="191" t="str">
        <f>IF('Formulario PPGR3'!$G1007="","",'Formulario PPGR1'!#REF!)</f>
        <v/>
      </c>
      <c r="F1007" s="191" t="str">
        <f>IF('Formulario PPGR3'!$G1007="","",'Formulario PPGR1'!#REF!)</f>
        <v/>
      </c>
      <c r="G1007" s="243"/>
      <c r="H1007" s="531" t="str" cm="1">
        <f t="array" ref="H1007">IF(Tabla1[[#This Row],[Código_Actividad]]="","",_xlfn.XLOOKUP(Tabla1[[#This Row],[Código_Actividad]],CodigoActividad,Tabla2[Actividades Programables Presupuestables],"",0))</f>
        <v/>
      </c>
      <c r="I1007" s="532" t="str">
        <f>IFERROR(VLOOKUP('Formulario PPGR3'!$G1007,'Formulario PPGR2'!$H$110:$V$265,15,FALSE),"")</f>
        <v/>
      </c>
      <c r="J1007" s="537"/>
      <c r="K1007" s="535" t="str">
        <f>IF(Tabla1[[#This Row],[Insumos]]="","",_xlfn.XLOOKUP(Tabla1[[#This Row],[Insumos]],Tabla10[Insumo],Tabla10[InsumoAbrev],"",0))</f>
        <v/>
      </c>
      <c r="L1007" s="536"/>
      <c r="M1007" s="533" t="str">
        <f>IF(Tabla1[[#This Row],[Descripción]]="","",_xlfn.XLOOKUP(Tabla1[[#This Row],[Descripción]],Tabla10[Descripción],Tabla10[Unidad de Medida],"",0))</f>
        <v/>
      </c>
      <c r="N1007" s="323"/>
      <c r="O1007" s="534" t="str">
        <f>IF(Tabla1[[#This Row],[Descripción]]="","",_xlfn.XLOOKUP(Tabla1[[#This Row],[Descripción]],Tabla10[Descripción],Tabla10[Precio Unitario],0))</f>
        <v/>
      </c>
      <c r="P1007" s="534" t="str">
        <f>IF(Tabla1[[#This Row],[Cantidad de Insumos]]="","",Tabla1[[#This Row],[Precio Unitario]]*Tabla1[[#This Row],[Cantidad de Insumos]])</f>
        <v/>
      </c>
      <c r="Q1007" s="534" t="str">
        <f>IF(Tabla1[[#This Row],[Descripción]]="","",_xlfn.XLOOKUP(Tabla1[[#This Row],[Descripción]],Tabla10[Descripción],Tabla10[CODIGO PRESUPUESTARIO],0))</f>
        <v/>
      </c>
      <c r="R1007" s="535"/>
    </row>
    <row r="1008" spans="2:18" x14ac:dyDescent="0.25">
      <c r="B1008" s="191" t="str">
        <f>IF('Formulario PPGR3'!$G1008="","",CONCATENATE('Formulario PPGR3'!$C1008,".",'Formulario PPGR3'!$D1008,".",'Formulario PPGR3'!$E1008,".",'Formulario PPGR3'!$F1008))</f>
        <v/>
      </c>
      <c r="C1008" s="191" t="str">
        <f>IF('Formulario PPGR3'!$G1008="","",'Formulario PPGR1'!#REF!)</f>
        <v/>
      </c>
      <c r="D1008" s="191" t="str">
        <f>IF('Formulario PPGR3'!$G1008="","",'Formulario PPGR1'!#REF!)</f>
        <v/>
      </c>
      <c r="E1008" s="191" t="str">
        <f>IF('Formulario PPGR3'!$G1008="","",'Formulario PPGR1'!#REF!)</f>
        <v/>
      </c>
      <c r="F1008" s="191" t="str">
        <f>IF('Formulario PPGR3'!$G1008="","",'Formulario PPGR1'!#REF!)</f>
        <v/>
      </c>
      <c r="G1008" s="243"/>
      <c r="H1008" s="531" t="str" cm="1">
        <f t="array" ref="H1008">IF(Tabla1[[#This Row],[Código_Actividad]]="","",_xlfn.XLOOKUP(Tabla1[[#This Row],[Código_Actividad]],CodigoActividad,Tabla2[Actividades Programables Presupuestables],"",0))</f>
        <v/>
      </c>
      <c r="I1008" s="532" t="str">
        <f>IFERROR(VLOOKUP('Formulario PPGR3'!$G1008,'Formulario PPGR2'!$H$110:$V$265,15,FALSE),"")</f>
        <v/>
      </c>
      <c r="J1008" s="537"/>
      <c r="K1008" s="535" t="str">
        <f>IF(Tabla1[[#This Row],[Insumos]]="","",_xlfn.XLOOKUP(Tabla1[[#This Row],[Insumos]],Tabla10[Insumo],Tabla10[InsumoAbrev],"",0))</f>
        <v/>
      </c>
      <c r="L1008" s="536"/>
      <c r="M1008" s="533" t="str">
        <f>IF(Tabla1[[#This Row],[Descripción]]="","",_xlfn.XLOOKUP(Tabla1[[#This Row],[Descripción]],Tabla10[Descripción],Tabla10[Unidad de Medida],"",0))</f>
        <v/>
      </c>
      <c r="N1008" s="323"/>
      <c r="O1008" s="534" t="str">
        <f>IF(Tabla1[[#This Row],[Descripción]]="","",_xlfn.XLOOKUP(Tabla1[[#This Row],[Descripción]],Tabla10[Descripción],Tabla10[Precio Unitario],0))</f>
        <v/>
      </c>
      <c r="P1008" s="534" t="str">
        <f>IF(Tabla1[[#This Row],[Cantidad de Insumos]]="","",Tabla1[[#This Row],[Precio Unitario]]*Tabla1[[#This Row],[Cantidad de Insumos]])</f>
        <v/>
      </c>
      <c r="Q1008" s="534" t="str">
        <f>IF(Tabla1[[#This Row],[Descripción]]="","",_xlfn.XLOOKUP(Tabla1[[#This Row],[Descripción]],Tabla10[Descripción],Tabla10[CODIGO PRESUPUESTARIO],0))</f>
        <v/>
      </c>
      <c r="R1008" s="535"/>
    </row>
    <row r="1009" spans="2:18" x14ac:dyDescent="0.25">
      <c r="B1009" s="191" t="str">
        <f>IF('Formulario PPGR3'!$G1009="","",CONCATENATE('Formulario PPGR3'!$C1009,".",'Formulario PPGR3'!$D1009,".",'Formulario PPGR3'!$E1009,".",'Formulario PPGR3'!$F1009))</f>
        <v/>
      </c>
      <c r="C1009" s="191" t="str">
        <f>IF('Formulario PPGR3'!$G1009="","",'Formulario PPGR1'!#REF!)</f>
        <v/>
      </c>
      <c r="D1009" s="191" t="str">
        <f>IF('Formulario PPGR3'!$G1009="","",'Formulario PPGR1'!#REF!)</f>
        <v/>
      </c>
      <c r="E1009" s="191" t="str">
        <f>IF('Formulario PPGR3'!$G1009="","",'Formulario PPGR1'!#REF!)</f>
        <v/>
      </c>
      <c r="F1009" s="191" t="str">
        <f>IF('Formulario PPGR3'!$G1009="","",'Formulario PPGR1'!#REF!)</f>
        <v/>
      </c>
      <c r="G1009" s="243"/>
      <c r="H1009" s="531" t="str" cm="1">
        <f t="array" ref="H1009">IF(Tabla1[[#This Row],[Código_Actividad]]="","",_xlfn.XLOOKUP(Tabla1[[#This Row],[Código_Actividad]],CodigoActividad,Tabla2[Actividades Programables Presupuestables],"",0))</f>
        <v/>
      </c>
      <c r="I1009" s="532" t="str">
        <f>IFERROR(VLOOKUP('Formulario PPGR3'!$G1009,'Formulario PPGR2'!$H$110:$V$265,15,FALSE),"")</f>
        <v/>
      </c>
      <c r="J1009" s="537"/>
      <c r="K1009" s="535" t="str">
        <f>IF(Tabla1[[#This Row],[Insumos]]="","",_xlfn.XLOOKUP(Tabla1[[#This Row],[Insumos]],Tabla10[Insumo],Tabla10[InsumoAbrev],"",0))</f>
        <v/>
      </c>
      <c r="L1009" s="536"/>
      <c r="M1009" s="533" t="str">
        <f>IF(Tabla1[[#This Row],[Descripción]]="","",_xlfn.XLOOKUP(Tabla1[[#This Row],[Descripción]],Tabla10[Descripción],Tabla10[Unidad de Medida],"",0))</f>
        <v/>
      </c>
      <c r="N1009" s="323"/>
      <c r="O1009" s="534" t="str">
        <f>IF(Tabla1[[#This Row],[Descripción]]="","",_xlfn.XLOOKUP(Tabla1[[#This Row],[Descripción]],Tabla10[Descripción],Tabla10[Precio Unitario],0))</f>
        <v/>
      </c>
      <c r="P1009" s="534" t="str">
        <f>IF(Tabla1[[#This Row],[Cantidad de Insumos]]="","",Tabla1[[#This Row],[Precio Unitario]]*Tabla1[[#This Row],[Cantidad de Insumos]])</f>
        <v/>
      </c>
      <c r="Q1009" s="534" t="str">
        <f>IF(Tabla1[[#This Row],[Descripción]]="","",_xlfn.XLOOKUP(Tabla1[[#This Row],[Descripción]],Tabla10[Descripción],Tabla10[CODIGO PRESUPUESTARIO],0))</f>
        <v/>
      </c>
      <c r="R1009" s="535"/>
    </row>
    <row r="1010" spans="2:18" x14ac:dyDescent="0.25">
      <c r="B1010" s="191" t="str">
        <f>IF('Formulario PPGR3'!$G1010="","",CONCATENATE('Formulario PPGR3'!$C1010,".",'Formulario PPGR3'!$D1010,".",'Formulario PPGR3'!$E1010,".",'Formulario PPGR3'!$F1010))</f>
        <v/>
      </c>
      <c r="C1010" s="191" t="str">
        <f>IF('Formulario PPGR3'!$G1010="","",'Formulario PPGR1'!#REF!)</f>
        <v/>
      </c>
      <c r="D1010" s="191" t="str">
        <f>IF('Formulario PPGR3'!$G1010="","",'Formulario PPGR1'!#REF!)</f>
        <v/>
      </c>
      <c r="E1010" s="191" t="str">
        <f>IF('Formulario PPGR3'!$G1010="","",'Formulario PPGR1'!#REF!)</f>
        <v/>
      </c>
      <c r="F1010" s="191" t="str">
        <f>IF('Formulario PPGR3'!$G1010="","",'Formulario PPGR1'!#REF!)</f>
        <v/>
      </c>
      <c r="G1010" s="243"/>
      <c r="H1010" s="531" t="str" cm="1">
        <f t="array" ref="H1010">IF(Tabla1[[#This Row],[Código_Actividad]]="","",_xlfn.XLOOKUP(Tabla1[[#This Row],[Código_Actividad]],CodigoActividad,Tabla2[Actividades Programables Presupuestables],"",0))</f>
        <v/>
      </c>
      <c r="I1010" s="532" t="str">
        <f>IFERROR(VLOOKUP('Formulario PPGR3'!$G1010,'Formulario PPGR2'!$H$110:$V$265,15,FALSE),"")</f>
        <v/>
      </c>
      <c r="J1010" s="537"/>
      <c r="K1010" s="535" t="str">
        <f>IF(Tabla1[[#This Row],[Insumos]]="","",_xlfn.XLOOKUP(Tabla1[[#This Row],[Insumos]],Tabla10[Insumo],Tabla10[InsumoAbrev],"",0))</f>
        <v/>
      </c>
      <c r="L1010" s="536"/>
      <c r="M1010" s="533" t="str">
        <f>IF(Tabla1[[#This Row],[Descripción]]="","",_xlfn.XLOOKUP(Tabla1[[#This Row],[Descripción]],Tabla10[Descripción],Tabla10[Unidad de Medida],"",0))</f>
        <v/>
      </c>
      <c r="N1010" s="323"/>
      <c r="O1010" s="534" t="str">
        <f>IF(Tabla1[[#This Row],[Descripción]]="","",_xlfn.XLOOKUP(Tabla1[[#This Row],[Descripción]],Tabla10[Descripción],Tabla10[Precio Unitario],0))</f>
        <v/>
      </c>
      <c r="P1010" s="534" t="str">
        <f>IF(Tabla1[[#This Row],[Cantidad de Insumos]]="","",Tabla1[[#This Row],[Precio Unitario]]*Tabla1[[#This Row],[Cantidad de Insumos]])</f>
        <v/>
      </c>
      <c r="Q1010" s="534" t="str">
        <f>IF(Tabla1[[#This Row],[Descripción]]="","",_xlfn.XLOOKUP(Tabla1[[#This Row],[Descripción]],Tabla10[Descripción],Tabla10[CODIGO PRESUPUESTARIO],0))</f>
        <v/>
      </c>
      <c r="R1010" s="535"/>
    </row>
    <row r="1011" spans="2:18" x14ac:dyDescent="0.25">
      <c r="B1011" s="191" t="str">
        <f>IF('Formulario PPGR3'!$G1011="","",CONCATENATE('Formulario PPGR3'!$C1011,".",'Formulario PPGR3'!$D1011,".",'Formulario PPGR3'!$E1011,".",'Formulario PPGR3'!$F1011))</f>
        <v/>
      </c>
      <c r="C1011" s="191" t="str">
        <f>IF('Formulario PPGR3'!$G1011="","",'Formulario PPGR1'!#REF!)</f>
        <v/>
      </c>
      <c r="D1011" s="191" t="str">
        <f>IF('Formulario PPGR3'!$G1011="","",'Formulario PPGR1'!#REF!)</f>
        <v/>
      </c>
      <c r="E1011" s="191" t="str">
        <f>IF('Formulario PPGR3'!$G1011="","",'Formulario PPGR1'!#REF!)</f>
        <v/>
      </c>
      <c r="F1011" s="191" t="str">
        <f>IF('Formulario PPGR3'!$G1011="","",'Formulario PPGR1'!#REF!)</f>
        <v/>
      </c>
      <c r="G1011" s="243"/>
      <c r="H1011" s="531" t="str" cm="1">
        <f t="array" ref="H1011">IF(Tabla1[[#This Row],[Código_Actividad]]="","",_xlfn.XLOOKUP(Tabla1[[#This Row],[Código_Actividad]],CodigoActividad,Tabla2[Actividades Programables Presupuestables],"",0))</f>
        <v/>
      </c>
      <c r="I1011" s="532" t="str">
        <f>IFERROR(VLOOKUP('Formulario PPGR3'!$G1011,'Formulario PPGR2'!$H$110:$V$265,15,FALSE),"")</f>
        <v/>
      </c>
      <c r="J1011" s="537"/>
      <c r="K1011" s="535" t="str">
        <f>IF(Tabla1[[#This Row],[Insumos]]="","",_xlfn.XLOOKUP(Tabla1[[#This Row],[Insumos]],Tabla10[Insumo],Tabla10[InsumoAbrev],"",0))</f>
        <v/>
      </c>
      <c r="L1011" s="536"/>
      <c r="M1011" s="533" t="str">
        <f>IF(Tabla1[[#This Row],[Descripción]]="","",_xlfn.XLOOKUP(Tabla1[[#This Row],[Descripción]],Tabla10[Descripción],Tabla10[Unidad de Medida],"",0))</f>
        <v/>
      </c>
      <c r="N1011" s="323"/>
      <c r="O1011" s="534" t="str">
        <f>IF(Tabla1[[#This Row],[Descripción]]="","",_xlfn.XLOOKUP(Tabla1[[#This Row],[Descripción]],Tabla10[Descripción],Tabla10[Precio Unitario],0))</f>
        <v/>
      </c>
      <c r="P1011" s="534" t="str">
        <f>IF(Tabla1[[#This Row],[Cantidad de Insumos]]="","",Tabla1[[#This Row],[Precio Unitario]]*Tabla1[[#This Row],[Cantidad de Insumos]])</f>
        <v/>
      </c>
      <c r="Q1011" s="534" t="str">
        <f>IF(Tabla1[[#This Row],[Descripción]]="","",_xlfn.XLOOKUP(Tabla1[[#This Row],[Descripción]],Tabla10[Descripción],Tabla10[CODIGO PRESUPUESTARIO],0))</f>
        <v/>
      </c>
      <c r="R1011" s="535"/>
    </row>
    <row r="1012" spans="2:18" x14ac:dyDescent="0.25">
      <c r="B1012" s="191" t="str">
        <f>IF('Formulario PPGR3'!$G1012="","",CONCATENATE('Formulario PPGR3'!$C1012,".",'Formulario PPGR3'!$D1012,".",'Formulario PPGR3'!$E1012,".",'Formulario PPGR3'!$F1012))</f>
        <v/>
      </c>
      <c r="C1012" s="191" t="str">
        <f>IF('Formulario PPGR3'!$G1012="","",'Formulario PPGR1'!#REF!)</f>
        <v/>
      </c>
      <c r="D1012" s="191" t="str">
        <f>IF('Formulario PPGR3'!$G1012="","",'Formulario PPGR1'!#REF!)</f>
        <v/>
      </c>
      <c r="E1012" s="191" t="str">
        <f>IF('Formulario PPGR3'!$G1012="","",'Formulario PPGR1'!#REF!)</f>
        <v/>
      </c>
      <c r="F1012" s="191" t="str">
        <f>IF('Formulario PPGR3'!$G1012="","",'Formulario PPGR1'!#REF!)</f>
        <v/>
      </c>
      <c r="G1012" s="243"/>
      <c r="H1012" s="531" t="str" cm="1">
        <f t="array" ref="H1012">IF(Tabla1[[#This Row],[Código_Actividad]]="","",_xlfn.XLOOKUP(Tabla1[[#This Row],[Código_Actividad]],CodigoActividad,Tabla2[Actividades Programables Presupuestables],"",0))</f>
        <v/>
      </c>
      <c r="I1012" s="532" t="str">
        <f>IFERROR(VLOOKUP('Formulario PPGR3'!$G1012,'Formulario PPGR2'!$H$110:$V$265,15,FALSE),"")</f>
        <v/>
      </c>
      <c r="J1012" s="537"/>
      <c r="K1012" s="535" t="str">
        <f>IF(Tabla1[[#This Row],[Insumos]]="","",_xlfn.XLOOKUP(Tabla1[[#This Row],[Insumos]],Tabla10[Insumo],Tabla10[InsumoAbrev],"",0))</f>
        <v/>
      </c>
      <c r="L1012" s="536"/>
      <c r="M1012" s="533" t="str">
        <f>IF(Tabla1[[#This Row],[Descripción]]="","",_xlfn.XLOOKUP(Tabla1[[#This Row],[Descripción]],Tabla10[Descripción],Tabla10[Unidad de Medida],"",0))</f>
        <v/>
      </c>
      <c r="N1012" s="323"/>
      <c r="O1012" s="534" t="str">
        <f>IF(Tabla1[[#This Row],[Descripción]]="","",_xlfn.XLOOKUP(Tabla1[[#This Row],[Descripción]],Tabla10[Descripción],Tabla10[Precio Unitario],0))</f>
        <v/>
      </c>
      <c r="P1012" s="534" t="str">
        <f>IF(Tabla1[[#This Row],[Cantidad de Insumos]]="","",Tabla1[[#This Row],[Precio Unitario]]*Tabla1[[#This Row],[Cantidad de Insumos]])</f>
        <v/>
      </c>
      <c r="Q1012" s="534" t="str">
        <f>IF(Tabla1[[#This Row],[Descripción]]="","",_xlfn.XLOOKUP(Tabla1[[#This Row],[Descripción]],Tabla10[Descripción],Tabla10[CODIGO PRESUPUESTARIO],0))</f>
        <v/>
      </c>
      <c r="R1012" s="535"/>
    </row>
    <row r="1013" spans="2:18" x14ac:dyDescent="0.25">
      <c r="B1013" s="191" t="str">
        <f>IF('Formulario PPGR3'!$G1013="","",CONCATENATE('Formulario PPGR3'!$C1013,".",'Formulario PPGR3'!$D1013,".",'Formulario PPGR3'!$E1013,".",'Formulario PPGR3'!$F1013))</f>
        <v/>
      </c>
      <c r="C1013" s="191" t="str">
        <f>IF('Formulario PPGR3'!$G1013="","",'Formulario PPGR1'!#REF!)</f>
        <v/>
      </c>
      <c r="D1013" s="191" t="str">
        <f>IF('Formulario PPGR3'!$G1013="","",'Formulario PPGR1'!#REF!)</f>
        <v/>
      </c>
      <c r="E1013" s="191" t="str">
        <f>IF('Formulario PPGR3'!$G1013="","",'Formulario PPGR1'!#REF!)</f>
        <v/>
      </c>
      <c r="F1013" s="191" t="str">
        <f>IF('Formulario PPGR3'!$G1013="","",'Formulario PPGR1'!#REF!)</f>
        <v/>
      </c>
      <c r="G1013" s="243"/>
      <c r="H1013" s="531" t="str" cm="1">
        <f t="array" ref="H1013">IF(Tabla1[[#This Row],[Código_Actividad]]="","",_xlfn.XLOOKUP(Tabla1[[#This Row],[Código_Actividad]],CodigoActividad,Tabla2[Actividades Programables Presupuestables],"",0))</f>
        <v/>
      </c>
      <c r="I1013" s="532" t="str">
        <f>IFERROR(VLOOKUP('Formulario PPGR3'!$G1013,'Formulario PPGR2'!$H$110:$V$265,15,FALSE),"")</f>
        <v/>
      </c>
      <c r="J1013" s="537"/>
      <c r="K1013" s="535" t="str">
        <f>IF(Tabla1[[#This Row],[Insumos]]="","",_xlfn.XLOOKUP(Tabla1[[#This Row],[Insumos]],Tabla10[Insumo],Tabla10[InsumoAbrev],"",0))</f>
        <v/>
      </c>
      <c r="L1013" s="536"/>
      <c r="M1013" s="533" t="str">
        <f>IF(Tabla1[[#This Row],[Descripción]]="","",_xlfn.XLOOKUP(Tabla1[[#This Row],[Descripción]],Tabla10[Descripción],Tabla10[Unidad de Medida],"",0))</f>
        <v/>
      </c>
      <c r="N1013" s="323"/>
      <c r="O1013" s="534" t="str">
        <f>IF(Tabla1[[#This Row],[Descripción]]="","",_xlfn.XLOOKUP(Tabla1[[#This Row],[Descripción]],Tabla10[Descripción],Tabla10[Precio Unitario],0))</f>
        <v/>
      </c>
      <c r="P1013" s="534" t="str">
        <f>IF(Tabla1[[#This Row],[Cantidad de Insumos]]="","",Tabla1[[#This Row],[Precio Unitario]]*Tabla1[[#This Row],[Cantidad de Insumos]])</f>
        <v/>
      </c>
      <c r="Q1013" s="534" t="str">
        <f>IF(Tabla1[[#This Row],[Descripción]]="","",_xlfn.XLOOKUP(Tabla1[[#This Row],[Descripción]],Tabla10[Descripción],Tabla10[CODIGO PRESUPUESTARIO],0))</f>
        <v/>
      </c>
      <c r="R1013" s="535"/>
    </row>
    <row r="1014" spans="2:18" x14ac:dyDescent="0.25">
      <c r="B1014" s="191" t="str">
        <f>IF('Formulario PPGR3'!$G1014="","",CONCATENATE('Formulario PPGR3'!$C1014,".",'Formulario PPGR3'!$D1014,".",'Formulario PPGR3'!$E1014,".",'Formulario PPGR3'!$F1014))</f>
        <v/>
      </c>
      <c r="C1014" s="191" t="str">
        <f>IF('Formulario PPGR3'!$G1014="","",'Formulario PPGR1'!#REF!)</f>
        <v/>
      </c>
      <c r="D1014" s="191" t="str">
        <f>IF('Formulario PPGR3'!$G1014="","",'Formulario PPGR1'!#REF!)</f>
        <v/>
      </c>
      <c r="E1014" s="191" t="str">
        <f>IF('Formulario PPGR3'!$G1014="","",'Formulario PPGR1'!#REF!)</f>
        <v/>
      </c>
      <c r="F1014" s="191" t="str">
        <f>IF('Formulario PPGR3'!$G1014="","",'Formulario PPGR1'!#REF!)</f>
        <v/>
      </c>
      <c r="G1014" s="243"/>
      <c r="H1014" s="531" t="str" cm="1">
        <f t="array" ref="H1014">IF(Tabla1[[#This Row],[Código_Actividad]]="","",_xlfn.XLOOKUP(Tabla1[[#This Row],[Código_Actividad]],CodigoActividad,Tabla2[Actividades Programables Presupuestables],"",0))</f>
        <v/>
      </c>
      <c r="I1014" s="532" t="str">
        <f>IFERROR(VLOOKUP('Formulario PPGR3'!$G1014,'Formulario PPGR2'!$H$110:$V$265,15,FALSE),"")</f>
        <v/>
      </c>
      <c r="J1014" s="537"/>
      <c r="K1014" s="535" t="str">
        <f>IF(Tabla1[[#This Row],[Insumos]]="","",_xlfn.XLOOKUP(Tabla1[[#This Row],[Insumos]],Tabla10[Insumo],Tabla10[InsumoAbrev],"",0))</f>
        <v/>
      </c>
      <c r="L1014" s="536"/>
      <c r="M1014" s="533" t="str">
        <f>IF(Tabla1[[#This Row],[Descripción]]="","",_xlfn.XLOOKUP(Tabla1[[#This Row],[Descripción]],Tabla10[Descripción],Tabla10[Unidad de Medida],"",0))</f>
        <v/>
      </c>
      <c r="N1014" s="323"/>
      <c r="O1014" s="534" t="str">
        <f>IF(Tabla1[[#This Row],[Descripción]]="","",_xlfn.XLOOKUP(Tabla1[[#This Row],[Descripción]],Tabla10[Descripción],Tabla10[Precio Unitario],0))</f>
        <v/>
      </c>
      <c r="P1014" s="534" t="str">
        <f>IF(Tabla1[[#This Row],[Cantidad de Insumos]]="","",Tabla1[[#This Row],[Precio Unitario]]*Tabla1[[#This Row],[Cantidad de Insumos]])</f>
        <v/>
      </c>
      <c r="Q1014" s="534" t="str">
        <f>IF(Tabla1[[#This Row],[Descripción]]="","",_xlfn.XLOOKUP(Tabla1[[#This Row],[Descripción]],Tabla10[Descripción],Tabla10[CODIGO PRESUPUESTARIO],0))</f>
        <v/>
      </c>
      <c r="R1014" s="535"/>
    </row>
    <row r="1015" spans="2:18" x14ac:dyDescent="0.25">
      <c r="B1015" s="191" t="str">
        <f>IF('Formulario PPGR3'!$G1015="","",CONCATENATE('Formulario PPGR3'!$C1015,".",'Formulario PPGR3'!$D1015,".",'Formulario PPGR3'!$E1015,".",'Formulario PPGR3'!$F1015))</f>
        <v/>
      </c>
      <c r="C1015" s="191" t="str">
        <f>IF('Formulario PPGR3'!$G1015="","",'Formulario PPGR1'!#REF!)</f>
        <v/>
      </c>
      <c r="D1015" s="191" t="str">
        <f>IF('Formulario PPGR3'!$G1015="","",'Formulario PPGR1'!#REF!)</f>
        <v/>
      </c>
      <c r="E1015" s="191" t="str">
        <f>IF('Formulario PPGR3'!$G1015="","",'Formulario PPGR1'!#REF!)</f>
        <v/>
      </c>
      <c r="F1015" s="191" t="str">
        <f>IF('Formulario PPGR3'!$G1015="","",'Formulario PPGR1'!#REF!)</f>
        <v/>
      </c>
      <c r="G1015" s="243"/>
      <c r="H1015" s="531" t="str" cm="1">
        <f t="array" ref="H1015">IF(Tabla1[[#This Row],[Código_Actividad]]="","",_xlfn.XLOOKUP(Tabla1[[#This Row],[Código_Actividad]],CodigoActividad,Tabla2[Actividades Programables Presupuestables],"",0))</f>
        <v/>
      </c>
      <c r="I1015" s="532" t="str">
        <f>IFERROR(VLOOKUP('Formulario PPGR3'!$G1015,'Formulario PPGR2'!$H$110:$V$265,15,FALSE),"")</f>
        <v/>
      </c>
      <c r="J1015" s="537"/>
      <c r="K1015" s="535" t="str">
        <f>IF(Tabla1[[#This Row],[Insumos]]="","",_xlfn.XLOOKUP(Tabla1[[#This Row],[Insumos]],Tabla10[Insumo],Tabla10[InsumoAbrev],"",0))</f>
        <v/>
      </c>
      <c r="L1015" s="536"/>
      <c r="M1015" s="533" t="str">
        <f>IF(Tabla1[[#This Row],[Descripción]]="","",_xlfn.XLOOKUP(Tabla1[[#This Row],[Descripción]],Tabla10[Descripción],Tabla10[Unidad de Medida],"",0))</f>
        <v/>
      </c>
      <c r="N1015" s="323"/>
      <c r="O1015" s="534" t="str">
        <f>IF(Tabla1[[#This Row],[Descripción]]="","",_xlfn.XLOOKUP(Tabla1[[#This Row],[Descripción]],Tabla10[Descripción],Tabla10[Precio Unitario],0))</f>
        <v/>
      </c>
      <c r="P1015" s="534" t="str">
        <f>IF(Tabla1[[#This Row],[Cantidad de Insumos]]="","",Tabla1[[#This Row],[Precio Unitario]]*Tabla1[[#This Row],[Cantidad de Insumos]])</f>
        <v/>
      </c>
      <c r="Q1015" s="534" t="str">
        <f>IF(Tabla1[[#This Row],[Descripción]]="","",_xlfn.XLOOKUP(Tabla1[[#This Row],[Descripción]],Tabla10[Descripción],Tabla10[CODIGO PRESUPUESTARIO],0))</f>
        <v/>
      </c>
      <c r="R1015" s="535"/>
    </row>
    <row r="1016" spans="2:18" x14ac:dyDescent="0.25">
      <c r="B1016" s="191" t="str">
        <f>IF('Formulario PPGR3'!$G1016="","",CONCATENATE('Formulario PPGR3'!$C1016,".",'Formulario PPGR3'!$D1016,".",'Formulario PPGR3'!$E1016,".",'Formulario PPGR3'!$F1016))</f>
        <v/>
      </c>
      <c r="C1016" s="191" t="str">
        <f>IF('Formulario PPGR3'!$G1016="","",'Formulario PPGR1'!#REF!)</f>
        <v/>
      </c>
      <c r="D1016" s="191" t="str">
        <f>IF('Formulario PPGR3'!$G1016="","",'Formulario PPGR1'!#REF!)</f>
        <v/>
      </c>
      <c r="E1016" s="191" t="str">
        <f>IF('Formulario PPGR3'!$G1016="","",'Formulario PPGR1'!#REF!)</f>
        <v/>
      </c>
      <c r="F1016" s="191" t="str">
        <f>IF('Formulario PPGR3'!$G1016="","",'Formulario PPGR1'!#REF!)</f>
        <v/>
      </c>
      <c r="G1016" s="243"/>
      <c r="H1016" s="531" t="str" cm="1">
        <f t="array" ref="H1016">IF(Tabla1[[#This Row],[Código_Actividad]]="","",_xlfn.XLOOKUP(Tabla1[[#This Row],[Código_Actividad]],CodigoActividad,Tabla2[Actividades Programables Presupuestables],"",0))</f>
        <v/>
      </c>
      <c r="I1016" s="532" t="str">
        <f>IFERROR(VLOOKUP('Formulario PPGR3'!$G1016,'Formulario PPGR2'!$H$110:$V$265,15,FALSE),"")</f>
        <v/>
      </c>
      <c r="J1016" s="537"/>
      <c r="K1016" s="535" t="str">
        <f>IF(Tabla1[[#This Row],[Insumos]]="","",_xlfn.XLOOKUP(Tabla1[[#This Row],[Insumos]],Tabla10[Insumo],Tabla10[InsumoAbrev],"",0))</f>
        <v/>
      </c>
      <c r="L1016" s="536"/>
      <c r="M1016" s="533" t="str">
        <f>IF(Tabla1[[#This Row],[Descripción]]="","",_xlfn.XLOOKUP(Tabla1[[#This Row],[Descripción]],Tabla10[Descripción],Tabla10[Unidad de Medida],"",0))</f>
        <v/>
      </c>
      <c r="N1016" s="323"/>
      <c r="O1016" s="534" t="str">
        <f>IF(Tabla1[[#This Row],[Descripción]]="","",_xlfn.XLOOKUP(Tabla1[[#This Row],[Descripción]],Tabla10[Descripción],Tabla10[Precio Unitario],0))</f>
        <v/>
      </c>
      <c r="P1016" s="534" t="str">
        <f>IF(Tabla1[[#This Row],[Cantidad de Insumos]]="","",Tabla1[[#This Row],[Precio Unitario]]*Tabla1[[#This Row],[Cantidad de Insumos]])</f>
        <v/>
      </c>
      <c r="Q1016" s="534" t="str">
        <f>IF(Tabla1[[#This Row],[Descripción]]="","",_xlfn.XLOOKUP(Tabla1[[#This Row],[Descripción]],Tabla10[Descripción],Tabla10[CODIGO PRESUPUESTARIO],0))</f>
        <v/>
      </c>
      <c r="R1016" s="535"/>
    </row>
    <row r="1017" spans="2:18" x14ac:dyDescent="0.25">
      <c r="B1017" s="191" t="str">
        <f>IF('Formulario PPGR3'!$G1017="","",CONCATENATE('Formulario PPGR3'!$C1017,".",'Formulario PPGR3'!$D1017,".",'Formulario PPGR3'!$E1017,".",'Formulario PPGR3'!$F1017))</f>
        <v/>
      </c>
      <c r="C1017" s="191" t="str">
        <f>IF('Formulario PPGR3'!$G1017="","",'Formulario PPGR1'!#REF!)</f>
        <v/>
      </c>
      <c r="D1017" s="191" t="str">
        <f>IF('Formulario PPGR3'!$G1017="","",'Formulario PPGR1'!#REF!)</f>
        <v/>
      </c>
      <c r="E1017" s="191" t="str">
        <f>IF('Formulario PPGR3'!$G1017="","",'Formulario PPGR1'!#REF!)</f>
        <v/>
      </c>
      <c r="F1017" s="191" t="str">
        <f>IF('Formulario PPGR3'!$G1017="","",'Formulario PPGR1'!#REF!)</f>
        <v/>
      </c>
      <c r="G1017" s="243"/>
      <c r="H1017" s="531" t="str" cm="1">
        <f t="array" ref="H1017">IF(Tabla1[[#This Row],[Código_Actividad]]="","",_xlfn.XLOOKUP(Tabla1[[#This Row],[Código_Actividad]],CodigoActividad,Tabla2[Actividades Programables Presupuestables],"",0))</f>
        <v/>
      </c>
      <c r="I1017" s="532" t="str">
        <f>IFERROR(VLOOKUP('Formulario PPGR3'!$G1017,'Formulario PPGR2'!$H$110:$V$265,15,FALSE),"")</f>
        <v/>
      </c>
      <c r="J1017" s="537"/>
      <c r="K1017" s="535" t="str">
        <f>IF(Tabla1[[#This Row],[Insumos]]="","",_xlfn.XLOOKUP(Tabla1[[#This Row],[Insumos]],Tabla10[Insumo],Tabla10[InsumoAbrev],"",0))</f>
        <v/>
      </c>
      <c r="L1017" s="536"/>
      <c r="M1017" s="533" t="str">
        <f>IF(Tabla1[[#This Row],[Descripción]]="","",_xlfn.XLOOKUP(Tabla1[[#This Row],[Descripción]],Tabla10[Descripción],Tabla10[Unidad de Medida],"",0))</f>
        <v/>
      </c>
      <c r="N1017" s="323"/>
      <c r="O1017" s="534" t="str">
        <f>IF(Tabla1[[#This Row],[Descripción]]="","",_xlfn.XLOOKUP(Tabla1[[#This Row],[Descripción]],Tabla10[Descripción],Tabla10[Precio Unitario],0))</f>
        <v/>
      </c>
      <c r="P1017" s="534" t="str">
        <f>IF(Tabla1[[#This Row],[Cantidad de Insumos]]="","",Tabla1[[#This Row],[Precio Unitario]]*Tabla1[[#This Row],[Cantidad de Insumos]])</f>
        <v/>
      </c>
      <c r="Q1017" s="534" t="str">
        <f>IF(Tabla1[[#This Row],[Descripción]]="","",_xlfn.XLOOKUP(Tabla1[[#This Row],[Descripción]],Tabla10[Descripción],Tabla10[CODIGO PRESUPUESTARIO],0))</f>
        <v/>
      </c>
      <c r="R1017" s="535"/>
    </row>
    <row r="1018" spans="2:18" x14ac:dyDescent="0.25">
      <c r="B1018" s="191" t="str">
        <f>IF('Formulario PPGR3'!$G1018="","",CONCATENATE('Formulario PPGR3'!$C1018,".",'Formulario PPGR3'!$D1018,".",'Formulario PPGR3'!$E1018,".",'Formulario PPGR3'!$F1018))</f>
        <v/>
      </c>
      <c r="C1018" s="191" t="str">
        <f>IF('Formulario PPGR3'!$G1018="","",'Formulario PPGR1'!#REF!)</f>
        <v/>
      </c>
      <c r="D1018" s="191" t="str">
        <f>IF('Formulario PPGR3'!$G1018="","",'Formulario PPGR1'!#REF!)</f>
        <v/>
      </c>
      <c r="E1018" s="191" t="str">
        <f>IF('Formulario PPGR3'!$G1018="","",'Formulario PPGR1'!#REF!)</f>
        <v/>
      </c>
      <c r="F1018" s="191" t="str">
        <f>IF('Formulario PPGR3'!$G1018="","",'Formulario PPGR1'!#REF!)</f>
        <v/>
      </c>
      <c r="G1018" s="243"/>
      <c r="H1018" s="531" t="str" cm="1">
        <f t="array" ref="H1018">IF(Tabla1[[#This Row],[Código_Actividad]]="","",_xlfn.XLOOKUP(Tabla1[[#This Row],[Código_Actividad]],CodigoActividad,Tabla2[Actividades Programables Presupuestables],"",0))</f>
        <v/>
      </c>
      <c r="I1018" s="532" t="str">
        <f>IFERROR(VLOOKUP('Formulario PPGR3'!$G1018,'Formulario PPGR2'!$H$110:$V$265,15,FALSE),"")</f>
        <v/>
      </c>
      <c r="J1018" s="537"/>
      <c r="K1018" s="535" t="str">
        <f>IF(Tabla1[[#This Row],[Insumos]]="","",_xlfn.XLOOKUP(Tabla1[[#This Row],[Insumos]],Tabla10[Insumo],Tabla10[InsumoAbrev],"",0))</f>
        <v/>
      </c>
      <c r="L1018" s="536"/>
      <c r="M1018" s="533" t="str">
        <f>IF(Tabla1[[#This Row],[Descripción]]="","",_xlfn.XLOOKUP(Tabla1[[#This Row],[Descripción]],Tabla10[Descripción],Tabla10[Unidad de Medida],"",0))</f>
        <v/>
      </c>
      <c r="N1018" s="323"/>
      <c r="O1018" s="534" t="str">
        <f>IF(Tabla1[[#This Row],[Descripción]]="","",_xlfn.XLOOKUP(Tabla1[[#This Row],[Descripción]],Tabla10[Descripción],Tabla10[Precio Unitario],0))</f>
        <v/>
      </c>
      <c r="P1018" s="534" t="str">
        <f>IF(Tabla1[[#This Row],[Cantidad de Insumos]]="","",Tabla1[[#This Row],[Precio Unitario]]*Tabla1[[#This Row],[Cantidad de Insumos]])</f>
        <v/>
      </c>
      <c r="Q1018" s="534" t="str">
        <f>IF(Tabla1[[#This Row],[Descripción]]="","",_xlfn.XLOOKUP(Tabla1[[#This Row],[Descripción]],Tabla10[Descripción],Tabla10[CODIGO PRESUPUESTARIO],0))</f>
        <v/>
      </c>
      <c r="R1018" s="535"/>
    </row>
    <row r="1019" spans="2:18" x14ac:dyDescent="0.25">
      <c r="B1019" s="191" t="str">
        <f>IF('Formulario PPGR3'!$G1019="","",CONCATENATE('Formulario PPGR3'!$C1019,".",'Formulario PPGR3'!$D1019,".",'Formulario PPGR3'!$E1019,".",'Formulario PPGR3'!$F1019))</f>
        <v/>
      </c>
      <c r="C1019" s="191" t="str">
        <f>IF('Formulario PPGR3'!$G1019="","",'Formulario PPGR1'!#REF!)</f>
        <v/>
      </c>
      <c r="D1019" s="191" t="str">
        <f>IF('Formulario PPGR3'!$G1019="","",'Formulario PPGR1'!#REF!)</f>
        <v/>
      </c>
      <c r="E1019" s="191" t="str">
        <f>IF('Formulario PPGR3'!$G1019="","",'Formulario PPGR1'!#REF!)</f>
        <v/>
      </c>
      <c r="F1019" s="191" t="str">
        <f>IF('Formulario PPGR3'!$G1019="","",'Formulario PPGR1'!#REF!)</f>
        <v/>
      </c>
      <c r="G1019" s="243"/>
      <c r="H1019" s="531" t="str" cm="1">
        <f t="array" ref="H1019">IF(Tabla1[[#This Row],[Código_Actividad]]="","",_xlfn.XLOOKUP(Tabla1[[#This Row],[Código_Actividad]],CodigoActividad,Tabla2[Actividades Programables Presupuestables],"",0))</f>
        <v/>
      </c>
      <c r="I1019" s="532" t="str">
        <f>IFERROR(VLOOKUP('Formulario PPGR3'!$G1019,'Formulario PPGR2'!$H$110:$V$265,15,FALSE),"")</f>
        <v/>
      </c>
      <c r="J1019" s="537"/>
      <c r="K1019" s="535" t="str">
        <f>IF(Tabla1[[#This Row],[Insumos]]="","",_xlfn.XLOOKUP(Tabla1[[#This Row],[Insumos]],Tabla10[Insumo],Tabla10[InsumoAbrev],"",0))</f>
        <v/>
      </c>
      <c r="L1019" s="536"/>
      <c r="M1019" s="533" t="str">
        <f>IF(Tabla1[[#This Row],[Descripción]]="","",_xlfn.XLOOKUP(Tabla1[[#This Row],[Descripción]],Tabla10[Descripción],Tabla10[Unidad de Medida],"",0))</f>
        <v/>
      </c>
      <c r="N1019" s="323"/>
      <c r="O1019" s="534" t="str">
        <f>IF(Tabla1[[#This Row],[Descripción]]="","",_xlfn.XLOOKUP(Tabla1[[#This Row],[Descripción]],Tabla10[Descripción],Tabla10[Precio Unitario],0))</f>
        <v/>
      </c>
      <c r="P1019" s="534" t="str">
        <f>IF(Tabla1[[#This Row],[Cantidad de Insumos]]="","",Tabla1[[#This Row],[Precio Unitario]]*Tabla1[[#This Row],[Cantidad de Insumos]])</f>
        <v/>
      </c>
      <c r="Q1019" s="534" t="str">
        <f>IF(Tabla1[[#This Row],[Descripción]]="","",_xlfn.XLOOKUP(Tabla1[[#This Row],[Descripción]],Tabla10[Descripción],Tabla10[CODIGO PRESUPUESTARIO],0))</f>
        <v/>
      </c>
      <c r="R1019" s="535"/>
    </row>
    <row r="1020" spans="2:18" x14ac:dyDescent="0.25">
      <c r="B1020" s="191" t="str">
        <f>IF('Formulario PPGR3'!$G1020="","",CONCATENATE('Formulario PPGR3'!$C1020,".",'Formulario PPGR3'!$D1020,".",'Formulario PPGR3'!$E1020,".",'Formulario PPGR3'!$F1020))</f>
        <v/>
      </c>
      <c r="C1020" s="191" t="str">
        <f>IF('Formulario PPGR3'!$G1020="","",'Formulario PPGR1'!#REF!)</f>
        <v/>
      </c>
      <c r="D1020" s="191" t="str">
        <f>IF('Formulario PPGR3'!$G1020="","",'Formulario PPGR1'!#REF!)</f>
        <v/>
      </c>
      <c r="E1020" s="191" t="str">
        <f>IF('Formulario PPGR3'!$G1020="","",'Formulario PPGR1'!#REF!)</f>
        <v/>
      </c>
      <c r="F1020" s="191" t="str">
        <f>IF('Formulario PPGR3'!$G1020="","",'Formulario PPGR1'!#REF!)</f>
        <v/>
      </c>
      <c r="G1020" s="243"/>
      <c r="H1020" s="531" t="str" cm="1">
        <f t="array" ref="H1020">IF(Tabla1[[#This Row],[Código_Actividad]]="","",_xlfn.XLOOKUP(Tabla1[[#This Row],[Código_Actividad]],CodigoActividad,Tabla2[Actividades Programables Presupuestables],"",0))</f>
        <v/>
      </c>
      <c r="I1020" s="532" t="str">
        <f>IFERROR(VLOOKUP('Formulario PPGR3'!$G1020,'Formulario PPGR2'!$H$110:$V$265,15,FALSE),"")</f>
        <v/>
      </c>
      <c r="J1020" s="537"/>
      <c r="K1020" s="535" t="str">
        <f>IF(Tabla1[[#This Row],[Insumos]]="","",_xlfn.XLOOKUP(Tabla1[[#This Row],[Insumos]],Tabla10[Insumo],Tabla10[InsumoAbrev],"",0))</f>
        <v/>
      </c>
      <c r="L1020" s="536"/>
      <c r="M1020" s="533" t="str">
        <f>IF(Tabla1[[#This Row],[Descripción]]="","",_xlfn.XLOOKUP(Tabla1[[#This Row],[Descripción]],Tabla10[Descripción],Tabla10[Unidad de Medida],"",0))</f>
        <v/>
      </c>
      <c r="N1020" s="323"/>
      <c r="O1020" s="534" t="str">
        <f>IF(Tabla1[[#This Row],[Descripción]]="","",_xlfn.XLOOKUP(Tabla1[[#This Row],[Descripción]],Tabla10[Descripción],Tabla10[Precio Unitario],0))</f>
        <v/>
      </c>
      <c r="P1020" s="534" t="str">
        <f>IF(Tabla1[[#This Row],[Cantidad de Insumos]]="","",Tabla1[[#This Row],[Precio Unitario]]*Tabla1[[#This Row],[Cantidad de Insumos]])</f>
        <v/>
      </c>
      <c r="Q1020" s="534" t="str">
        <f>IF(Tabla1[[#This Row],[Descripción]]="","",_xlfn.XLOOKUP(Tabla1[[#This Row],[Descripción]],Tabla10[Descripción],Tabla10[CODIGO PRESUPUESTARIO],0))</f>
        <v/>
      </c>
      <c r="R1020" s="535"/>
    </row>
    <row r="1021" spans="2:18" x14ac:dyDescent="0.25">
      <c r="B1021" s="191" t="str">
        <f>IF('Formulario PPGR3'!$G1021="","",CONCATENATE('Formulario PPGR3'!$C1021,".",'Formulario PPGR3'!$D1021,".",'Formulario PPGR3'!$E1021,".",'Formulario PPGR3'!$F1021))</f>
        <v/>
      </c>
      <c r="C1021" s="191" t="str">
        <f>IF('Formulario PPGR3'!$G1021="","",'Formulario PPGR1'!#REF!)</f>
        <v/>
      </c>
      <c r="D1021" s="191" t="str">
        <f>IF('Formulario PPGR3'!$G1021="","",'Formulario PPGR1'!#REF!)</f>
        <v/>
      </c>
      <c r="E1021" s="191" t="str">
        <f>IF('Formulario PPGR3'!$G1021="","",'Formulario PPGR1'!#REF!)</f>
        <v/>
      </c>
      <c r="F1021" s="191" t="str">
        <f>IF('Formulario PPGR3'!$G1021="","",'Formulario PPGR1'!#REF!)</f>
        <v/>
      </c>
      <c r="G1021" s="243"/>
      <c r="H1021" s="531" t="str" cm="1">
        <f t="array" ref="H1021">IF(Tabla1[[#This Row],[Código_Actividad]]="","",_xlfn.XLOOKUP(Tabla1[[#This Row],[Código_Actividad]],CodigoActividad,Tabla2[Actividades Programables Presupuestables],"",0))</f>
        <v/>
      </c>
      <c r="I1021" s="532" t="str">
        <f>IFERROR(VLOOKUP('Formulario PPGR3'!$G1021,'Formulario PPGR2'!$H$110:$V$265,15,FALSE),"")</f>
        <v/>
      </c>
      <c r="J1021" s="537"/>
      <c r="K1021" s="535" t="str">
        <f>IF(Tabla1[[#This Row],[Insumos]]="","",_xlfn.XLOOKUP(Tabla1[[#This Row],[Insumos]],Tabla10[Insumo],Tabla10[InsumoAbrev],"",0))</f>
        <v/>
      </c>
      <c r="L1021" s="536"/>
      <c r="M1021" s="533" t="str">
        <f>IF(Tabla1[[#This Row],[Descripción]]="","",_xlfn.XLOOKUP(Tabla1[[#This Row],[Descripción]],Tabla10[Descripción],Tabla10[Unidad de Medida],"",0))</f>
        <v/>
      </c>
      <c r="N1021" s="323"/>
      <c r="O1021" s="534" t="str">
        <f>IF(Tabla1[[#This Row],[Descripción]]="","",_xlfn.XLOOKUP(Tabla1[[#This Row],[Descripción]],Tabla10[Descripción],Tabla10[Precio Unitario],0))</f>
        <v/>
      </c>
      <c r="P1021" s="534" t="str">
        <f>IF(Tabla1[[#This Row],[Cantidad de Insumos]]="","",Tabla1[[#This Row],[Precio Unitario]]*Tabla1[[#This Row],[Cantidad de Insumos]])</f>
        <v/>
      </c>
      <c r="Q1021" s="534" t="str">
        <f>IF(Tabla1[[#This Row],[Descripción]]="","",_xlfn.XLOOKUP(Tabla1[[#This Row],[Descripción]],Tabla10[Descripción],Tabla10[CODIGO PRESUPUESTARIO],0))</f>
        <v/>
      </c>
      <c r="R1021" s="535"/>
    </row>
    <row r="1022" spans="2:18" x14ac:dyDescent="0.25">
      <c r="B1022" s="191" t="str">
        <f>IF('Formulario PPGR3'!$G1022="","",CONCATENATE('Formulario PPGR3'!$C1022,".",'Formulario PPGR3'!$D1022,".",'Formulario PPGR3'!$E1022,".",'Formulario PPGR3'!$F1022))</f>
        <v/>
      </c>
      <c r="C1022" s="191" t="str">
        <f>IF('Formulario PPGR3'!$G1022="","",'Formulario PPGR1'!#REF!)</f>
        <v/>
      </c>
      <c r="D1022" s="191" t="str">
        <f>IF('Formulario PPGR3'!$G1022="","",'Formulario PPGR1'!#REF!)</f>
        <v/>
      </c>
      <c r="E1022" s="191" t="str">
        <f>IF('Formulario PPGR3'!$G1022="","",'Formulario PPGR1'!#REF!)</f>
        <v/>
      </c>
      <c r="F1022" s="191" t="str">
        <f>IF('Formulario PPGR3'!$G1022="","",'Formulario PPGR1'!#REF!)</f>
        <v/>
      </c>
      <c r="G1022" s="243"/>
      <c r="H1022" s="531" t="str" cm="1">
        <f t="array" ref="H1022">IF(Tabla1[[#This Row],[Código_Actividad]]="","",_xlfn.XLOOKUP(Tabla1[[#This Row],[Código_Actividad]],CodigoActividad,Tabla2[Actividades Programables Presupuestables],"",0))</f>
        <v/>
      </c>
      <c r="I1022" s="532" t="str">
        <f>IFERROR(VLOOKUP('Formulario PPGR3'!$G1022,'Formulario PPGR2'!$H$110:$V$265,15,FALSE),"")</f>
        <v/>
      </c>
      <c r="J1022" s="537"/>
      <c r="K1022" s="535" t="str">
        <f>IF(Tabla1[[#This Row],[Insumos]]="","",_xlfn.XLOOKUP(Tabla1[[#This Row],[Insumos]],Tabla10[Insumo],Tabla10[InsumoAbrev],"",0))</f>
        <v/>
      </c>
      <c r="L1022" s="536"/>
      <c r="M1022" s="533" t="str">
        <f>IF(Tabla1[[#This Row],[Descripción]]="","",_xlfn.XLOOKUP(Tabla1[[#This Row],[Descripción]],Tabla10[Descripción],Tabla10[Unidad de Medida],"",0))</f>
        <v/>
      </c>
      <c r="N1022" s="323"/>
      <c r="O1022" s="534" t="str">
        <f>IF(Tabla1[[#This Row],[Descripción]]="","",_xlfn.XLOOKUP(Tabla1[[#This Row],[Descripción]],Tabla10[Descripción],Tabla10[Precio Unitario],0))</f>
        <v/>
      </c>
      <c r="P1022" s="534" t="str">
        <f>IF(Tabla1[[#This Row],[Cantidad de Insumos]]="","",Tabla1[[#This Row],[Precio Unitario]]*Tabla1[[#This Row],[Cantidad de Insumos]])</f>
        <v/>
      </c>
      <c r="Q1022" s="534" t="str">
        <f>IF(Tabla1[[#This Row],[Descripción]]="","",_xlfn.XLOOKUP(Tabla1[[#This Row],[Descripción]],Tabla10[Descripción],Tabla10[CODIGO PRESUPUESTARIO],0))</f>
        <v/>
      </c>
      <c r="R1022" s="535"/>
    </row>
    <row r="1023" spans="2:18" x14ac:dyDescent="0.25">
      <c r="B1023" s="191" t="str">
        <f>IF('Formulario PPGR3'!$G1023="","",CONCATENATE('Formulario PPGR3'!$C1023,".",'Formulario PPGR3'!$D1023,".",'Formulario PPGR3'!$E1023,".",'Formulario PPGR3'!$F1023))</f>
        <v/>
      </c>
      <c r="C1023" s="191" t="str">
        <f>IF('Formulario PPGR3'!$G1023="","",'Formulario PPGR1'!#REF!)</f>
        <v/>
      </c>
      <c r="D1023" s="191" t="str">
        <f>IF('Formulario PPGR3'!$G1023="","",'Formulario PPGR1'!#REF!)</f>
        <v/>
      </c>
      <c r="E1023" s="191" t="str">
        <f>IF('Formulario PPGR3'!$G1023="","",'Formulario PPGR1'!#REF!)</f>
        <v/>
      </c>
      <c r="F1023" s="191" t="str">
        <f>IF('Formulario PPGR3'!$G1023="","",'Formulario PPGR1'!#REF!)</f>
        <v/>
      </c>
      <c r="G1023" s="243"/>
      <c r="H1023" s="531" t="str" cm="1">
        <f t="array" ref="H1023">IF(Tabla1[[#This Row],[Código_Actividad]]="","",_xlfn.XLOOKUP(Tabla1[[#This Row],[Código_Actividad]],CodigoActividad,Tabla2[Actividades Programables Presupuestables],"",0))</f>
        <v/>
      </c>
      <c r="I1023" s="532" t="str">
        <f>IFERROR(VLOOKUP('Formulario PPGR3'!$G1023,'Formulario PPGR2'!$H$110:$V$265,15,FALSE),"")</f>
        <v/>
      </c>
      <c r="J1023" s="537"/>
      <c r="K1023" s="535" t="str">
        <f>IF(Tabla1[[#This Row],[Insumos]]="","",_xlfn.XLOOKUP(Tabla1[[#This Row],[Insumos]],Tabla10[Insumo],Tabla10[InsumoAbrev],"",0))</f>
        <v/>
      </c>
      <c r="L1023" s="536"/>
      <c r="M1023" s="533" t="str">
        <f>IF(Tabla1[[#This Row],[Descripción]]="","",_xlfn.XLOOKUP(Tabla1[[#This Row],[Descripción]],Tabla10[Descripción],Tabla10[Unidad de Medida],"",0))</f>
        <v/>
      </c>
      <c r="N1023" s="323"/>
      <c r="O1023" s="534" t="str">
        <f>IF(Tabla1[[#This Row],[Descripción]]="","",_xlfn.XLOOKUP(Tabla1[[#This Row],[Descripción]],Tabla10[Descripción],Tabla10[Precio Unitario],0))</f>
        <v/>
      </c>
      <c r="P1023" s="534" t="str">
        <f>IF(Tabla1[[#This Row],[Cantidad de Insumos]]="","",Tabla1[[#This Row],[Precio Unitario]]*Tabla1[[#This Row],[Cantidad de Insumos]])</f>
        <v/>
      </c>
      <c r="Q1023" s="534" t="str">
        <f>IF(Tabla1[[#This Row],[Descripción]]="","",_xlfn.XLOOKUP(Tabla1[[#This Row],[Descripción]],Tabla10[Descripción],Tabla10[CODIGO PRESUPUESTARIO],0))</f>
        <v/>
      </c>
      <c r="R1023" s="535"/>
    </row>
    <row r="1024" spans="2:18" x14ac:dyDescent="0.25">
      <c r="B1024" s="191" t="str">
        <f>IF('Formulario PPGR3'!$G1024="","",CONCATENATE('Formulario PPGR3'!$C1024,".",'Formulario PPGR3'!$D1024,".",'Formulario PPGR3'!$E1024,".",'Formulario PPGR3'!$F1024))</f>
        <v/>
      </c>
      <c r="C1024" s="191" t="str">
        <f>IF('Formulario PPGR3'!$G1024="","",'Formulario PPGR1'!#REF!)</f>
        <v/>
      </c>
      <c r="D1024" s="191" t="str">
        <f>IF('Formulario PPGR3'!$G1024="","",'Formulario PPGR1'!#REF!)</f>
        <v/>
      </c>
      <c r="E1024" s="191" t="str">
        <f>IF('Formulario PPGR3'!$G1024="","",'Formulario PPGR1'!#REF!)</f>
        <v/>
      </c>
      <c r="F1024" s="191" t="str">
        <f>IF('Formulario PPGR3'!$G1024="","",'Formulario PPGR1'!#REF!)</f>
        <v/>
      </c>
      <c r="G1024" s="243"/>
      <c r="H1024" s="531" t="str" cm="1">
        <f t="array" ref="H1024">IF(Tabla1[[#This Row],[Código_Actividad]]="","",_xlfn.XLOOKUP(Tabla1[[#This Row],[Código_Actividad]],CodigoActividad,Tabla2[Actividades Programables Presupuestables],"",0))</f>
        <v/>
      </c>
      <c r="I1024" s="532" t="str">
        <f>IFERROR(VLOOKUP('Formulario PPGR3'!$G1024,'Formulario PPGR2'!$H$110:$V$265,15,FALSE),"")</f>
        <v/>
      </c>
      <c r="J1024" s="537"/>
      <c r="K1024" s="535" t="str">
        <f>IF(Tabla1[[#This Row],[Insumos]]="","",_xlfn.XLOOKUP(Tabla1[[#This Row],[Insumos]],Tabla10[Insumo],Tabla10[InsumoAbrev],"",0))</f>
        <v/>
      </c>
      <c r="L1024" s="536"/>
      <c r="M1024" s="533" t="str">
        <f>IF(Tabla1[[#This Row],[Descripción]]="","",_xlfn.XLOOKUP(Tabla1[[#This Row],[Descripción]],Tabla10[Descripción],Tabla10[Unidad de Medida],"",0))</f>
        <v/>
      </c>
      <c r="N1024" s="323"/>
      <c r="O1024" s="534" t="str">
        <f>IF(Tabla1[[#This Row],[Descripción]]="","",_xlfn.XLOOKUP(Tabla1[[#This Row],[Descripción]],Tabla10[Descripción],Tabla10[Precio Unitario],0))</f>
        <v/>
      </c>
      <c r="P1024" s="534" t="str">
        <f>IF(Tabla1[[#This Row],[Cantidad de Insumos]]="","",Tabla1[[#This Row],[Precio Unitario]]*Tabla1[[#This Row],[Cantidad de Insumos]])</f>
        <v/>
      </c>
      <c r="Q1024" s="534" t="str">
        <f>IF(Tabla1[[#This Row],[Descripción]]="","",_xlfn.XLOOKUP(Tabla1[[#This Row],[Descripción]],Tabla10[Descripción],Tabla10[CODIGO PRESUPUESTARIO],0))</f>
        <v/>
      </c>
      <c r="R1024" s="535"/>
    </row>
    <row r="1025" spans="2:18" x14ac:dyDescent="0.25">
      <c r="B1025" s="191" t="str">
        <f>IF('Formulario PPGR3'!$G1025="","",CONCATENATE('Formulario PPGR3'!$C1025,".",'Formulario PPGR3'!$D1025,".",'Formulario PPGR3'!$E1025,".",'Formulario PPGR3'!$F1025))</f>
        <v/>
      </c>
      <c r="C1025" s="191" t="str">
        <f>IF('Formulario PPGR3'!$G1025="","",'Formulario PPGR1'!#REF!)</f>
        <v/>
      </c>
      <c r="D1025" s="191" t="str">
        <f>IF('Formulario PPGR3'!$G1025="","",'Formulario PPGR1'!#REF!)</f>
        <v/>
      </c>
      <c r="E1025" s="191" t="str">
        <f>IF('Formulario PPGR3'!$G1025="","",'Formulario PPGR1'!#REF!)</f>
        <v/>
      </c>
      <c r="F1025" s="191" t="str">
        <f>IF('Formulario PPGR3'!$G1025="","",'Formulario PPGR1'!#REF!)</f>
        <v/>
      </c>
      <c r="G1025" s="243"/>
      <c r="H1025" s="531" t="str" cm="1">
        <f t="array" ref="H1025">IF(Tabla1[[#This Row],[Código_Actividad]]="","",_xlfn.XLOOKUP(Tabla1[[#This Row],[Código_Actividad]],CodigoActividad,Tabla2[Actividades Programables Presupuestables],"",0))</f>
        <v/>
      </c>
      <c r="I1025" s="532" t="str">
        <f>IFERROR(VLOOKUP('Formulario PPGR3'!$G1025,'Formulario PPGR2'!$H$110:$V$265,15,FALSE),"")</f>
        <v/>
      </c>
      <c r="J1025" s="537"/>
      <c r="K1025" s="535" t="str">
        <f>IF(Tabla1[[#This Row],[Insumos]]="","",_xlfn.XLOOKUP(Tabla1[[#This Row],[Insumos]],Tabla10[Insumo],Tabla10[InsumoAbrev],"",0))</f>
        <v/>
      </c>
      <c r="L1025" s="536"/>
      <c r="M1025" s="533" t="str">
        <f>IF(Tabla1[[#This Row],[Descripción]]="","",_xlfn.XLOOKUP(Tabla1[[#This Row],[Descripción]],Tabla10[Descripción],Tabla10[Unidad de Medida],"",0))</f>
        <v/>
      </c>
      <c r="N1025" s="323"/>
      <c r="O1025" s="534" t="str">
        <f>IF(Tabla1[[#This Row],[Descripción]]="","",_xlfn.XLOOKUP(Tabla1[[#This Row],[Descripción]],Tabla10[Descripción],Tabla10[Precio Unitario],0))</f>
        <v/>
      </c>
      <c r="P1025" s="534" t="str">
        <f>IF(Tabla1[[#This Row],[Cantidad de Insumos]]="","",Tabla1[[#This Row],[Precio Unitario]]*Tabla1[[#This Row],[Cantidad de Insumos]])</f>
        <v/>
      </c>
      <c r="Q1025" s="534" t="str">
        <f>IF(Tabla1[[#This Row],[Descripción]]="","",_xlfn.XLOOKUP(Tabla1[[#This Row],[Descripción]],Tabla10[Descripción],Tabla10[CODIGO PRESUPUESTARIO],0))</f>
        <v/>
      </c>
      <c r="R1025" s="535"/>
    </row>
    <row r="1026" spans="2:18" x14ac:dyDescent="0.25">
      <c r="B1026" s="191" t="str">
        <f>IF('Formulario PPGR3'!$G1026="","",CONCATENATE('Formulario PPGR3'!$C1026,".",'Formulario PPGR3'!$D1026,".",'Formulario PPGR3'!$E1026,".",'Formulario PPGR3'!$F1026))</f>
        <v/>
      </c>
      <c r="C1026" s="191" t="str">
        <f>IF('Formulario PPGR3'!$G1026="","",'Formulario PPGR1'!#REF!)</f>
        <v/>
      </c>
      <c r="D1026" s="191" t="str">
        <f>IF('Formulario PPGR3'!$G1026="","",'Formulario PPGR1'!#REF!)</f>
        <v/>
      </c>
      <c r="E1026" s="191" t="str">
        <f>IF('Formulario PPGR3'!$G1026="","",'Formulario PPGR1'!#REF!)</f>
        <v/>
      </c>
      <c r="F1026" s="191" t="str">
        <f>IF('Formulario PPGR3'!$G1026="","",'Formulario PPGR1'!#REF!)</f>
        <v/>
      </c>
      <c r="G1026" s="243"/>
      <c r="H1026" s="531" t="str" cm="1">
        <f t="array" ref="H1026">IF(Tabla1[[#This Row],[Código_Actividad]]="","",_xlfn.XLOOKUP(Tabla1[[#This Row],[Código_Actividad]],CodigoActividad,Tabla2[Actividades Programables Presupuestables],"",0))</f>
        <v/>
      </c>
      <c r="I1026" s="532" t="str">
        <f>IFERROR(VLOOKUP('Formulario PPGR3'!$G1026,'Formulario PPGR2'!$H$110:$V$265,15,FALSE),"")</f>
        <v/>
      </c>
      <c r="J1026" s="537"/>
      <c r="K1026" s="535" t="str">
        <f>IF(Tabla1[[#This Row],[Insumos]]="","",_xlfn.XLOOKUP(Tabla1[[#This Row],[Insumos]],Tabla10[Insumo],Tabla10[InsumoAbrev],"",0))</f>
        <v/>
      </c>
      <c r="L1026" s="536"/>
      <c r="M1026" s="533" t="str">
        <f>IF(Tabla1[[#This Row],[Descripción]]="","",_xlfn.XLOOKUP(Tabla1[[#This Row],[Descripción]],Tabla10[Descripción],Tabla10[Unidad de Medida],"",0))</f>
        <v/>
      </c>
      <c r="N1026" s="323"/>
      <c r="O1026" s="534" t="str">
        <f>IF(Tabla1[[#This Row],[Descripción]]="","",_xlfn.XLOOKUP(Tabla1[[#This Row],[Descripción]],Tabla10[Descripción],Tabla10[Precio Unitario],0))</f>
        <v/>
      </c>
      <c r="P1026" s="534" t="str">
        <f>IF(Tabla1[[#This Row],[Cantidad de Insumos]]="","",Tabla1[[#This Row],[Precio Unitario]]*Tabla1[[#This Row],[Cantidad de Insumos]])</f>
        <v/>
      </c>
      <c r="Q1026" s="534" t="str">
        <f>IF(Tabla1[[#This Row],[Descripción]]="","",_xlfn.XLOOKUP(Tabla1[[#This Row],[Descripción]],Tabla10[Descripción],Tabla10[CODIGO PRESUPUESTARIO],0))</f>
        <v/>
      </c>
      <c r="R1026" s="535"/>
    </row>
    <row r="1027" spans="2:18" x14ac:dyDescent="0.25">
      <c r="B1027" s="191" t="str">
        <f>IF('Formulario PPGR3'!$G1027="","",CONCATENATE('Formulario PPGR3'!$C1027,".",'Formulario PPGR3'!$D1027,".",'Formulario PPGR3'!$E1027,".",'Formulario PPGR3'!$F1027))</f>
        <v/>
      </c>
      <c r="C1027" s="191" t="str">
        <f>IF('Formulario PPGR3'!$G1027="","",'Formulario PPGR1'!#REF!)</f>
        <v/>
      </c>
      <c r="D1027" s="191" t="str">
        <f>IF('Formulario PPGR3'!$G1027="","",'Formulario PPGR1'!#REF!)</f>
        <v/>
      </c>
      <c r="E1027" s="191" t="str">
        <f>IF('Formulario PPGR3'!$G1027="","",'Formulario PPGR1'!#REF!)</f>
        <v/>
      </c>
      <c r="F1027" s="191" t="str">
        <f>IF('Formulario PPGR3'!$G1027="","",'Formulario PPGR1'!#REF!)</f>
        <v/>
      </c>
      <c r="G1027" s="243"/>
      <c r="H1027" s="531" t="str" cm="1">
        <f t="array" ref="H1027">IF(Tabla1[[#This Row],[Código_Actividad]]="","",_xlfn.XLOOKUP(Tabla1[[#This Row],[Código_Actividad]],CodigoActividad,Tabla2[Actividades Programables Presupuestables],"",0))</f>
        <v/>
      </c>
      <c r="I1027" s="532" t="str">
        <f>IFERROR(VLOOKUP('Formulario PPGR3'!$G1027,'Formulario PPGR2'!$H$110:$V$265,15,FALSE),"")</f>
        <v/>
      </c>
      <c r="J1027" s="537"/>
      <c r="K1027" s="535" t="str">
        <f>IF(Tabla1[[#This Row],[Insumos]]="","",_xlfn.XLOOKUP(Tabla1[[#This Row],[Insumos]],Tabla10[Insumo],Tabla10[InsumoAbrev],"",0))</f>
        <v/>
      </c>
      <c r="L1027" s="536"/>
      <c r="M1027" s="533" t="str">
        <f>IF(Tabla1[[#This Row],[Descripción]]="","",_xlfn.XLOOKUP(Tabla1[[#This Row],[Descripción]],Tabla10[Descripción],Tabla10[Unidad de Medida],"",0))</f>
        <v/>
      </c>
      <c r="N1027" s="323"/>
      <c r="O1027" s="534" t="str">
        <f>IF(Tabla1[[#This Row],[Descripción]]="","",_xlfn.XLOOKUP(Tabla1[[#This Row],[Descripción]],Tabla10[Descripción],Tabla10[Precio Unitario],0))</f>
        <v/>
      </c>
      <c r="P1027" s="534" t="str">
        <f>IF(Tabla1[[#This Row],[Cantidad de Insumos]]="","",Tabla1[[#This Row],[Precio Unitario]]*Tabla1[[#This Row],[Cantidad de Insumos]])</f>
        <v/>
      </c>
      <c r="Q1027" s="534" t="str">
        <f>IF(Tabla1[[#This Row],[Descripción]]="","",_xlfn.XLOOKUP(Tabla1[[#This Row],[Descripción]],Tabla10[Descripción],Tabla10[CODIGO PRESUPUESTARIO],0))</f>
        <v/>
      </c>
      <c r="R1027" s="535"/>
    </row>
    <row r="1028" spans="2:18" x14ac:dyDescent="0.25">
      <c r="B1028" s="191" t="str">
        <f>IF('Formulario PPGR3'!$G1028="","",CONCATENATE('Formulario PPGR3'!$C1028,".",'Formulario PPGR3'!$D1028,".",'Formulario PPGR3'!$E1028,".",'Formulario PPGR3'!$F1028))</f>
        <v/>
      </c>
      <c r="C1028" s="191" t="str">
        <f>IF('Formulario PPGR3'!$G1028="","",'Formulario PPGR1'!#REF!)</f>
        <v/>
      </c>
      <c r="D1028" s="191" t="str">
        <f>IF('Formulario PPGR3'!$G1028="","",'Formulario PPGR1'!#REF!)</f>
        <v/>
      </c>
      <c r="E1028" s="191" t="str">
        <f>IF('Formulario PPGR3'!$G1028="","",'Formulario PPGR1'!#REF!)</f>
        <v/>
      </c>
      <c r="F1028" s="191" t="str">
        <f>IF('Formulario PPGR3'!$G1028="","",'Formulario PPGR1'!#REF!)</f>
        <v/>
      </c>
      <c r="G1028" s="243"/>
      <c r="H1028" s="531" t="str" cm="1">
        <f t="array" ref="H1028">IF(Tabla1[[#This Row],[Código_Actividad]]="","",_xlfn.XLOOKUP(Tabla1[[#This Row],[Código_Actividad]],CodigoActividad,Tabla2[Actividades Programables Presupuestables],"",0))</f>
        <v/>
      </c>
      <c r="I1028" s="532" t="str">
        <f>IFERROR(VLOOKUP('Formulario PPGR3'!$G1028,'Formulario PPGR2'!$H$110:$V$265,15,FALSE),"")</f>
        <v/>
      </c>
      <c r="J1028" s="537"/>
      <c r="K1028" s="535" t="str">
        <f>IF(Tabla1[[#This Row],[Insumos]]="","",_xlfn.XLOOKUP(Tabla1[[#This Row],[Insumos]],Tabla10[Insumo],Tabla10[InsumoAbrev],"",0))</f>
        <v/>
      </c>
      <c r="L1028" s="536"/>
      <c r="M1028" s="533" t="str">
        <f>IF(Tabla1[[#This Row],[Descripción]]="","",_xlfn.XLOOKUP(Tabla1[[#This Row],[Descripción]],Tabla10[Descripción],Tabla10[Unidad de Medida],"",0))</f>
        <v/>
      </c>
      <c r="N1028" s="323"/>
      <c r="O1028" s="534" t="str">
        <f>IF(Tabla1[[#This Row],[Descripción]]="","",_xlfn.XLOOKUP(Tabla1[[#This Row],[Descripción]],Tabla10[Descripción],Tabla10[Precio Unitario],0))</f>
        <v/>
      </c>
      <c r="P1028" s="534" t="str">
        <f>IF(Tabla1[[#This Row],[Cantidad de Insumos]]="","",Tabla1[[#This Row],[Precio Unitario]]*Tabla1[[#This Row],[Cantidad de Insumos]])</f>
        <v/>
      </c>
      <c r="Q1028" s="534" t="str">
        <f>IF(Tabla1[[#This Row],[Descripción]]="","",_xlfn.XLOOKUP(Tabla1[[#This Row],[Descripción]],Tabla10[Descripción],Tabla10[CODIGO PRESUPUESTARIO],0))</f>
        <v/>
      </c>
      <c r="R1028" s="535"/>
    </row>
    <row r="1029" spans="2:18" x14ac:dyDescent="0.25">
      <c r="B1029" s="191" t="str">
        <f>IF('Formulario PPGR3'!$G1029="","",CONCATENATE('Formulario PPGR3'!$C1029,".",'Formulario PPGR3'!$D1029,".",'Formulario PPGR3'!$E1029,".",'Formulario PPGR3'!$F1029))</f>
        <v/>
      </c>
      <c r="C1029" s="191" t="str">
        <f>IF('Formulario PPGR3'!$G1029="","",'Formulario PPGR1'!#REF!)</f>
        <v/>
      </c>
      <c r="D1029" s="191" t="str">
        <f>IF('Formulario PPGR3'!$G1029="","",'Formulario PPGR1'!#REF!)</f>
        <v/>
      </c>
      <c r="E1029" s="191" t="str">
        <f>IF('Formulario PPGR3'!$G1029="","",'Formulario PPGR1'!#REF!)</f>
        <v/>
      </c>
      <c r="F1029" s="191" t="str">
        <f>IF('Formulario PPGR3'!$G1029="","",'Formulario PPGR1'!#REF!)</f>
        <v/>
      </c>
      <c r="G1029" s="243"/>
      <c r="H1029" s="531" t="str" cm="1">
        <f t="array" ref="H1029">IF(Tabla1[[#This Row],[Código_Actividad]]="","",_xlfn.XLOOKUP(Tabla1[[#This Row],[Código_Actividad]],CodigoActividad,Tabla2[Actividades Programables Presupuestables],"",0))</f>
        <v/>
      </c>
      <c r="I1029" s="532" t="str">
        <f>IFERROR(VLOOKUP('Formulario PPGR3'!$G1029,'Formulario PPGR2'!$H$110:$V$265,15,FALSE),"")</f>
        <v/>
      </c>
      <c r="J1029" s="537"/>
      <c r="K1029" s="535" t="str">
        <f>IF(Tabla1[[#This Row],[Insumos]]="","",_xlfn.XLOOKUP(Tabla1[[#This Row],[Insumos]],Tabla10[Insumo],Tabla10[InsumoAbrev],"",0))</f>
        <v/>
      </c>
      <c r="L1029" s="536"/>
      <c r="M1029" s="533" t="str">
        <f>IF(Tabla1[[#This Row],[Descripción]]="","",_xlfn.XLOOKUP(Tabla1[[#This Row],[Descripción]],Tabla10[Descripción],Tabla10[Unidad de Medida],"",0))</f>
        <v/>
      </c>
      <c r="N1029" s="323"/>
      <c r="O1029" s="534" t="str">
        <f>IF(Tabla1[[#This Row],[Descripción]]="","",_xlfn.XLOOKUP(Tabla1[[#This Row],[Descripción]],Tabla10[Descripción],Tabla10[Precio Unitario],0))</f>
        <v/>
      </c>
      <c r="P1029" s="534" t="str">
        <f>IF(Tabla1[[#This Row],[Cantidad de Insumos]]="","",Tabla1[[#This Row],[Precio Unitario]]*Tabla1[[#This Row],[Cantidad de Insumos]])</f>
        <v/>
      </c>
      <c r="Q1029" s="534" t="str">
        <f>IF(Tabla1[[#This Row],[Descripción]]="","",_xlfn.XLOOKUP(Tabla1[[#This Row],[Descripción]],Tabla10[Descripción],Tabla10[CODIGO PRESUPUESTARIO],0))</f>
        <v/>
      </c>
      <c r="R1029" s="535"/>
    </row>
    <row r="1030" spans="2:18" x14ac:dyDescent="0.25">
      <c r="B1030" s="191" t="str">
        <f>IF('Formulario PPGR3'!$G1030="","",CONCATENATE('Formulario PPGR3'!$C1030,".",'Formulario PPGR3'!$D1030,".",'Formulario PPGR3'!$E1030,".",'Formulario PPGR3'!$F1030))</f>
        <v/>
      </c>
      <c r="C1030" s="191" t="str">
        <f>IF('Formulario PPGR3'!$G1030="","",'Formulario PPGR1'!#REF!)</f>
        <v/>
      </c>
      <c r="D1030" s="191" t="str">
        <f>IF('Formulario PPGR3'!$G1030="","",'Formulario PPGR1'!#REF!)</f>
        <v/>
      </c>
      <c r="E1030" s="191" t="str">
        <f>IF('Formulario PPGR3'!$G1030="","",'Formulario PPGR1'!#REF!)</f>
        <v/>
      </c>
      <c r="F1030" s="191" t="str">
        <f>IF('Formulario PPGR3'!$G1030="","",'Formulario PPGR1'!#REF!)</f>
        <v/>
      </c>
      <c r="G1030" s="243"/>
      <c r="H1030" s="531" t="str" cm="1">
        <f t="array" ref="H1030">IF(Tabla1[[#This Row],[Código_Actividad]]="","",_xlfn.XLOOKUP(Tabla1[[#This Row],[Código_Actividad]],CodigoActividad,Tabla2[Actividades Programables Presupuestables],"",0))</f>
        <v/>
      </c>
      <c r="I1030" s="532" t="str">
        <f>IFERROR(VLOOKUP('Formulario PPGR3'!$G1030,'Formulario PPGR2'!$H$110:$V$265,15,FALSE),"")</f>
        <v/>
      </c>
      <c r="J1030" s="537"/>
      <c r="K1030" s="535" t="str">
        <f>IF(Tabla1[[#This Row],[Insumos]]="","",_xlfn.XLOOKUP(Tabla1[[#This Row],[Insumos]],Tabla10[Insumo],Tabla10[InsumoAbrev],"",0))</f>
        <v/>
      </c>
      <c r="L1030" s="536"/>
      <c r="M1030" s="533" t="str">
        <f>IF(Tabla1[[#This Row],[Descripción]]="","",_xlfn.XLOOKUP(Tabla1[[#This Row],[Descripción]],Tabla10[Descripción],Tabla10[Unidad de Medida],"",0))</f>
        <v/>
      </c>
      <c r="N1030" s="323"/>
      <c r="O1030" s="534" t="str">
        <f>IF(Tabla1[[#This Row],[Descripción]]="","",_xlfn.XLOOKUP(Tabla1[[#This Row],[Descripción]],Tabla10[Descripción],Tabla10[Precio Unitario],0))</f>
        <v/>
      </c>
      <c r="P1030" s="534" t="str">
        <f>IF(Tabla1[[#This Row],[Cantidad de Insumos]]="","",Tabla1[[#This Row],[Precio Unitario]]*Tabla1[[#This Row],[Cantidad de Insumos]])</f>
        <v/>
      </c>
      <c r="Q1030" s="534" t="str">
        <f>IF(Tabla1[[#This Row],[Descripción]]="","",_xlfn.XLOOKUP(Tabla1[[#This Row],[Descripción]],Tabla10[Descripción],Tabla10[CODIGO PRESUPUESTARIO],0))</f>
        <v/>
      </c>
      <c r="R1030" s="535"/>
    </row>
    <row r="1031" spans="2:18" x14ac:dyDescent="0.25">
      <c r="B1031" s="191" t="str">
        <f>IF('Formulario PPGR3'!$G1031="","",CONCATENATE('Formulario PPGR3'!$C1031,".",'Formulario PPGR3'!$D1031,".",'Formulario PPGR3'!$E1031,".",'Formulario PPGR3'!$F1031))</f>
        <v/>
      </c>
      <c r="C1031" s="191" t="str">
        <f>IF('Formulario PPGR3'!$G1031="","",'Formulario PPGR1'!#REF!)</f>
        <v/>
      </c>
      <c r="D1031" s="191" t="str">
        <f>IF('Formulario PPGR3'!$G1031="","",'Formulario PPGR1'!#REF!)</f>
        <v/>
      </c>
      <c r="E1031" s="191" t="str">
        <f>IF('Formulario PPGR3'!$G1031="","",'Formulario PPGR1'!#REF!)</f>
        <v/>
      </c>
      <c r="F1031" s="191" t="str">
        <f>IF('Formulario PPGR3'!$G1031="","",'Formulario PPGR1'!#REF!)</f>
        <v/>
      </c>
      <c r="G1031" s="243"/>
      <c r="H1031" s="531" t="str" cm="1">
        <f t="array" ref="H1031">IF(Tabla1[[#This Row],[Código_Actividad]]="","",_xlfn.XLOOKUP(Tabla1[[#This Row],[Código_Actividad]],CodigoActividad,Tabla2[Actividades Programables Presupuestables],"",0))</f>
        <v/>
      </c>
      <c r="I1031" s="532" t="str">
        <f>IFERROR(VLOOKUP('Formulario PPGR3'!$G1031,'Formulario PPGR2'!$H$110:$V$265,15,FALSE),"")</f>
        <v/>
      </c>
      <c r="J1031" s="537"/>
      <c r="K1031" s="535" t="str">
        <f>IF(Tabla1[[#This Row],[Insumos]]="","",_xlfn.XLOOKUP(Tabla1[[#This Row],[Insumos]],Tabla10[Insumo],Tabla10[InsumoAbrev],"",0))</f>
        <v/>
      </c>
      <c r="L1031" s="536"/>
      <c r="M1031" s="533" t="str">
        <f>IF(Tabla1[[#This Row],[Descripción]]="","",_xlfn.XLOOKUP(Tabla1[[#This Row],[Descripción]],Tabla10[Descripción],Tabla10[Unidad de Medida],"",0))</f>
        <v/>
      </c>
      <c r="N1031" s="323"/>
      <c r="O1031" s="534" t="str">
        <f>IF(Tabla1[[#This Row],[Descripción]]="","",_xlfn.XLOOKUP(Tabla1[[#This Row],[Descripción]],Tabla10[Descripción],Tabla10[Precio Unitario],0))</f>
        <v/>
      </c>
      <c r="P1031" s="534" t="str">
        <f>IF(Tabla1[[#This Row],[Cantidad de Insumos]]="","",Tabla1[[#This Row],[Precio Unitario]]*Tabla1[[#This Row],[Cantidad de Insumos]])</f>
        <v/>
      </c>
      <c r="Q1031" s="534" t="str">
        <f>IF(Tabla1[[#This Row],[Descripción]]="","",_xlfn.XLOOKUP(Tabla1[[#This Row],[Descripción]],Tabla10[Descripción],Tabla10[CODIGO PRESUPUESTARIO],0))</f>
        <v/>
      </c>
      <c r="R1031" s="535"/>
    </row>
    <row r="1032" spans="2:18" x14ac:dyDescent="0.25">
      <c r="B1032" s="191" t="str">
        <f>IF('Formulario PPGR3'!$G1032="","",CONCATENATE('Formulario PPGR3'!$C1032,".",'Formulario PPGR3'!$D1032,".",'Formulario PPGR3'!$E1032,".",'Formulario PPGR3'!$F1032))</f>
        <v/>
      </c>
      <c r="C1032" s="191" t="str">
        <f>IF('Formulario PPGR3'!$G1032="","",'Formulario PPGR1'!#REF!)</f>
        <v/>
      </c>
      <c r="D1032" s="191" t="str">
        <f>IF('Formulario PPGR3'!$G1032="","",'Formulario PPGR1'!#REF!)</f>
        <v/>
      </c>
      <c r="E1032" s="191" t="str">
        <f>IF('Formulario PPGR3'!$G1032="","",'Formulario PPGR1'!#REF!)</f>
        <v/>
      </c>
      <c r="F1032" s="191" t="str">
        <f>IF('Formulario PPGR3'!$G1032="","",'Formulario PPGR1'!#REF!)</f>
        <v/>
      </c>
      <c r="G1032" s="243"/>
      <c r="H1032" s="531" t="str" cm="1">
        <f t="array" ref="H1032">IF(Tabla1[[#This Row],[Código_Actividad]]="","",_xlfn.XLOOKUP(Tabla1[[#This Row],[Código_Actividad]],CodigoActividad,Tabla2[Actividades Programables Presupuestables],"",0))</f>
        <v/>
      </c>
      <c r="I1032" s="532" t="str">
        <f>IFERROR(VLOOKUP('Formulario PPGR3'!$G1032,'Formulario PPGR2'!$H$110:$V$265,15,FALSE),"")</f>
        <v/>
      </c>
      <c r="J1032" s="537"/>
      <c r="K1032" s="535" t="str">
        <f>IF(Tabla1[[#This Row],[Insumos]]="","",_xlfn.XLOOKUP(Tabla1[[#This Row],[Insumos]],Tabla10[Insumo],Tabla10[InsumoAbrev],"",0))</f>
        <v/>
      </c>
      <c r="L1032" s="536"/>
      <c r="M1032" s="533" t="str">
        <f>IF(Tabla1[[#This Row],[Descripción]]="","",_xlfn.XLOOKUP(Tabla1[[#This Row],[Descripción]],Tabla10[Descripción],Tabla10[Unidad de Medida],"",0))</f>
        <v/>
      </c>
      <c r="N1032" s="323"/>
      <c r="O1032" s="534" t="str">
        <f>IF(Tabla1[[#This Row],[Descripción]]="","",_xlfn.XLOOKUP(Tabla1[[#This Row],[Descripción]],Tabla10[Descripción],Tabla10[Precio Unitario],0))</f>
        <v/>
      </c>
      <c r="P1032" s="534" t="str">
        <f>IF(Tabla1[[#This Row],[Cantidad de Insumos]]="","",Tabla1[[#This Row],[Precio Unitario]]*Tabla1[[#This Row],[Cantidad de Insumos]])</f>
        <v/>
      </c>
      <c r="Q1032" s="534" t="str">
        <f>IF(Tabla1[[#This Row],[Descripción]]="","",_xlfn.XLOOKUP(Tabla1[[#This Row],[Descripción]],Tabla10[Descripción],Tabla10[CODIGO PRESUPUESTARIO],0))</f>
        <v/>
      </c>
      <c r="R1032" s="535"/>
    </row>
    <row r="1033" spans="2:18" x14ac:dyDescent="0.25">
      <c r="B1033" s="191" t="str">
        <f>IF('Formulario PPGR3'!$G1033="","",CONCATENATE('Formulario PPGR3'!$C1033,".",'Formulario PPGR3'!$D1033,".",'Formulario PPGR3'!$E1033,".",'Formulario PPGR3'!$F1033))</f>
        <v/>
      </c>
      <c r="C1033" s="191" t="str">
        <f>IF('Formulario PPGR3'!$G1033="","",'Formulario PPGR1'!#REF!)</f>
        <v/>
      </c>
      <c r="D1033" s="191" t="str">
        <f>IF('Formulario PPGR3'!$G1033="","",'Formulario PPGR1'!#REF!)</f>
        <v/>
      </c>
      <c r="E1033" s="191" t="str">
        <f>IF('Formulario PPGR3'!$G1033="","",'Formulario PPGR1'!#REF!)</f>
        <v/>
      </c>
      <c r="F1033" s="191" t="str">
        <f>IF('Formulario PPGR3'!$G1033="","",'Formulario PPGR1'!#REF!)</f>
        <v/>
      </c>
      <c r="G1033" s="190"/>
      <c r="H1033" s="531" t="str" cm="1">
        <f t="array" ref="H1033">IF(Tabla1[[#This Row],[Código_Actividad]]="","",_xlfn.XLOOKUP(Tabla1[[#This Row],[Código_Actividad]],CodigoActividad,Tabla2[Actividades Programables Presupuestables],"",0))</f>
        <v/>
      </c>
      <c r="I1033" s="532" t="str">
        <f>IFERROR(VLOOKUP('Formulario PPGR3'!$G1033,'Formulario PPGR2'!$H$110:$V$265,15,FALSE),"")</f>
        <v/>
      </c>
      <c r="J1033" s="537"/>
      <c r="K1033" s="535" t="str">
        <f>IF(Tabla1[[#This Row],[Insumos]]="","",_xlfn.XLOOKUP(Tabla1[[#This Row],[Insumos]],Tabla10[Insumo],Tabla10[InsumoAbrev],"",0))</f>
        <v/>
      </c>
      <c r="L1033" s="536"/>
      <c r="M1033" s="533" t="str">
        <f>IF(Tabla1[[#This Row],[Descripción]]="","",_xlfn.XLOOKUP(Tabla1[[#This Row],[Descripción]],Tabla10[Descripción],Tabla10[Unidad de Medida],"",0))</f>
        <v/>
      </c>
      <c r="N1033" s="323"/>
      <c r="O1033" s="534" t="str">
        <f>IF(Tabla1[[#This Row],[Descripción]]="","",_xlfn.XLOOKUP(Tabla1[[#This Row],[Descripción]],Tabla10[Descripción],Tabla10[Precio Unitario],0))</f>
        <v/>
      </c>
      <c r="P1033" s="534" t="str">
        <f>IF(Tabla1[[#This Row],[Cantidad de Insumos]]="","",Tabla1[[#This Row],[Precio Unitario]]*Tabla1[[#This Row],[Cantidad de Insumos]])</f>
        <v/>
      </c>
      <c r="Q1033" s="534" t="str">
        <f>IF(Tabla1[[#This Row],[Descripción]]="","",_xlfn.XLOOKUP(Tabla1[[#This Row],[Descripción]],Tabla10[Descripción],Tabla10[CODIGO PRESUPUESTARIO],0))</f>
        <v/>
      </c>
      <c r="R1033" s="535"/>
    </row>
    <row r="1034" spans="2:18" x14ac:dyDescent="0.25">
      <c r="B1034" s="191" t="str">
        <f>IF('Formulario PPGR3'!$G1034="","",CONCATENATE('Formulario PPGR3'!$C1034,".",'Formulario PPGR3'!$D1034,".",'Formulario PPGR3'!$E1034,".",'Formulario PPGR3'!$F1034))</f>
        <v/>
      </c>
      <c r="C1034" s="191" t="str">
        <f>IF('Formulario PPGR3'!$G1034="","",'Formulario PPGR1'!#REF!)</f>
        <v/>
      </c>
      <c r="D1034" s="191" t="str">
        <f>IF('Formulario PPGR3'!$G1034="","",'Formulario PPGR1'!#REF!)</f>
        <v/>
      </c>
      <c r="E1034" s="191" t="str">
        <f>IF('Formulario PPGR3'!$G1034="","",'Formulario PPGR1'!#REF!)</f>
        <v/>
      </c>
      <c r="F1034" s="191" t="str">
        <f>IF('Formulario PPGR3'!$G1034="","",'Formulario PPGR1'!#REF!)</f>
        <v/>
      </c>
      <c r="G1034" s="190"/>
      <c r="H1034" s="531" t="str" cm="1">
        <f t="array" ref="H1034">IF(Tabla1[[#This Row],[Código_Actividad]]="","",_xlfn.XLOOKUP(Tabla1[[#This Row],[Código_Actividad]],CodigoActividad,Tabla2[Actividades Programables Presupuestables],"",0))</f>
        <v/>
      </c>
      <c r="I1034" s="532" t="str">
        <f>IFERROR(VLOOKUP('Formulario PPGR3'!$G1034,'Formulario PPGR2'!$H$110:$V$265,15,FALSE),"")</f>
        <v/>
      </c>
      <c r="J1034" s="537"/>
      <c r="K1034" s="535" t="str">
        <f>IF(Tabla1[[#This Row],[Insumos]]="","",_xlfn.XLOOKUP(Tabla1[[#This Row],[Insumos]],Tabla10[Insumo],Tabla10[InsumoAbrev],"",0))</f>
        <v/>
      </c>
      <c r="L1034" s="536"/>
      <c r="M1034" s="533" t="str">
        <f>IF(Tabla1[[#This Row],[Descripción]]="","",_xlfn.XLOOKUP(Tabla1[[#This Row],[Descripción]],Tabla10[Descripción],Tabla10[Unidad de Medida],"",0))</f>
        <v/>
      </c>
      <c r="N1034" s="323"/>
      <c r="O1034" s="534" t="str">
        <f>IF(Tabla1[[#This Row],[Descripción]]="","",_xlfn.XLOOKUP(Tabla1[[#This Row],[Descripción]],Tabla10[Descripción],Tabla10[Precio Unitario],0))</f>
        <v/>
      </c>
      <c r="P1034" s="534" t="str">
        <f>IF(Tabla1[[#This Row],[Cantidad de Insumos]]="","",Tabla1[[#This Row],[Precio Unitario]]*Tabla1[[#This Row],[Cantidad de Insumos]])</f>
        <v/>
      </c>
      <c r="Q1034" s="534" t="str">
        <f>IF(Tabla1[[#This Row],[Descripción]]="","",_xlfn.XLOOKUP(Tabla1[[#This Row],[Descripción]],Tabla10[Descripción],Tabla10[CODIGO PRESUPUESTARIO],0))</f>
        <v/>
      </c>
      <c r="R1034" s="535"/>
    </row>
    <row r="1035" spans="2:18" x14ac:dyDescent="0.25">
      <c r="B1035" s="191" t="str">
        <f>IF('Formulario PPGR3'!$G1035="","",CONCATENATE('Formulario PPGR3'!$C1035,".",'Formulario PPGR3'!$D1035,".",'Formulario PPGR3'!$E1035,".",'Formulario PPGR3'!$F1035))</f>
        <v/>
      </c>
      <c r="C1035" s="191" t="str">
        <f>IF('Formulario PPGR3'!$G1035="","",'Formulario PPGR1'!#REF!)</f>
        <v/>
      </c>
      <c r="D1035" s="191" t="str">
        <f>IF('Formulario PPGR3'!$G1035="","",'Formulario PPGR1'!#REF!)</f>
        <v/>
      </c>
      <c r="E1035" s="191" t="str">
        <f>IF('Formulario PPGR3'!$G1035="","",'Formulario PPGR1'!#REF!)</f>
        <v/>
      </c>
      <c r="F1035" s="191" t="str">
        <f>IF('Formulario PPGR3'!$G1035="","",'Formulario PPGR1'!#REF!)</f>
        <v/>
      </c>
      <c r="G1035" s="190"/>
      <c r="H1035" s="531" t="str" cm="1">
        <f t="array" ref="H1035">IF(Tabla1[[#This Row],[Código_Actividad]]="","",_xlfn.XLOOKUP(Tabla1[[#This Row],[Código_Actividad]],CodigoActividad,Tabla2[Actividades Programables Presupuestables],"",0))</f>
        <v/>
      </c>
      <c r="I1035" s="532" t="str">
        <f>IFERROR(VLOOKUP('Formulario PPGR3'!$G1035,'Formulario PPGR2'!$H$110:$V$265,15,FALSE),"")</f>
        <v/>
      </c>
      <c r="J1035" s="537"/>
      <c r="K1035" s="535" t="str">
        <f>IF(Tabla1[[#This Row],[Insumos]]="","",_xlfn.XLOOKUP(Tabla1[[#This Row],[Insumos]],Tabla10[Insumo],Tabla10[InsumoAbrev],"",0))</f>
        <v/>
      </c>
      <c r="L1035" s="536"/>
      <c r="M1035" s="533" t="str">
        <f>IF(Tabla1[[#This Row],[Descripción]]="","",_xlfn.XLOOKUP(Tabla1[[#This Row],[Descripción]],Tabla10[Descripción],Tabla10[Unidad de Medida],"",0))</f>
        <v/>
      </c>
      <c r="N1035" s="323"/>
      <c r="O1035" s="534" t="str">
        <f>IF(Tabla1[[#This Row],[Descripción]]="","",_xlfn.XLOOKUP(Tabla1[[#This Row],[Descripción]],Tabla10[Descripción],Tabla10[Precio Unitario],0))</f>
        <v/>
      </c>
      <c r="P1035" s="534" t="str">
        <f>IF(Tabla1[[#This Row],[Cantidad de Insumos]]="","",Tabla1[[#This Row],[Precio Unitario]]*Tabla1[[#This Row],[Cantidad de Insumos]])</f>
        <v/>
      </c>
      <c r="Q1035" s="534" t="str">
        <f>IF(Tabla1[[#This Row],[Descripción]]="","",_xlfn.XLOOKUP(Tabla1[[#This Row],[Descripción]],Tabla10[Descripción],Tabla10[CODIGO PRESUPUESTARIO],0))</f>
        <v/>
      </c>
      <c r="R1035" s="535"/>
    </row>
    <row r="1036" spans="2:18" x14ac:dyDescent="0.25">
      <c r="B1036" s="191" t="str">
        <f>IF('Formulario PPGR3'!$G1036="","",CONCATENATE('Formulario PPGR3'!$C1036,".",'Formulario PPGR3'!$D1036,".",'Formulario PPGR3'!$E1036,".",'Formulario PPGR3'!$F1036))</f>
        <v/>
      </c>
      <c r="C1036" s="191" t="str">
        <f>IF('Formulario PPGR3'!$G1036="","",'Formulario PPGR1'!#REF!)</f>
        <v/>
      </c>
      <c r="D1036" s="191" t="str">
        <f>IF('Formulario PPGR3'!$G1036="","",'Formulario PPGR1'!#REF!)</f>
        <v/>
      </c>
      <c r="E1036" s="191" t="str">
        <f>IF('Formulario PPGR3'!$G1036="","",'Formulario PPGR1'!#REF!)</f>
        <v/>
      </c>
      <c r="F1036" s="191" t="str">
        <f>IF('Formulario PPGR3'!$G1036="","",'Formulario PPGR1'!#REF!)</f>
        <v/>
      </c>
      <c r="G1036" s="190"/>
      <c r="H1036" s="531" t="str" cm="1">
        <f t="array" ref="H1036">IF(Tabla1[[#This Row],[Código_Actividad]]="","",_xlfn.XLOOKUP(Tabla1[[#This Row],[Código_Actividad]],CodigoActividad,Tabla2[Actividades Programables Presupuestables],"",0))</f>
        <v/>
      </c>
      <c r="I1036" s="532" t="str">
        <f>IFERROR(VLOOKUP('Formulario PPGR3'!$G1036,'Formulario PPGR2'!$H$110:$V$265,15,FALSE),"")</f>
        <v/>
      </c>
      <c r="J1036" s="537"/>
      <c r="K1036" s="535" t="str">
        <f>IF(Tabla1[[#This Row],[Insumos]]="","",_xlfn.XLOOKUP(Tabla1[[#This Row],[Insumos]],Tabla10[Insumo],Tabla10[InsumoAbrev],"",0))</f>
        <v/>
      </c>
      <c r="L1036" s="536"/>
      <c r="M1036" s="533" t="str">
        <f>IF(Tabla1[[#This Row],[Descripción]]="","",_xlfn.XLOOKUP(Tabla1[[#This Row],[Descripción]],Tabla10[Descripción],Tabla10[Unidad de Medida],"",0))</f>
        <v/>
      </c>
      <c r="N1036" s="323"/>
      <c r="O1036" s="534" t="str">
        <f>IF(Tabla1[[#This Row],[Descripción]]="","",_xlfn.XLOOKUP(Tabla1[[#This Row],[Descripción]],Tabla10[Descripción],Tabla10[Precio Unitario],0))</f>
        <v/>
      </c>
      <c r="P1036" s="534" t="str">
        <f>IF(Tabla1[[#This Row],[Cantidad de Insumos]]="","",Tabla1[[#This Row],[Precio Unitario]]*Tabla1[[#This Row],[Cantidad de Insumos]])</f>
        <v/>
      </c>
      <c r="Q1036" s="534" t="str">
        <f>IF(Tabla1[[#This Row],[Descripción]]="","",_xlfn.XLOOKUP(Tabla1[[#This Row],[Descripción]],Tabla10[Descripción],Tabla10[CODIGO PRESUPUESTARIO],0))</f>
        <v/>
      </c>
      <c r="R1036" s="535"/>
    </row>
    <row r="1037" spans="2:18" x14ac:dyDescent="0.25">
      <c r="B1037" s="191" t="str">
        <f>IF('Formulario PPGR3'!$G1037="","",CONCATENATE('Formulario PPGR3'!$C1037,".",'Formulario PPGR3'!$D1037,".",'Formulario PPGR3'!$E1037,".",'Formulario PPGR3'!$F1037))</f>
        <v/>
      </c>
      <c r="C1037" s="191" t="str">
        <f>IF('Formulario PPGR3'!$G1037="","",'Formulario PPGR1'!#REF!)</f>
        <v/>
      </c>
      <c r="D1037" s="191" t="str">
        <f>IF('Formulario PPGR3'!$G1037="","",'Formulario PPGR1'!#REF!)</f>
        <v/>
      </c>
      <c r="E1037" s="191" t="str">
        <f>IF('Formulario PPGR3'!$G1037="","",'Formulario PPGR1'!#REF!)</f>
        <v/>
      </c>
      <c r="F1037" s="191" t="str">
        <f>IF('Formulario PPGR3'!$G1037="","",'Formulario PPGR1'!#REF!)</f>
        <v/>
      </c>
      <c r="G1037" s="190"/>
      <c r="H1037" s="531" t="str" cm="1">
        <f t="array" ref="H1037">IF(Tabla1[[#This Row],[Código_Actividad]]="","",_xlfn.XLOOKUP(Tabla1[[#This Row],[Código_Actividad]],CodigoActividad,Tabla2[Actividades Programables Presupuestables],"",0))</f>
        <v/>
      </c>
      <c r="I1037" s="532" t="str">
        <f>IFERROR(VLOOKUP('Formulario PPGR3'!$G1037,'Formulario PPGR2'!$H$110:$V$265,15,FALSE),"")</f>
        <v/>
      </c>
      <c r="J1037" s="537"/>
      <c r="K1037" s="535" t="str">
        <f>IF(Tabla1[[#This Row],[Insumos]]="","",_xlfn.XLOOKUP(Tabla1[[#This Row],[Insumos]],Tabla10[Insumo],Tabla10[InsumoAbrev],"",0))</f>
        <v/>
      </c>
      <c r="L1037" s="536"/>
      <c r="M1037" s="533" t="str">
        <f>IF(Tabla1[[#This Row],[Descripción]]="","",_xlfn.XLOOKUP(Tabla1[[#This Row],[Descripción]],Tabla10[Descripción],Tabla10[Unidad de Medida],"",0))</f>
        <v/>
      </c>
      <c r="N1037" s="323"/>
      <c r="O1037" s="534" t="str">
        <f>IF(Tabla1[[#This Row],[Descripción]]="","",_xlfn.XLOOKUP(Tabla1[[#This Row],[Descripción]],Tabla10[Descripción],Tabla10[Precio Unitario],0))</f>
        <v/>
      </c>
      <c r="P1037" s="534" t="str">
        <f>IF(Tabla1[[#This Row],[Cantidad de Insumos]]="","",Tabla1[[#This Row],[Precio Unitario]]*Tabla1[[#This Row],[Cantidad de Insumos]])</f>
        <v/>
      </c>
      <c r="Q1037" s="534" t="str">
        <f>IF(Tabla1[[#This Row],[Descripción]]="","",_xlfn.XLOOKUP(Tabla1[[#This Row],[Descripción]],Tabla10[Descripción],Tabla10[CODIGO PRESUPUESTARIO],0))</f>
        <v/>
      </c>
      <c r="R1037" s="535"/>
    </row>
    <row r="1038" spans="2:18" x14ac:dyDescent="0.25">
      <c r="B1038" s="191" t="str">
        <f>IF('Formulario PPGR3'!$G1038="","",CONCATENATE('Formulario PPGR3'!$C1038,".",'Formulario PPGR3'!$D1038,".",'Formulario PPGR3'!$E1038,".",'Formulario PPGR3'!$F1038))</f>
        <v/>
      </c>
      <c r="C1038" s="191" t="str">
        <f>IF('Formulario PPGR3'!$G1038="","",'Formulario PPGR1'!#REF!)</f>
        <v/>
      </c>
      <c r="D1038" s="191" t="str">
        <f>IF('Formulario PPGR3'!$G1038="","",'Formulario PPGR1'!#REF!)</f>
        <v/>
      </c>
      <c r="E1038" s="191" t="str">
        <f>IF('Formulario PPGR3'!$G1038="","",'Formulario PPGR1'!#REF!)</f>
        <v/>
      </c>
      <c r="F1038" s="191" t="str">
        <f>IF('Formulario PPGR3'!$G1038="","",'Formulario PPGR1'!#REF!)</f>
        <v/>
      </c>
      <c r="G1038" s="190"/>
      <c r="H1038" s="531" t="str" cm="1">
        <f t="array" ref="H1038">IF(Tabla1[[#This Row],[Código_Actividad]]="","",_xlfn.XLOOKUP(Tabla1[[#This Row],[Código_Actividad]],CodigoActividad,Tabla2[Actividades Programables Presupuestables],"",0))</f>
        <v/>
      </c>
      <c r="I1038" s="532" t="str">
        <f>IFERROR(VLOOKUP('Formulario PPGR3'!$G1038,'Formulario PPGR2'!$H$110:$V$265,15,FALSE),"")</f>
        <v/>
      </c>
      <c r="J1038" s="537"/>
      <c r="K1038" s="535" t="str">
        <f>IF(Tabla1[[#This Row],[Insumos]]="","",_xlfn.XLOOKUP(Tabla1[[#This Row],[Insumos]],Tabla10[Insumo],Tabla10[InsumoAbrev],"",0))</f>
        <v/>
      </c>
      <c r="L1038" s="536"/>
      <c r="M1038" s="533" t="str">
        <f>IF(Tabla1[[#This Row],[Descripción]]="","",_xlfn.XLOOKUP(Tabla1[[#This Row],[Descripción]],Tabla10[Descripción],Tabla10[Unidad de Medida],"",0))</f>
        <v/>
      </c>
      <c r="N1038" s="323"/>
      <c r="O1038" s="534" t="str">
        <f>IF(Tabla1[[#This Row],[Descripción]]="","",_xlfn.XLOOKUP(Tabla1[[#This Row],[Descripción]],Tabla10[Descripción],Tabla10[Precio Unitario],0))</f>
        <v/>
      </c>
      <c r="P1038" s="534" t="str">
        <f>IF(Tabla1[[#This Row],[Cantidad de Insumos]]="","",Tabla1[[#This Row],[Precio Unitario]]*Tabla1[[#This Row],[Cantidad de Insumos]])</f>
        <v/>
      </c>
      <c r="Q1038" s="534" t="str">
        <f>IF(Tabla1[[#This Row],[Descripción]]="","",_xlfn.XLOOKUP(Tabla1[[#This Row],[Descripción]],Tabla10[Descripción],Tabla10[CODIGO PRESUPUESTARIO],0))</f>
        <v/>
      </c>
      <c r="R1038" s="535"/>
    </row>
    <row r="1039" spans="2:18" x14ac:dyDescent="0.25">
      <c r="B1039" s="191" t="str">
        <f>IF('Formulario PPGR3'!$G1039="","",CONCATENATE('Formulario PPGR3'!$C1039,".",'Formulario PPGR3'!$D1039,".",'Formulario PPGR3'!$E1039,".",'Formulario PPGR3'!$F1039))</f>
        <v/>
      </c>
      <c r="C1039" s="191" t="str">
        <f>IF('Formulario PPGR3'!$G1039="","",'Formulario PPGR1'!#REF!)</f>
        <v/>
      </c>
      <c r="D1039" s="191" t="str">
        <f>IF('Formulario PPGR3'!$G1039="","",'Formulario PPGR1'!#REF!)</f>
        <v/>
      </c>
      <c r="E1039" s="191" t="str">
        <f>IF('Formulario PPGR3'!$G1039="","",'Formulario PPGR1'!#REF!)</f>
        <v/>
      </c>
      <c r="F1039" s="191" t="str">
        <f>IF('Formulario PPGR3'!$G1039="","",'Formulario PPGR1'!#REF!)</f>
        <v/>
      </c>
      <c r="G1039" s="190"/>
      <c r="H1039" s="531" t="str" cm="1">
        <f t="array" ref="H1039">IF(Tabla1[[#This Row],[Código_Actividad]]="","",_xlfn.XLOOKUP(Tabla1[[#This Row],[Código_Actividad]],CodigoActividad,Tabla2[Actividades Programables Presupuestables],"",0))</f>
        <v/>
      </c>
      <c r="I1039" s="532" t="str">
        <f>IFERROR(VLOOKUP('Formulario PPGR3'!$G1039,'Formulario PPGR2'!$H$110:$V$265,15,FALSE),"")</f>
        <v/>
      </c>
      <c r="J1039" s="537"/>
      <c r="K1039" s="535" t="str">
        <f>IF(Tabla1[[#This Row],[Insumos]]="","",_xlfn.XLOOKUP(Tabla1[[#This Row],[Insumos]],Tabla10[Insumo],Tabla10[InsumoAbrev],"",0))</f>
        <v/>
      </c>
      <c r="L1039" s="536"/>
      <c r="M1039" s="533" t="str">
        <f>IF(Tabla1[[#This Row],[Descripción]]="","",_xlfn.XLOOKUP(Tabla1[[#This Row],[Descripción]],Tabla10[Descripción],Tabla10[Unidad de Medida],"",0))</f>
        <v/>
      </c>
      <c r="N1039" s="323"/>
      <c r="O1039" s="534" t="str">
        <f>IF(Tabla1[[#This Row],[Descripción]]="","",_xlfn.XLOOKUP(Tabla1[[#This Row],[Descripción]],Tabla10[Descripción],Tabla10[Precio Unitario],0))</f>
        <v/>
      </c>
      <c r="P1039" s="534" t="str">
        <f>IF(Tabla1[[#This Row],[Cantidad de Insumos]]="","",Tabla1[[#This Row],[Precio Unitario]]*Tabla1[[#This Row],[Cantidad de Insumos]])</f>
        <v/>
      </c>
      <c r="Q1039" s="534" t="str">
        <f>IF(Tabla1[[#This Row],[Descripción]]="","",_xlfn.XLOOKUP(Tabla1[[#This Row],[Descripción]],Tabla10[Descripción],Tabla10[CODIGO PRESUPUESTARIO],0))</f>
        <v/>
      </c>
      <c r="R1039" s="535"/>
    </row>
    <row r="1040" spans="2:18" x14ac:dyDescent="0.25">
      <c r="B1040" s="191" t="str">
        <f>IF('Formulario PPGR3'!$G1040="","",CONCATENATE('Formulario PPGR3'!$C1040,".",'Formulario PPGR3'!$D1040,".",'Formulario PPGR3'!$E1040,".",'Formulario PPGR3'!$F1040))</f>
        <v/>
      </c>
      <c r="C1040" s="191" t="str">
        <f>IF('Formulario PPGR3'!$G1040="","",'Formulario PPGR1'!#REF!)</f>
        <v/>
      </c>
      <c r="D1040" s="191" t="str">
        <f>IF('Formulario PPGR3'!$G1040="","",'Formulario PPGR1'!#REF!)</f>
        <v/>
      </c>
      <c r="E1040" s="191" t="str">
        <f>IF('Formulario PPGR3'!$G1040="","",'Formulario PPGR1'!#REF!)</f>
        <v/>
      </c>
      <c r="F1040" s="191" t="str">
        <f>IF('Formulario PPGR3'!$G1040="","",'Formulario PPGR1'!#REF!)</f>
        <v/>
      </c>
      <c r="G1040" s="190"/>
      <c r="H1040" s="531" t="str" cm="1">
        <f t="array" ref="H1040">IF(Tabla1[[#This Row],[Código_Actividad]]="","",_xlfn.XLOOKUP(Tabla1[[#This Row],[Código_Actividad]],CodigoActividad,Tabla2[Actividades Programables Presupuestables],"",0))</f>
        <v/>
      </c>
      <c r="I1040" s="532" t="str">
        <f>IFERROR(VLOOKUP('Formulario PPGR3'!$G1040,'Formulario PPGR2'!$H$110:$V$265,15,FALSE),"")</f>
        <v/>
      </c>
      <c r="J1040" s="537"/>
      <c r="K1040" s="535" t="str">
        <f>IF(Tabla1[[#This Row],[Insumos]]="","",_xlfn.XLOOKUP(Tabla1[[#This Row],[Insumos]],Tabla10[Insumo],Tabla10[InsumoAbrev],"",0))</f>
        <v/>
      </c>
      <c r="L1040" s="536"/>
      <c r="M1040" s="533" t="str">
        <f>IF(Tabla1[[#This Row],[Descripción]]="","",_xlfn.XLOOKUP(Tabla1[[#This Row],[Descripción]],Tabla10[Descripción],Tabla10[Unidad de Medida],"",0))</f>
        <v/>
      </c>
      <c r="N1040" s="323"/>
      <c r="O1040" s="534" t="str">
        <f>IF(Tabla1[[#This Row],[Descripción]]="","",_xlfn.XLOOKUP(Tabla1[[#This Row],[Descripción]],Tabla10[Descripción],Tabla10[Precio Unitario],0))</f>
        <v/>
      </c>
      <c r="P1040" s="534" t="str">
        <f>IF(Tabla1[[#This Row],[Cantidad de Insumos]]="","",Tabla1[[#This Row],[Precio Unitario]]*Tabla1[[#This Row],[Cantidad de Insumos]])</f>
        <v/>
      </c>
      <c r="Q1040" s="534" t="str">
        <f>IF(Tabla1[[#This Row],[Descripción]]="","",_xlfn.XLOOKUP(Tabla1[[#This Row],[Descripción]],Tabla10[Descripción],Tabla10[CODIGO PRESUPUESTARIO],0))</f>
        <v/>
      </c>
      <c r="R1040" s="535"/>
    </row>
    <row r="1041" spans="2:18" x14ac:dyDescent="0.25">
      <c r="B1041" s="191" t="str">
        <f>IF('Formulario PPGR3'!$G1041="","",CONCATENATE('Formulario PPGR3'!$C1041,".",'Formulario PPGR3'!$D1041,".",'Formulario PPGR3'!$E1041,".",'Formulario PPGR3'!$F1041))</f>
        <v/>
      </c>
      <c r="C1041" s="191" t="str">
        <f>IF('Formulario PPGR3'!$G1041="","",'Formulario PPGR1'!#REF!)</f>
        <v/>
      </c>
      <c r="D1041" s="191" t="str">
        <f>IF('Formulario PPGR3'!$G1041="","",'Formulario PPGR1'!#REF!)</f>
        <v/>
      </c>
      <c r="E1041" s="191" t="str">
        <f>IF('Formulario PPGR3'!$G1041="","",'Formulario PPGR1'!#REF!)</f>
        <v/>
      </c>
      <c r="F1041" s="191" t="str">
        <f>IF('Formulario PPGR3'!$G1041="","",'Formulario PPGR1'!#REF!)</f>
        <v/>
      </c>
      <c r="G1041" s="190"/>
      <c r="H1041" s="531" t="str" cm="1">
        <f t="array" ref="H1041">IF(Tabla1[[#This Row],[Código_Actividad]]="","",_xlfn.XLOOKUP(Tabla1[[#This Row],[Código_Actividad]],CodigoActividad,Tabla2[Actividades Programables Presupuestables],"",0))</f>
        <v/>
      </c>
      <c r="I1041" s="532" t="str">
        <f>IFERROR(VLOOKUP('Formulario PPGR3'!$G1041,'Formulario PPGR2'!$H$110:$V$265,15,FALSE),"")</f>
        <v/>
      </c>
      <c r="J1041" s="537"/>
      <c r="K1041" s="535" t="str">
        <f>IF(Tabla1[[#This Row],[Insumos]]="","",_xlfn.XLOOKUP(Tabla1[[#This Row],[Insumos]],Tabla10[Insumo],Tabla10[InsumoAbrev],"",0))</f>
        <v/>
      </c>
      <c r="L1041" s="536"/>
      <c r="M1041" s="533" t="str">
        <f>IF(Tabla1[[#This Row],[Descripción]]="","",_xlfn.XLOOKUP(Tabla1[[#This Row],[Descripción]],Tabla10[Descripción],Tabla10[Unidad de Medida],"",0))</f>
        <v/>
      </c>
      <c r="N1041" s="323"/>
      <c r="O1041" s="534" t="str">
        <f>IF(Tabla1[[#This Row],[Descripción]]="","",_xlfn.XLOOKUP(Tabla1[[#This Row],[Descripción]],Tabla10[Descripción],Tabla10[Precio Unitario],0))</f>
        <v/>
      </c>
      <c r="P1041" s="534" t="str">
        <f>IF(Tabla1[[#This Row],[Cantidad de Insumos]]="","",Tabla1[[#This Row],[Precio Unitario]]*Tabla1[[#This Row],[Cantidad de Insumos]])</f>
        <v/>
      </c>
      <c r="Q1041" s="534" t="str">
        <f>IF(Tabla1[[#This Row],[Descripción]]="","",_xlfn.XLOOKUP(Tabla1[[#This Row],[Descripción]],Tabla10[Descripción],Tabla10[CODIGO PRESUPUESTARIO],0))</f>
        <v/>
      </c>
      <c r="R1041" s="535"/>
    </row>
    <row r="1042" spans="2:18" x14ac:dyDescent="0.25">
      <c r="B1042" s="191" t="str">
        <f>IF('Formulario PPGR3'!$G1042="","",CONCATENATE('Formulario PPGR3'!$C1042,".",'Formulario PPGR3'!$D1042,".",'Formulario PPGR3'!$E1042,".",'Formulario PPGR3'!$F1042))</f>
        <v/>
      </c>
      <c r="C1042" s="191" t="str">
        <f>IF('Formulario PPGR3'!$G1042="","",'Formulario PPGR1'!#REF!)</f>
        <v/>
      </c>
      <c r="D1042" s="191" t="str">
        <f>IF('Formulario PPGR3'!$G1042="","",'Formulario PPGR1'!#REF!)</f>
        <v/>
      </c>
      <c r="E1042" s="191" t="str">
        <f>IF('Formulario PPGR3'!$G1042="","",'Formulario PPGR1'!#REF!)</f>
        <v/>
      </c>
      <c r="F1042" s="191" t="str">
        <f>IF('Formulario PPGR3'!$G1042="","",'Formulario PPGR1'!#REF!)</f>
        <v/>
      </c>
      <c r="G1042" s="190"/>
      <c r="H1042" s="531" t="str" cm="1">
        <f t="array" ref="H1042">IF(Tabla1[[#This Row],[Código_Actividad]]="","",_xlfn.XLOOKUP(Tabla1[[#This Row],[Código_Actividad]],CodigoActividad,Tabla2[Actividades Programables Presupuestables],"",0))</f>
        <v/>
      </c>
      <c r="I1042" s="532" t="str">
        <f>IFERROR(VLOOKUP('Formulario PPGR3'!$G1042,'Formulario PPGR2'!$H$110:$V$265,15,FALSE),"")</f>
        <v/>
      </c>
      <c r="J1042" s="537"/>
      <c r="K1042" s="535" t="str">
        <f>IF(Tabla1[[#This Row],[Insumos]]="","",_xlfn.XLOOKUP(Tabla1[[#This Row],[Insumos]],Tabla10[Insumo],Tabla10[InsumoAbrev],"",0))</f>
        <v/>
      </c>
      <c r="L1042" s="536"/>
      <c r="M1042" s="533" t="str">
        <f>IF(Tabla1[[#This Row],[Descripción]]="","",_xlfn.XLOOKUP(Tabla1[[#This Row],[Descripción]],Tabla10[Descripción],Tabla10[Unidad de Medida],"",0))</f>
        <v/>
      </c>
      <c r="N1042" s="323"/>
      <c r="O1042" s="534" t="str">
        <f>IF(Tabla1[[#This Row],[Descripción]]="","",_xlfn.XLOOKUP(Tabla1[[#This Row],[Descripción]],Tabla10[Descripción],Tabla10[Precio Unitario],0))</f>
        <v/>
      </c>
      <c r="P1042" s="534" t="str">
        <f>IF(Tabla1[[#This Row],[Cantidad de Insumos]]="","",Tabla1[[#This Row],[Precio Unitario]]*Tabla1[[#This Row],[Cantidad de Insumos]])</f>
        <v/>
      </c>
      <c r="Q1042" s="534" t="str">
        <f>IF(Tabla1[[#This Row],[Descripción]]="","",_xlfn.XLOOKUP(Tabla1[[#This Row],[Descripción]],Tabla10[Descripción],Tabla10[CODIGO PRESUPUESTARIO],0))</f>
        <v/>
      </c>
      <c r="R1042" s="535"/>
    </row>
    <row r="1043" spans="2:18" x14ac:dyDescent="0.25">
      <c r="B1043" s="191" t="str">
        <f>IF('Formulario PPGR3'!$G1043="","",CONCATENATE('Formulario PPGR3'!$C1043,".",'Formulario PPGR3'!$D1043,".",'Formulario PPGR3'!$E1043,".",'Formulario PPGR3'!$F1043))</f>
        <v/>
      </c>
      <c r="C1043" s="191" t="str">
        <f>IF('Formulario PPGR3'!$G1043="","",'Formulario PPGR1'!#REF!)</f>
        <v/>
      </c>
      <c r="D1043" s="191" t="str">
        <f>IF('Formulario PPGR3'!$G1043="","",'Formulario PPGR1'!#REF!)</f>
        <v/>
      </c>
      <c r="E1043" s="191" t="str">
        <f>IF('Formulario PPGR3'!$G1043="","",'Formulario PPGR1'!#REF!)</f>
        <v/>
      </c>
      <c r="F1043" s="191" t="str">
        <f>IF('Formulario PPGR3'!$G1043="","",'Formulario PPGR1'!#REF!)</f>
        <v/>
      </c>
      <c r="G1043" s="190"/>
      <c r="H1043" s="531" t="str" cm="1">
        <f t="array" ref="H1043">IF(Tabla1[[#This Row],[Código_Actividad]]="","",_xlfn.XLOOKUP(Tabla1[[#This Row],[Código_Actividad]],CodigoActividad,Tabla2[Actividades Programables Presupuestables],"",0))</f>
        <v/>
      </c>
      <c r="I1043" s="532" t="str">
        <f>IFERROR(VLOOKUP('Formulario PPGR3'!$G1043,'Formulario PPGR2'!$H$110:$V$265,15,FALSE),"")</f>
        <v/>
      </c>
      <c r="J1043" s="537"/>
      <c r="K1043" s="535" t="str">
        <f>IF(Tabla1[[#This Row],[Insumos]]="","",_xlfn.XLOOKUP(Tabla1[[#This Row],[Insumos]],Tabla10[Insumo],Tabla10[InsumoAbrev],"",0))</f>
        <v/>
      </c>
      <c r="L1043" s="536"/>
      <c r="M1043" s="533" t="str">
        <f>IF(Tabla1[[#This Row],[Descripción]]="","",_xlfn.XLOOKUP(Tabla1[[#This Row],[Descripción]],Tabla10[Descripción],Tabla10[Unidad de Medida],"",0))</f>
        <v/>
      </c>
      <c r="N1043" s="323"/>
      <c r="O1043" s="534" t="str">
        <f>IF(Tabla1[[#This Row],[Descripción]]="","",_xlfn.XLOOKUP(Tabla1[[#This Row],[Descripción]],Tabla10[Descripción],Tabla10[Precio Unitario],0))</f>
        <v/>
      </c>
      <c r="P1043" s="534" t="str">
        <f>IF(Tabla1[[#This Row],[Cantidad de Insumos]]="","",Tabla1[[#This Row],[Precio Unitario]]*Tabla1[[#This Row],[Cantidad de Insumos]])</f>
        <v/>
      </c>
      <c r="Q1043" s="534" t="str">
        <f>IF(Tabla1[[#This Row],[Descripción]]="","",_xlfn.XLOOKUP(Tabla1[[#This Row],[Descripción]],Tabla10[Descripción],Tabla10[CODIGO PRESUPUESTARIO],0))</f>
        <v/>
      </c>
      <c r="R1043" s="535"/>
    </row>
    <row r="1044" spans="2:18" x14ac:dyDescent="0.25">
      <c r="B1044" s="191" t="str">
        <f>IF('Formulario PPGR3'!$G1044="","",CONCATENATE('Formulario PPGR3'!$C1044,".",'Formulario PPGR3'!$D1044,".",'Formulario PPGR3'!$E1044,".",'Formulario PPGR3'!$F1044))</f>
        <v/>
      </c>
      <c r="C1044" s="191" t="str">
        <f>IF('Formulario PPGR3'!$G1044="","",'Formulario PPGR1'!#REF!)</f>
        <v/>
      </c>
      <c r="D1044" s="191" t="str">
        <f>IF('Formulario PPGR3'!$G1044="","",'Formulario PPGR1'!#REF!)</f>
        <v/>
      </c>
      <c r="E1044" s="191" t="str">
        <f>IF('Formulario PPGR3'!$G1044="","",'Formulario PPGR1'!#REF!)</f>
        <v/>
      </c>
      <c r="F1044" s="191" t="str">
        <f>IF('Formulario PPGR3'!$G1044="","",'Formulario PPGR1'!#REF!)</f>
        <v/>
      </c>
      <c r="G1044" s="190"/>
      <c r="H1044" s="531" t="str" cm="1">
        <f t="array" ref="H1044">IF(Tabla1[[#This Row],[Código_Actividad]]="","",_xlfn.XLOOKUP(Tabla1[[#This Row],[Código_Actividad]],CodigoActividad,Tabla2[Actividades Programables Presupuestables],"",0))</f>
        <v/>
      </c>
      <c r="I1044" s="532" t="str">
        <f>IFERROR(VLOOKUP('Formulario PPGR3'!$G1044,'Formulario PPGR2'!$H$110:$V$265,15,FALSE),"")</f>
        <v/>
      </c>
      <c r="J1044" s="537"/>
      <c r="K1044" s="535" t="str">
        <f>IF(Tabla1[[#This Row],[Insumos]]="","",_xlfn.XLOOKUP(Tabla1[[#This Row],[Insumos]],Tabla10[Insumo],Tabla10[InsumoAbrev],"",0))</f>
        <v/>
      </c>
      <c r="L1044" s="536"/>
      <c r="M1044" s="533" t="str">
        <f>IF(Tabla1[[#This Row],[Descripción]]="","",_xlfn.XLOOKUP(Tabla1[[#This Row],[Descripción]],Tabla10[Descripción],Tabla10[Unidad de Medida],"",0))</f>
        <v/>
      </c>
      <c r="N1044" s="323"/>
      <c r="O1044" s="534" t="str">
        <f>IF(Tabla1[[#This Row],[Descripción]]="","",_xlfn.XLOOKUP(Tabla1[[#This Row],[Descripción]],Tabla10[Descripción],Tabla10[Precio Unitario],0))</f>
        <v/>
      </c>
      <c r="P1044" s="534" t="str">
        <f>IF(Tabla1[[#This Row],[Cantidad de Insumos]]="","",Tabla1[[#This Row],[Precio Unitario]]*Tabla1[[#This Row],[Cantidad de Insumos]])</f>
        <v/>
      </c>
      <c r="Q1044" s="534" t="str">
        <f>IF(Tabla1[[#This Row],[Descripción]]="","",_xlfn.XLOOKUP(Tabla1[[#This Row],[Descripción]],Tabla10[Descripción],Tabla10[CODIGO PRESUPUESTARIO],0))</f>
        <v/>
      </c>
      <c r="R1044" s="535"/>
    </row>
    <row r="1045" spans="2:18" x14ac:dyDescent="0.25">
      <c r="B1045" s="191" t="str">
        <f>IF('Formulario PPGR3'!$G1045="","",CONCATENATE('Formulario PPGR3'!$C1045,".",'Formulario PPGR3'!$D1045,".",'Formulario PPGR3'!$E1045,".",'Formulario PPGR3'!$F1045))</f>
        <v/>
      </c>
      <c r="C1045" s="191" t="str">
        <f>IF('Formulario PPGR3'!$G1045="","",'Formulario PPGR1'!#REF!)</f>
        <v/>
      </c>
      <c r="D1045" s="191" t="str">
        <f>IF('Formulario PPGR3'!$G1045="","",'Formulario PPGR1'!#REF!)</f>
        <v/>
      </c>
      <c r="E1045" s="191" t="str">
        <f>IF('Formulario PPGR3'!$G1045="","",'Formulario PPGR1'!#REF!)</f>
        <v/>
      </c>
      <c r="F1045" s="191" t="str">
        <f>IF('Formulario PPGR3'!$G1045="","",'Formulario PPGR1'!#REF!)</f>
        <v/>
      </c>
      <c r="G1045" s="190"/>
      <c r="H1045" s="531" t="str" cm="1">
        <f t="array" ref="H1045">IF(Tabla1[[#This Row],[Código_Actividad]]="","",_xlfn.XLOOKUP(Tabla1[[#This Row],[Código_Actividad]],CodigoActividad,Tabla2[Actividades Programables Presupuestables],"",0))</f>
        <v/>
      </c>
      <c r="I1045" s="532" t="str">
        <f>IFERROR(VLOOKUP('Formulario PPGR3'!$G1045,'Formulario PPGR2'!$H$110:$V$265,15,FALSE),"")</f>
        <v/>
      </c>
      <c r="J1045" s="537"/>
      <c r="K1045" s="535" t="str">
        <f>IF(Tabla1[[#This Row],[Insumos]]="","",_xlfn.XLOOKUP(Tabla1[[#This Row],[Insumos]],Tabla10[Insumo],Tabla10[InsumoAbrev],"",0))</f>
        <v/>
      </c>
      <c r="L1045" s="536"/>
      <c r="M1045" s="533" t="str">
        <f>IF(Tabla1[[#This Row],[Descripción]]="","",_xlfn.XLOOKUP(Tabla1[[#This Row],[Descripción]],Tabla10[Descripción],Tabla10[Unidad de Medida],"",0))</f>
        <v/>
      </c>
      <c r="N1045" s="323"/>
      <c r="O1045" s="534" t="str">
        <f>IF(Tabla1[[#This Row],[Descripción]]="","",_xlfn.XLOOKUP(Tabla1[[#This Row],[Descripción]],Tabla10[Descripción],Tabla10[Precio Unitario],0))</f>
        <v/>
      </c>
      <c r="P1045" s="534" t="str">
        <f>IF(Tabla1[[#This Row],[Cantidad de Insumos]]="","",Tabla1[[#This Row],[Precio Unitario]]*Tabla1[[#This Row],[Cantidad de Insumos]])</f>
        <v/>
      </c>
      <c r="Q1045" s="534" t="str">
        <f>IF(Tabla1[[#This Row],[Descripción]]="","",_xlfn.XLOOKUP(Tabla1[[#This Row],[Descripción]],Tabla10[Descripción],Tabla10[CODIGO PRESUPUESTARIO],0))</f>
        <v/>
      </c>
      <c r="R1045" s="535"/>
    </row>
    <row r="1046" spans="2:18" x14ac:dyDescent="0.25">
      <c r="B1046" s="191" t="str">
        <f>IF('Formulario PPGR3'!$G1046="","",CONCATENATE('Formulario PPGR3'!$C1046,".",'Formulario PPGR3'!$D1046,".",'Formulario PPGR3'!$E1046,".",'Formulario PPGR3'!$F1046))</f>
        <v/>
      </c>
      <c r="C1046" s="191" t="str">
        <f>IF('Formulario PPGR3'!$G1046="","",'Formulario PPGR1'!#REF!)</f>
        <v/>
      </c>
      <c r="D1046" s="191" t="str">
        <f>IF('Formulario PPGR3'!$G1046="","",'Formulario PPGR1'!#REF!)</f>
        <v/>
      </c>
      <c r="E1046" s="191" t="str">
        <f>IF('Formulario PPGR3'!$G1046="","",'Formulario PPGR1'!#REF!)</f>
        <v/>
      </c>
      <c r="F1046" s="191" t="str">
        <f>IF('Formulario PPGR3'!$G1046="","",'Formulario PPGR1'!#REF!)</f>
        <v/>
      </c>
      <c r="G1046" s="190"/>
      <c r="H1046" s="531" t="str" cm="1">
        <f t="array" ref="H1046">IF(Tabla1[[#This Row],[Código_Actividad]]="","",_xlfn.XLOOKUP(Tabla1[[#This Row],[Código_Actividad]],CodigoActividad,Tabla2[Actividades Programables Presupuestables],"",0))</f>
        <v/>
      </c>
      <c r="I1046" s="532" t="str">
        <f>IFERROR(VLOOKUP('Formulario PPGR3'!$G1046,'Formulario PPGR2'!$H$110:$V$265,15,FALSE),"")</f>
        <v/>
      </c>
      <c r="J1046" s="537"/>
      <c r="K1046" s="535" t="str">
        <f>IF(Tabla1[[#This Row],[Insumos]]="","",_xlfn.XLOOKUP(Tabla1[[#This Row],[Insumos]],Tabla10[Insumo],Tabla10[InsumoAbrev],"",0))</f>
        <v/>
      </c>
      <c r="L1046" s="536"/>
      <c r="M1046" s="533" t="str">
        <f>IF(Tabla1[[#This Row],[Descripción]]="","",_xlfn.XLOOKUP(Tabla1[[#This Row],[Descripción]],Tabla10[Descripción],Tabla10[Unidad de Medida],"",0))</f>
        <v/>
      </c>
      <c r="N1046" s="323"/>
      <c r="O1046" s="534" t="str">
        <f>IF(Tabla1[[#This Row],[Descripción]]="","",_xlfn.XLOOKUP(Tabla1[[#This Row],[Descripción]],Tabla10[Descripción],Tabla10[Precio Unitario],0))</f>
        <v/>
      </c>
      <c r="P1046" s="534" t="str">
        <f>IF(Tabla1[[#This Row],[Cantidad de Insumos]]="","",Tabla1[[#This Row],[Precio Unitario]]*Tabla1[[#This Row],[Cantidad de Insumos]])</f>
        <v/>
      </c>
      <c r="Q1046" s="534" t="str">
        <f>IF(Tabla1[[#This Row],[Descripción]]="","",_xlfn.XLOOKUP(Tabla1[[#This Row],[Descripción]],Tabla10[Descripción],Tabla10[CODIGO PRESUPUESTARIO],0))</f>
        <v/>
      </c>
      <c r="R1046" s="535"/>
    </row>
    <row r="1047" spans="2:18" x14ac:dyDescent="0.25">
      <c r="B1047" s="191" t="str">
        <f>IF('Formulario PPGR3'!$G1047="","",CONCATENATE('Formulario PPGR3'!$C1047,".",'Formulario PPGR3'!$D1047,".",'Formulario PPGR3'!$E1047,".",'Formulario PPGR3'!$F1047))</f>
        <v/>
      </c>
      <c r="C1047" s="191" t="str">
        <f>IF('Formulario PPGR3'!$G1047="","",'Formulario PPGR1'!#REF!)</f>
        <v/>
      </c>
      <c r="D1047" s="191" t="str">
        <f>IF('Formulario PPGR3'!$G1047="","",'Formulario PPGR1'!#REF!)</f>
        <v/>
      </c>
      <c r="E1047" s="191" t="str">
        <f>IF('Formulario PPGR3'!$G1047="","",'Formulario PPGR1'!#REF!)</f>
        <v/>
      </c>
      <c r="F1047" s="191" t="str">
        <f>IF('Formulario PPGR3'!$G1047="","",'Formulario PPGR1'!#REF!)</f>
        <v/>
      </c>
      <c r="G1047" s="190"/>
      <c r="H1047" s="531" t="str" cm="1">
        <f t="array" ref="H1047">IF(Tabla1[[#This Row],[Código_Actividad]]="","",_xlfn.XLOOKUP(Tabla1[[#This Row],[Código_Actividad]],CodigoActividad,Tabla2[Actividades Programables Presupuestables],"",0))</f>
        <v/>
      </c>
      <c r="I1047" s="532" t="str">
        <f>IFERROR(VLOOKUP('Formulario PPGR3'!$G1047,'Formulario PPGR2'!$H$110:$V$265,15,FALSE),"")</f>
        <v/>
      </c>
      <c r="J1047" s="537"/>
      <c r="K1047" s="535" t="str">
        <f>IF(Tabla1[[#This Row],[Insumos]]="","",_xlfn.XLOOKUP(Tabla1[[#This Row],[Insumos]],Tabla10[Insumo],Tabla10[InsumoAbrev],"",0))</f>
        <v/>
      </c>
      <c r="L1047" s="536"/>
      <c r="M1047" s="533" t="str">
        <f>IF(Tabla1[[#This Row],[Descripción]]="","",_xlfn.XLOOKUP(Tabla1[[#This Row],[Descripción]],Tabla10[Descripción],Tabla10[Unidad de Medida],"",0))</f>
        <v/>
      </c>
      <c r="N1047" s="323"/>
      <c r="O1047" s="534" t="str">
        <f>IF(Tabla1[[#This Row],[Descripción]]="","",_xlfn.XLOOKUP(Tabla1[[#This Row],[Descripción]],Tabla10[Descripción],Tabla10[Precio Unitario],0))</f>
        <v/>
      </c>
      <c r="P1047" s="534" t="str">
        <f>IF(Tabla1[[#This Row],[Cantidad de Insumos]]="","",Tabla1[[#This Row],[Precio Unitario]]*Tabla1[[#This Row],[Cantidad de Insumos]])</f>
        <v/>
      </c>
      <c r="Q1047" s="534" t="str">
        <f>IF(Tabla1[[#This Row],[Descripción]]="","",_xlfn.XLOOKUP(Tabla1[[#This Row],[Descripción]],Tabla10[Descripción],Tabla10[CODIGO PRESUPUESTARIO],0))</f>
        <v/>
      </c>
      <c r="R1047" s="535"/>
    </row>
    <row r="1048" spans="2:18" x14ac:dyDescent="0.25">
      <c r="B1048" s="191" t="str">
        <f>IF('Formulario PPGR3'!$G1048="","",CONCATENATE('Formulario PPGR3'!$C1048,".",'Formulario PPGR3'!$D1048,".",'Formulario PPGR3'!$E1048,".",'Formulario PPGR3'!$F1048))</f>
        <v/>
      </c>
      <c r="C1048" s="191" t="str">
        <f>IF('Formulario PPGR3'!$G1048="","",'Formulario PPGR1'!#REF!)</f>
        <v/>
      </c>
      <c r="D1048" s="191" t="str">
        <f>IF('Formulario PPGR3'!$G1048="","",'Formulario PPGR1'!#REF!)</f>
        <v/>
      </c>
      <c r="E1048" s="191" t="str">
        <f>IF('Formulario PPGR3'!$G1048="","",'Formulario PPGR1'!#REF!)</f>
        <v/>
      </c>
      <c r="F1048" s="191" t="str">
        <f>IF('Formulario PPGR3'!$G1048="","",'Formulario PPGR1'!#REF!)</f>
        <v/>
      </c>
      <c r="G1048" s="190"/>
      <c r="H1048" s="531" t="str" cm="1">
        <f t="array" ref="H1048">IF(Tabla1[[#This Row],[Código_Actividad]]="","",_xlfn.XLOOKUP(Tabla1[[#This Row],[Código_Actividad]],CodigoActividad,Tabla2[Actividades Programables Presupuestables],"",0))</f>
        <v/>
      </c>
      <c r="I1048" s="532" t="str">
        <f>IFERROR(VLOOKUP('Formulario PPGR3'!$G1048,'Formulario PPGR2'!$H$110:$V$265,15,FALSE),"")</f>
        <v/>
      </c>
      <c r="J1048" s="537"/>
      <c r="K1048" s="535" t="str">
        <f>IF(Tabla1[[#This Row],[Insumos]]="","",_xlfn.XLOOKUP(Tabla1[[#This Row],[Insumos]],Tabla10[Insumo],Tabla10[InsumoAbrev],"",0))</f>
        <v/>
      </c>
      <c r="L1048" s="536"/>
      <c r="M1048" s="533" t="str">
        <f>IF(Tabla1[[#This Row],[Descripción]]="","",_xlfn.XLOOKUP(Tabla1[[#This Row],[Descripción]],Tabla10[Descripción],Tabla10[Unidad de Medida],"",0))</f>
        <v/>
      </c>
      <c r="N1048" s="323"/>
      <c r="O1048" s="534" t="str">
        <f>IF(Tabla1[[#This Row],[Descripción]]="","",_xlfn.XLOOKUP(Tabla1[[#This Row],[Descripción]],Tabla10[Descripción],Tabla10[Precio Unitario],0))</f>
        <v/>
      </c>
      <c r="P1048" s="534" t="str">
        <f>IF(Tabla1[[#This Row],[Cantidad de Insumos]]="","",Tabla1[[#This Row],[Precio Unitario]]*Tabla1[[#This Row],[Cantidad de Insumos]])</f>
        <v/>
      </c>
      <c r="Q1048" s="534" t="str">
        <f>IF(Tabla1[[#This Row],[Descripción]]="","",_xlfn.XLOOKUP(Tabla1[[#This Row],[Descripción]],Tabla10[Descripción],Tabla10[CODIGO PRESUPUESTARIO],0))</f>
        <v/>
      </c>
      <c r="R1048" s="535"/>
    </row>
    <row r="1049" spans="2:18" x14ac:dyDescent="0.25">
      <c r="B1049" s="191" t="str">
        <f>IF('Formulario PPGR3'!$G1049="","",CONCATENATE('Formulario PPGR3'!$C1049,".",'Formulario PPGR3'!$D1049,".",'Formulario PPGR3'!$E1049,".",'Formulario PPGR3'!$F1049))</f>
        <v/>
      </c>
      <c r="C1049" s="191" t="str">
        <f>IF('Formulario PPGR3'!$G1049="","",'Formulario PPGR1'!#REF!)</f>
        <v/>
      </c>
      <c r="D1049" s="191" t="str">
        <f>IF('Formulario PPGR3'!$G1049="","",'Formulario PPGR1'!#REF!)</f>
        <v/>
      </c>
      <c r="E1049" s="191" t="str">
        <f>IF('Formulario PPGR3'!$G1049="","",'Formulario PPGR1'!#REF!)</f>
        <v/>
      </c>
      <c r="F1049" s="191" t="str">
        <f>IF('Formulario PPGR3'!$G1049="","",'Formulario PPGR1'!#REF!)</f>
        <v/>
      </c>
      <c r="G1049" s="190"/>
      <c r="H1049" s="531" t="str" cm="1">
        <f t="array" ref="H1049">IF(Tabla1[[#This Row],[Código_Actividad]]="","",_xlfn.XLOOKUP(Tabla1[[#This Row],[Código_Actividad]],CodigoActividad,Tabla2[Actividades Programables Presupuestables],"",0))</f>
        <v/>
      </c>
      <c r="I1049" s="532" t="str">
        <f>IFERROR(VLOOKUP('Formulario PPGR3'!$G1049,'Formulario PPGR2'!$H$110:$V$265,15,FALSE),"")</f>
        <v/>
      </c>
      <c r="J1049" s="537"/>
      <c r="K1049" s="535" t="str">
        <f>IF(Tabla1[[#This Row],[Insumos]]="","",_xlfn.XLOOKUP(Tabla1[[#This Row],[Insumos]],Tabla10[Insumo],Tabla10[InsumoAbrev],"",0))</f>
        <v/>
      </c>
      <c r="L1049" s="536"/>
      <c r="M1049" s="533" t="str">
        <f>IF(Tabla1[[#This Row],[Descripción]]="","",_xlfn.XLOOKUP(Tabla1[[#This Row],[Descripción]],Tabla10[Descripción],Tabla10[Unidad de Medida],"",0))</f>
        <v/>
      </c>
      <c r="N1049" s="323"/>
      <c r="O1049" s="534" t="str">
        <f>IF(Tabla1[[#This Row],[Descripción]]="","",_xlfn.XLOOKUP(Tabla1[[#This Row],[Descripción]],Tabla10[Descripción],Tabla10[Precio Unitario],0))</f>
        <v/>
      </c>
      <c r="P1049" s="534" t="str">
        <f>IF(Tabla1[[#This Row],[Cantidad de Insumos]]="","",Tabla1[[#This Row],[Precio Unitario]]*Tabla1[[#This Row],[Cantidad de Insumos]])</f>
        <v/>
      </c>
      <c r="Q1049" s="534" t="str">
        <f>IF(Tabla1[[#This Row],[Descripción]]="","",_xlfn.XLOOKUP(Tabla1[[#This Row],[Descripción]],Tabla10[Descripción],Tabla10[CODIGO PRESUPUESTARIO],0))</f>
        <v/>
      </c>
      <c r="R1049" s="535"/>
    </row>
    <row r="1050" spans="2:18" x14ac:dyDescent="0.25">
      <c r="B1050" s="191" t="str">
        <f>IF('Formulario PPGR3'!$G1050="","",CONCATENATE('Formulario PPGR3'!$C1050,".",'Formulario PPGR3'!$D1050,".",'Formulario PPGR3'!$E1050,".",'Formulario PPGR3'!$F1050))</f>
        <v/>
      </c>
      <c r="C1050" s="191" t="str">
        <f>IF('Formulario PPGR3'!$G1050="","",'Formulario PPGR1'!#REF!)</f>
        <v/>
      </c>
      <c r="D1050" s="191" t="str">
        <f>IF('Formulario PPGR3'!$G1050="","",'Formulario PPGR1'!#REF!)</f>
        <v/>
      </c>
      <c r="E1050" s="191" t="str">
        <f>IF('Formulario PPGR3'!$G1050="","",'Formulario PPGR1'!#REF!)</f>
        <v/>
      </c>
      <c r="F1050" s="191" t="str">
        <f>IF('Formulario PPGR3'!$G1050="","",'Formulario PPGR1'!#REF!)</f>
        <v/>
      </c>
      <c r="G1050" s="190"/>
      <c r="H1050" s="531" t="str" cm="1">
        <f t="array" ref="H1050">IF(Tabla1[[#This Row],[Código_Actividad]]="","",_xlfn.XLOOKUP(Tabla1[[#This Row],[Código_Actividad]],CodigoActividad,Tabla2[Actividades Programables Presupuestables],"",0))</f>
        <v/>
      </c>
      <c r="I1050" s="532" t="str">
        <f>IFERROR(VLOOKUP('Formulario PPGR3'!$G1050,'Formulario PPGR2'!$H$110:$V$265,15,FALSE),"")</f>
        <v/>
      </c>
      <c r="J1050" s="537"/>
      <c r="K1050" s="535" t="str">
        <f>IF(Tabla1[[#This Row],[Insumos]]="","",_xlfn.XLOOKUP(Tabla1[[#This Row],[Insumos]],Tabla10[Insumo],Tabla10[InsumoAbrev],"",0))</f>
        <v/>
      </c>
      <c r="L1050" s="536"/>
      <c r="M1050" s="533" t="str">
        <f>IF(Tabla1[[#This Row],[Descripción]]="","",_xlfn.XLOOKUP(Tabla1[[#This Row],[Descripción]],Tabla10[Descripción],Tabla10[Unidad de Medida],"",0))</f>
        <v/>
      </c>
      <c r="N1050" s="323"/>
      <c r="O1050" s="534" t="str">
        <f>IF(Tabla1[[#This Row],[Descripción]]="","",_xlfn.XLOOKUP(Tabla1[[#This Row],[Descripción]],Tabla10[Descripción],Tabla10[Precio Unitario],0))</f>
        <v/>
      </c>
      <c r="P1050" s="534" t="str">
        <f>IF(Tabla1[[#This Row],[Cantidad de Insumos]]="","",Tabla1[[#This Row],[Precio Unitario]]*Tabla1[[#This Row],[Cantidad de Insumos]])</f>
        <v/>
      </c>
      <c r="Q1050" s="534" t="str">
        <f>IF(Tabla1[[#This Row],[Descripción]]="","",_xlfn.XLOOKUP(Tabla1[[#This Row],[Descripción]],Tabla10[Descripción],Tabla10[CODIGO PRESUPUESTARIO],0))</f>
        <v/>
      </c>
      <c r="R1050" s="535"/>
    </row>
    <row r="1051" spans="2:18" x14ac:dyDescent="0.25">
      <c r="B1051" s="191" t="str">
        <f>IF('Formulario PPGR3'!$G1051="","",CONCATENATE('Formulario PPGR3'!$C1051,".",'Formulario PPGR3'!$D1051,".",'Formulario PPGR3'!$E1051,".",'Formulario PPGR3'!$F1051))</f>
        <v/>
      </c>
      <c r="C1051" s="191" t="str">
        <f>IF('Formulario PPGR3'!$G1051="","",'Formulario PPGR1'!#REF!)</f>
        <v/>
      </c>
      <c r="D1051" s="191" t="str">
        <f>IF('Formulario PPGR3'!$G1051="","",'Formulario PPGR1'!#REF!)</f>
        <v/>
      </c>
      <c r="E1051" s="191" t="str">
        <f>IF('Formulario PPGR3'!$G1051="","",'Formulario PPGR1'!#REF!)</f>
        <v/>
      </c>
      <c r="F1051" s="191" t="str">
        <f>IF('Formulario PPGR3'!$G1051="","",'Formulario PPGR1'!#REF!)</f>
        <v/>
      </c>
      <c r="G1051" s="190"/>
      <c r="H1051" s="531" t="str" cm="1">
        <f t="array" ref="H1051">IF(Tabla1[[#This Row],[Código_Actividad]]="","",_xlfn.XLOOKUP(Tabla1[[#This Row],[Código_Actividad]],CodigoActividad,Tabla2[Actividades Programables Presupuestables],"",0))</f>
        <v/>
      </c>
      <c r="I1051" s="532" t="str">
        <f>IFERROR(VLOOKUP('Formulario PPGR3'!$G1051,'Formulario PPGR2'!$H$110:$V$265,15,FALSE),"")</f>
        <v/>
      </c>
      <c r="J1051" s="537"/>
      <c r="K1051" s="535" t="str">
        <f>IF(Tabla1[[#This Row],[Insumos]]="","",_xlfn.XLOOKUP(Tabla1[[#This Row],[Insumos]],Tabla10[Insumo],Tabla10[InsumoAbrev],"",0))</f>
        <v/>
      </c>
      <c r="L1051" s="536"/>
      <c r="M1051" s="533" t="str">
        <f>IF(Tabla1[[#This Row],[Descripción]]="","",_xlfn.XLOOKUP(Tabla1[[#This Row],[Descripción]],Tabla10[Descripción],Tabla10[Unidad de Medida],"",0))</f>
        <v/>
      </c>
      <c r="N1051" s="323"/>
      <c r="O1051" s="534" t="str">
        <f>IF(Tabla1[[#This Row],[Descripción]]="","",_xlfn.XLOOKUP(Tabla1[[#This Row],[Descripción]],Tabla10[Descripción],Tabla10[Precio Unitario],0))</f>
        <v/>
      </c>
      <c r="P1051" s="534" t="str">
        <f>IF(Tabla1[[#This Row],[Cantidad de Insumos]]="","",Tabla1[[#This Row],[Precio Unitario]]*Tabla1[[#This Row],[Cantidad de Insumos]])</f>
        <v/>
      </c>
      <c r="Q1051" s="534" t="str">
        <f>IF(Tabla1[[#This Row],[Descripción]]="","",_xlfn.XLOOKUP(Tabla1[[#This Row],[Descripción]],Tabla10[Descripción],Tabla10[CODIGO PRESUPUESTARIO],0))</f>
        <v/>
      </c>
      <c r="R1051" s="535"/>
    </row>
    <row r="1052" spans="2:18" x14ac:dyDescent="0.25">
      <c r="B1052" s="191" t="str">
        <f>IF('Formulario PPGR3'!$G1052="","",CONCATENATE('Formulario PPGR3'!$C1052,".",'Formulario PPGR3'!$D1052,".",'Formulario PPGR3'!$E1052,".",'Formulario PPGR3'!$F1052))</f>
        <v/>
      </c>
      <c r="C1052" s="191" t="str">
        <f>IF('Formulario PPGR3'!$G1052="","",'Formulario PPGR1'!#REF!)</f>
        <v/>
      </c>
      <c r="D1052" s="191" t="str">
        <f>IF('Formulario PPGR3'!$G1052="","",'Formulario PPGR1'!#REF!)</f>
        <v/>
      </c>
      <c r="E1052" s="191" t="str">
        <f>IF('Formulario PPGR3'!$G1052="","",'Formulario PPGR1'!#REF!)</f>
        <v/>
      </c>
      <c r="F1052" s="191" t="str">
        <f>IF('Formulario PPGR3'!$G1052="","",'Formulario PPGR1'!#REF!)</f>
        <v/>
      </c>
      <c r="G1052" s="190"/>
      <c r="H1052" s="531" t="str" cm="1">
        <f t="array" ref="H1052">IF(Tabla1[[#This Row],[Código_Actividad]]="","",_xlfn.XLOOKUP(Tabla1[[#This Row],[Código_Actividad]],CodigoActividad,Tabla2[Actividades Programables Presupuestables],"",0))</f>
        <v/>
      </c>
      <c r="I1052" s="532" t="str">
        <f>IFERROR(VLOOKUP('Formulario PPGR3'!$G1052,'Formulario PPGR2'!$H$110:$V$265,15,FALSE),"")</f>
        <v/>
      </c>
      <c r="J1052" s="537"/>
      <c r="K1052" s="535" t="str">
        <f>IF(Tabla1[[#This Row],[Insumos]]="","",_xlfn.XLOOKUP(Tabla1[[#This Row],[Insumos]],Tabla10[Insumo],Tabla10[InsumoAbrev],"",0))</f>
        <v/>
      </c>
      <c r="L1052" s="536"/>
      <c r="M1052" s="533" t="str">
        <f>IF(Tabla1[[#This Row],[Descripción]]="","",_xlfn.XLOOKUP(Tabla1[[#This Row],[Descripción]],Tabla10[Descripción],Tabla10[Unidad de Medida],"",0))</f>
        <v/>
      </c>
      <c r="N1052" s="323"/>
      <c r="O1052" s="534" t="str">
        <f>IF(Tabla1[[#This Row],[Descripción]]="","",_xlfn.XLOOKUP(Tabla1[[#This Row],[Descripción]],Tabla10[Descripción],Tabla10[Precio Unitario],0))</f>
        <v/>
      </c>
      <c r="P1052" s="534" t="str">
        <f>IF(Tabla1[[#This Row],[Cantidad de Insumos]]="","",Tabla1[[#This Row],[Precio Unitario]]*Tabla1[[#This Row],[Cantidad de Insumos]])</f>
        <v/>
      </c>
      <c r="Q1052" s="534" t="str">
        <f>IF(Tabla1[[#This Row],[Descripción]]="","",_xlfn.XLOOKUP(Tabla1[[#This Row],[Descripción]],Tabla10[Descripción],Tabla10[CODIGO PRESUPUESTARIO],0))</f>
        <v/>
      </c>
      <c r="R1052" s="535"/>
    </row>
    <row r="1053" spans="2:18" x14ac:dyDescent="0.25">
      <c r="B1053" s="191" t="str">
        <f>IF('Formulario PPGR3'!$G1053="","",CONCATENATE('Formulario PPGR3'!$C1053,".",'Formulario PPGR3'!$D1053,".",'Formulario PPGR3'!$E1053,".",'Formulario PPGR3'!$F1053))</f>
        <v/>
      </c>
      <c r="C1053" s="191" t="str">
        <f>IF('Formulario PPGR3'!$G1053="","",'Formulario PPGR1'!#REF!)</f>
        <v/>
      </c>
      <c r="D1053" s="191" t="str">
        <f>IF('Formulario PPGR3'!$G1053="","",'Formulario PPGR1'!#REF!)</f>
        <v/>
      </c>
      <c r="E1053" s="191" t="str">
        <f>IF('Formulario PPGR3'!$G1053="","",'Formulario PPGR1'!#REF!)</f>
        <v/>
      </c>
      <c r="F1053" s="191" t="str">
        <f>IF('Formulario PPGR3'!$G1053="","",'Formulario PPGR1'!#REF!)</f>
        <v/>
      </c>
      <c r="G1053" s="190"/>
      <c r="H1053" s="531" t="str" cm="1">
        <f t="array" ref="H1053">IF(Tabla1[[#This Row],[Código_Actividad]]="","",_xlfn.XLOOKUP(Tabla1[[#This Row],[Código_Actividad]],CodigoActividad,Tabla2[Actividades Programables Presupuestables],"",0))</f>
        <v/>
      </c>
      <c r="I1053" s="532" t="str">
        <f>IFERROR(VLOOKUP('Formulario PPGR3'!$G1053,'Formulario PPGR2'!$H$110:$V$265,15,FALSE),"")</f>
        <v/>
      </c>
      <c r="J1053" s="537"/>
      <c r="K1053" s="535" t="str">
        <f>IF(Tabla1[[#This Row],[Insumos]]="","",_xlfn.XLOOKUP(Tabla1[[#This Row],[Insumos]],Tabla10[Insumo],Tabla10[InsumoAbrev],"",0))</f>
        <v/>
      </c>
      <c r="L1053" s="536"/>
      <c r="M1053" s="533" t="str">
        <f>IF(Tabla1[[#This Row],[Descripción]]="","",_xlfn.XLOOKUP(Tabla1[[#This Row],[Descripción]],Tabla10[Descripción],Tabla10[Unidad de Medida],"",0))</f>
        <v/>
      </c>
      <c r="N1053" s="323"/>
      <c r="O1053" s="534" t="str">
        <f>IF(Tabla1[[#This Row],[Descripción]]="","",_xlfn.XLOOKUP(Tabla1[[#This Row],[Descripción]],Tabla10[Descripción],Tabla10[Precio Unitario],0))</f>
        <v/>
      </c>
      <c r="P1053" s="534" t="str">
        <f>IF(Tabla1[[#This Row],[Cantidad de Insumos]]="","",Tabla1[[#This Row],[Precio Unitario]]*Tabla1[[#This Row],[Cantidad de Insumos]])</f>
        <v/>
      </c>
      <c r="Q1053" s="534" t="str">
        <f>IF(Tabla1[[#This Row],[Descripción]]="","",_xlfn.XLOOKUP(Tabla1[[#This Row],[Descripción]],Tabla10[Descripción],Tabla10[CODIGO PRESUPUESTARIO],0))</f>
        <v/>
      </c>
      <c r="R1053" s="535"/>
    </row>
    <row r="1054" spans="2:18" x14ac:dyDescent="0.25">
      <c r="B1054" s="191" t="str">
        <f>IF('Formulario PPGR3'!$G1054="","",CONCATENATE('Formulario PPGR3'!$C1054,".",'Formulario PPGR3'!$D1054,".",'Formulario PPGR3'!$E1054,".",'Formulario PPGR3'!$F1054))</f>
        <v/>
      </c>
      <c r="C1054" s="191" t="str">
        <f>IF('Formulario PPGR3'!$G1054="","",'Formulario PPGR1'!#REF!)</f>
        <v/>
      </c>
      <c r="D1054" s="191" t="str">
        <f>IF('Formulario PPGR3'!$G1054="","",'Formulario PPGR1'!#REF!)</f>
        <v/>
      </c>
      <c r="E1054" s="191" t="str">
        <f>IF('Formulario PPGR3'!$G1054="","",'Formulario PPGR1'!#REF!)</f>
        <v/>
      </c>
      <c r="F1054" s="191" t="str">
        <f>IF('Formulario PPGR3'!$G1054="","",'Formulario PPGR1'!#REF!)</f>
        <v/>
      </c>
      <c r="G1054" s="190"/>
      <c r="H1054" s="531" t="str" cm="1">
        <f t="array" ref="H1054">IF(Tabla1[[#This Row],[Código_Actividad]]="","",_xlfn.XLOOKUP(Tabla1[[#This Row],[Código_Actividad]],CodigoActividad,Tabla2[Actividades Programables Presupuestables],"",0))</f>
        <v/>
      </c>
      <c r="I1054" s="532" t="str">
        <f>IFERROR(VLOOKUP('Formulario PPGR3'!$G1054,'Formulario PPGR2'!$H$110:$V$265,15,FALSE),"")</f>
        <v/>
      </c>
      <c r="J1054" s="537"/>
      <c r="K1054" s="535" t="str">
        <f>IF(Tabla1[[#This Row],[Insumos]]="","",_xlfn.XLOOKUP(Tabla1[[#This Row],[Insumos]],Tabla10[Insumo],Tabla10[InsumoAbrev],"",0))</f>
        <v/>
      </c>
      <c r="L1054" s="536"/>
      <c r="M1054" s="533" t="str">
        <f>IF(Tabla1[[#This Row],[Descripción]]="","",_xlfn.XLOOKUP(Tabla1[[#This Row],[Descripción]],Tabla10[Descripción],Tabla10[Unidad de Medida],"",0))</f>
        <v/>
      </c>
      <c r="N1054" s="323"/>
      <c r="O1054" s="534" t="str">
        <f>IF(Tabla1[[#This Row],[Descripción]]="","",_xlfn.XLOOKUP(Tabla1[[#This Row],[Descripción]],Tabla10[Descripción],Tabla10[Precio Unitario],0))</f>
        <v/>
      </c>
      <c r="P1054" s="534" t="str">
        <f>IF(Tabla1[[#This Row],[Cantidad de Insumos]]="","",Tabla1[[#This Row],[Precio Unitario]]*Tabla1[[#This Row],[Cantidad de Insumos]])</f>
        <v/>
      </c>
      <c r="Q1054" s="534" t="str">
        <f>IF(Tabla1[[#This Row],[Descripción]]="","",_xlfn.XLOOKUP(Tabla1[[#This Row],[Descripción]],Tabla10[Descripción],Tabla10[CODIGO PRESUPUESTARIO],0))</f>
        <v/>
      </c>
      <c r="R1054" s="535"/>
    </row>
    <row r="1055" spans="2:18" x14ac:dyDescent="0.25">
      <c r="B1055" s="191" t="str">
        <f>IF('Formulario PPGR3'!$G1055="","",CONCATENATE('Formulario PPGR3'!$C1055,".",'Formulario PPGR3'!$D1055,".",'Formulario PPGR3'!$E1055,".",'Formulario PPGR3'!$F1055))</f>
        <v/>
      </c>
      <c r="C1055" s="191" t="str">
        <f>IF('Formulario PPGR3'!$G1055="","",'Formulario PPGR1'!#REF!)</f>
        <v/>
      </c>
      <c r="D1055" s="191" t="str">
        <f>IF('Formulario PPGR3'!$G1055="","",'Formulario PPGR1'!#REF!)</f>
        <v/>
      </c>
      <c r="E1055" s="191" t="str">
        <f>IF('Formulario PPGR3'!$G1055="","",'Formulario PPGR1'!#REF!)</f>
        <v/>
      </c>
      <c r="F1055" s="191" t="str">
        <f>IF('Formulario PPGR3'!$G1055="","",'Formulario PPGR1'!#REF!)</f>
        <v/>
      </c>
      <c r="G1055" s="190"/>
      <c r="H1055" s="531" t="str" cm="1">
        <f t="array" ref="H1055">IF(Tabla1[[#This Row],[Código_Actividad]]="","",_xlfn.XLOOKUP(Tabla1[[#This Row],[Código_Actividad]],CodigoActividad,Tabla2[Actividades Programables Presupuestables],"",0))</f>
        <v/>
      </c>
      <c r="I1055" s="532" t="str">
        <f>IFERROR(VLOOKUP('Formulario PPGR3'!$G1055,'Formulario PPGR2'!$H$110:$V$265,15,FALSE),"")</f>
        <v/>
      </c>
      <c r="J1055" s="537"/>
      <c r="K1055" s="535" t="str">
        <f>IF(Tabla1[[#This Row],[Insumos]]="","",_xlfn.XLOOKUP(Tabla1[[#This Row],[Insumos]],Tabla10[Insumo],Tabla10[InsumoAbrev],"",0))</f>
        <v/>
      </c>
      <c r="L1055" s="536"/>
      <c r="M1055" s="533" t="str">
        <f>IF(Tabla1[[#This Row],[Descripción]]="","",_xlfn.XLOOKUP(Tabla1[[#This Row],[Descripción]],Tabla10[Descripción],Tabla10[Unidad de Medida],"",0))</f>
        <v/>
      </c>
      <c r="N1055" s="323"/>
      <c r="O1055" s="534" t="str">
        <f>IF(Tabla1[[#This Row],[Descripción]]="","",_xlfn.XLOOKUP(Tabla1[[#This Row],[Descripción]],Tabla10[Descripción],Tabla10[Precio Unitario],0))</f>
        <v/>
      </c>
      <c r="P1055" s="534" t="str">
        <f>IF(Tabla1[[#This Row],[Cantidad de Insumos]]="","",Tabla1[[#This Row],[Precio Unitario]]*Tabla1[[#This Row],[Cantidad de Insumos]])</f>
        <v/>
      </c>
      <c r="Q1055" s="534" t="str">
        <f>IF(Tabla1[[#This Row],[Descripción]]="","",_xlfn.XLOOKUP(Tabla1[[#This Row],[Descripción]],Tabla10[Descripción],Tabla10[CODIGO PRESUPUESTARIO],0))</f>
        <v/>
      </c>
      <c r="R1055" s="535"/>
    </row>
    <row r="1056" spans="2:18" x14ac:dyDescent="0.25">
      <c r="B1056" s="191" t="str">
        <f>IF('Formulario PPGR3'!$G1056="","",CONCATENATE('Formulario PPGR3'!$C1056,".",'Formulario PPGR3'!$D1056,".",'Formulario PPGR3'!$E1056,".",'Formulario PPGR3'!$F1056))</f>
        <v/>
      </c>
      <c r="C1056" s="191" t="str">
        <f>IF('Formulario PPGR3'!$G1056="","",'Formulario PPGR1'!#REF!)</f>
        <v/>
      </c>
      <c r="D1056" s="191" t="str">
        <f>IF('Formulario PPGR3'!$G1056="","",'Formulario PPGR1'!#REF!)</f>
        <v/>
      </c>
      <c r="E1056" s="191" t="str">
        <f>IF('Formulario PPGR3'!$G1056="","",'Formulario PPGR1'!#REF!)</f>
        <v/>
      </c>
      <c r="F1056" s="191" t="str">
        <f>IF('Formulario PPGR3'!$G1056="","",'Formulario PPGR1'!#REF!)</f>
        <v/>
      </c>
      <c r="G1056" s="190"/>
      <c r="H1056" s="531" t="str" cm="1">
        <f t="array" ref="H1056">IF(Tabla1[[#This Row],[Código_Actividad]]="","",_xlfn.XLOOKUP(Tabla1[[#This Row],[Código_Actividad]],CodigoActividad,Tabla2[Actividades Programables Presupuestables],"",0))</f>
        <v/>
      </c>
      <c r="I1056" s="532" t="str">
        <f>IFERROR(VLOOKUP('Formulario PPGR3'!$G1056,'Formulario PPGR2'!$H$110:$V$265,15,FALSE),"")</f>
        <v/>
      </c>
      <c r="J1056" s="537"/>
      <c r="K1056" s="535" t="str">
        <f>IF(Tabla1[[#This Row],[Insumos]]="","",_xlfn.XLOOKUP(Tabla1[[#This Row],[Insumos]],Tabla10[Insumo],Tabla10[InsumoAbrev],"",0))</f>
        <v/>
      </c>
      <c r="L1056" s="536"/>
      <c r="M1056" s="533" t="str">
        <f>IF(Tabla1[[#This Row],[Descripción]]="","",_xlfn.XLOOKUP(Tabla1[[#This Row],[Descripción]],Tabla10[Descripción],Tabla10[Unidad de Medida],"",0))</f>
        <v/>
      </c>
      <c r="N1056" s="323"/>
      <c r="O1056" s="534" t="str">
        <f>IF(Tabla1[[#This Row],[Descripción]]="","",_xlfn.XLOOKUP(Tabla1[[#This Row],[Descripción]],Tabla10[Descripción],Tabla10[Precio Unitario],0))</f>
        <v/>
      </c>
      <c r="P1056" s="534" t="str">
        <f>IF(Tabla1[[#This Row],[Cantidad de Insumos]]="","",Tabla1[[#This Row],[Precio Unitario]]*Tabla1[[#This Row],[Cantidad de Insumos]])</f>
        <v/>
      </c>
      <c r="Q1056" s="534" t="str">
        <f>IF(Tabla1[[#This Row],[Descripción]]="","",_xlfn.XLOOKUP(Tabla1[[#This Row],[Descripción]],Tabla10[Descripción],Tabla10[CODIGO PRESUPUESTARIO],0))</f>
        <v/>
      </c>
      <c r="R1056" s="535"/>
    </row>
    <row r="1057" spans="2:18" x14ac:dyDescent="0.25">
      <c r="B1057" s="191" t="str">
        <f>IF('Formulario PPGR3'!$G1057="","",CONCATENATE('Formulario PPGR3'!$C1057,".",'Formulario PPGR3'!$D1057,".",'Formulario PPGR3'!$E1057,".",'Formulario PPGR3'!$F1057))</f>
        <v/>
      </c>
      <c r="C1057" s="191" t="str">
        <f>IF('Formulario PPGR3'!$G1057="","",'Formulario PPGR1'!#REF!)</f>
        <v/>
      </c>
      <c r="D1057" s="191" t="str">
        <f>IF('Formulario PPGR3'!$G1057="","",'Formulario PPGR1'!#REF!)</f>
        <v/>
      </c>
      <c r="E1057" s="191" t="str">
        <f>IF('Formulario PPGR3'!$G1057="","",'Formulario PPGR1'!#REF!)</f>
        <v/>
      </c>
      <c r="F1057" s="191" t="str">
        <f>IF('Formulario PPGR3'!$G1057="","",'Formulario PPGR1'!#REF!)</f>
        <v/>
      </c>
      <c r="G1057" s="190"/>
      <c r="H1057" s="531" t="str" cm="1">
        <f t="array" ref="H1057">IF(Tabla1[[#This Row],[Código_Actividad]]="","",_xlfn.XLOOKUP(Tabla1[[#This Row],[Código_Actividad]],CodigoActividad,Tabla2[Actividades Programables Presupuestables],"",0))</f>
        <v/>
      </c>
      <c r="I1057" s="532" t="str">
        <f>IFERROR(VLOOKUP('Formulario PPGR3'!$G1057,'Formulario PPGR2'!$H$110:$V$265,15,FALSE),"")</f>
        <v/>
      </c>
      <c r="J1057" s="537"/>
      <c r="K1057" s="535" t="str">
        <f>IF(Tabla1[[#This Row],[Insumos]]="","",_xlfn.XLOOKUP(Tabla1[[#This Row],[Insumos]],Tabla10[Insumo],Tabla10[InsumoAbrev],"",0))</f>
        <v/>
      </c>
      <c r="L1057" s="536"/>
      <c r="M1057" s="533" t="str">
        <f>IF(Tabla1[[#This Row],[Descripción]]="","",_xlfn.XLOOKUP(Tabla1[[#This Row],[Descripción]],Tabla10[Descripción],Tabla10[Unidad de Medida],"",0))</f>
        <v/>
      </c>
      <c r="N1057" s="323"/>
      <c r="O1057" s="534" t="str">
        <f>IF(Tabla1[[#This Row],[Descripción]]="","",_xlfn.XLOOKUP(Tabla1[[#This Row],[Descripción]],Tabla10[Descripción],Tabla10[Precio Unitario],0))</f>
        <v/>
      </c>
      <c r="P1057" s="534" t="str">
        <f>IF(Tabla1[[#This Row],[Cantidad de Insumos]]="","",Tabla1[[#This Row],[Precio Unitario]]*Tabla1[[#This Row],[Cantidad de Insumos]])</f>
        <v/>
      </c>
      <c r="Q1057" s="534" t="str">
        <f>IF(Tabla1[[#This Row],[Descripción]]="","",_xlfn.XLOOKUP(Tabla1[[#This Row],[Descripción]],Tabla10[Descripción],Tabla10[CODIGO PRESUPUESTARIO],0))</f>
        <v/>
      </c>
      <c r="R1057" s="535"/>
    </row>
    <row r="1058" spans="2:18" x14ac:dyDescent="0.25">
      <c r="B1058" s="191" t="str">
        <f>IF('Formulario PPGR3'!$G1058="","",CONCATENATE('Formulario PPGR3'!$C1058,".",'Formulario PPGR3'!$D1058,".",'Formulario PPGR3'!$E1058,".",'Formulario PPGR3'!$F1058))</f>
        <v/>
      </c>
      <c r="C1058" s="191" t="str">
        <f>IF('Formulario PPGR3'!$G1058="","",'Formulario PPGR1'!#REF!)</f>
        <v/>
      </c>
      <c r="D1058" s="191" t="str">
        <f>IF('Formulario PPGR3'!$G1058="","",'Formulario PPGR1'!#REF!)</f>
        <v/>
      </c>
      <c r="E1058" s="191" t="str">
        <f>IF('Formulario PPGR3'!$G1058="","",'Formulario PPGR1'!#REF!)</f>
        <v/>
      </c>
      <c r="F1058" s="191" t="str">
        <f>IF('Formulario PPGR3'!$G1058="","",'Formulario PPGR1'!#REF!)</f>
        <v/>
      </c>
      <c r="G1058" s="190"/>
      <c r="H1058" s="531" t="str" cm="1">
        <f t="array" ref="H1058">IF(Tabla1[[#This Row],[Código_Actividad]]="","",_xlfn.XLOOKUP(Tabla1[[#This Row],[Código_Actividad]],CodigoActividad,Tabla2[Actividades Programables Presupuestables],"",0))</f>
        <v/>
      </c>
      <c r="I1058" s="532" t="str">
        <f>IFERROR(VLOOKUP('Formulario PPGR3'!$G1058,'Formulario PPGR2'!$H$110:$V$265,15,FALSE),"")</f>
        <v/>
      </c>
      <c r="J1058" s="537"/>
      <c r="K1058" s="535" t="str">
        <f>IF(Tabla1[[#This Row],[Insumos]]="","",_xlfn.XLOOKUP(Tabla1[[#This Row],[Insumos]],Tabla10[Insumo],Tabla10[InsumoAbrev],"",0))</f>
        <v/>
      </c>
      <c r="L1058" s="536"/>
      <c r="M1058" s="533" t="str">
        <f>IF(Tabla1[[#This Row],[Descripción]]="","",_xlfn.XLOOKUP(Tabla1[[#This Row],[Descripción]],Tabla10[Descripción],Tabla10[Unidad de Medida],"",0))</f>
        <v/>
      </c>
      <c r="N1058" s="323"/>
      <c r="O1058" s="534" t="str">
        <f>IF(Tabla1[[#This Row],[Descripción]]="","",_xlfn.XLOOKUP(Tabla1[[#This Row],[Descripción]],Tabla10[Descripción],Tabla10[Precio Unitario],0))</f>
        <v/>
      </c>
      <c r="P1058" s="534" t="str">
        <f>IF(Tabla1[[#This Row],[Cantidad de Insumos]]="","",Tabla1[[#This Row],[Precio Unitario]]*Tabla1[[#This Row],[Cantidad de Insumos]])</f>
        <v/>
      </c>
      <c r="Q1058" s="534" t="str">
        <f>IF(Tabla1[[#This Row],[Descripción]]="","",_xlfn.XLOOKUP(Tabla1[[#This Row],[Descripción]],Tabla10[Descripción],Tabla10[CODIGO PRESUPUESTARIO],0))</f>
        <v/>
      </c>
      <c r="R1058" s="535"/>
    </row>
    <row r="1059" spans="2:18" x14ac:dyDescent="0.25">
      <c r="B1059" s="191" t="str">
        <f>IF('Formulario PPGR3'!$G1059="","",CONCATENATE('Formulario PPGR3'!$C1059,".",'Formulario PPGR3'!$D1059,".",'Formulario PPGR3'!$E1059,".",'Formulario PPGR3'!$F1059))</f>
        <v/>
      </c>
      <c r="C1059" s="191" t="str">
        <f>IF('Formulario PPGR3'!$G1059="","",'Formulario PPGR1'!#REF!)</f>
        <v/>
      </c>
      <c r="D1059" s="191" t="str">
        <f>IF('Formulario PPGR3'!$G1059="","",'Formulario PPGR1'!#REF!)</f>
        <v/>
      </c>
      <c r="E1059" s="191" t="str">
        <f>IF('Formulario PPGR3'!$G1059="","",'Formulario PPGR1'!#REF!)</f>
        <v/>
      </c>
      <c r="F1059" s="191" t="str">
        <f>IF('Formulario PPGR3'!$G1059="","",'Formulario PPGR1'!#REF!)</f>
        <v/>
      </c>
      <c r="G1059" s="190"/>
      <c r="H1059" s="531" t="str" cm="1">
        <f t="array" ref="H1059">IF(Tabla1[[#This Row],[Código_Actividad]]="","",_xlfn.XLOOKUP(Tabla1[[#This Row],[Código_Actividad]],CodigoActividad,Tabla2[Actividades Programables Presupuestables],"",0))</f>
        <v/>
      </c>
      <c r="I1059" s="532" t="str">
        <f>IFERROR(VLOOKUP('Formulario PPGR3'!$G1059,'Formulario PPGR2'!$H$110:$V$265,15,FALSE),"")</f>
        <v/>
      </c>
      <c r="J1059" s="537"/>
      <c r="K1059" s="535" t="str">
        <f>IF(Tabla1[[#This Row],[Insumos]]="","",_xlfn.XLOOKUP(Tabla1[[#This Row],[Insumos]],Tabla10[Insumo],Tabla10[InsumoAbrev],"",0))</f>
        <v/>
      </c>
      <c r="L1059" s="536"/>
      <c r="M1059" s="533" t="str">
        <f>IF(Tabla1[[#This Row],[Descripción]]="","",_xlfn.XLOOKUP(Tabla1[[#This Row],[Descripción]],Tabla10[Descripción],Tabla10[Unidad de Medida],"",0))</f>
        <v/>
      </c>
      <c r="N1059" s="323"/>
      <c r="O1059" s="534" t="str">
        <f>IF(Tabla1[[#This Row],[Descripción]]="","",_xlfn.XLOOKUP(Tabla1[[#This Row],[Descripción]],Tabla10[Descripción],Tabla10[Precio Unitario],0))</f>
        <v/>
      </c>
      <c r="P1059" s="534" t="str">
        <f>IF(Tabla1[[#This Row],[Cantidad de Insumos]]="","",Tabla1[[#This Row],[Precio Unitario]]*Tabla1[[#This Row],[Cantidad de Insumos]])</f>
        <v/>
      </c>
      <c r="Q1059" s="534" t="str">
        <f>IF(Tabla1[[#This Row],[Descripción]]="","",_xlfn.XLOOKUP(Tabla1[[#This Row],[Descripción]],Tabla10[Descripción],Tabla10[CODIGO PRESUPUESTARIO],0))</f>
        <v/>
      </c>
      <c r="R1059" s="535"/>
    </row>
    <row r="1060" spans="2:18" x14ac:dyDescent="0.25">
      <c r="B1060" s="191" t="str">
        <f>IF('Formulario PPGR3'!$G1060="","",CONCATENATE('Formulario PPGR3'!$C1060,".",'Formulario PPGR3'!$D1060,".",'Formulario PPGR3'!$E1060,".",'Formulario PPGR3'!$F1060))</f>
        <v/>
      </c>
      <c r="C1060" s="191" t="str">
        <f>IF('Formulario PPGR3'!$G1060="","",'Formulario PPGR1'!#REF!)</f>
        <v/>
      </c>
      <c r="D1060" s="191" t="str">
        <f>IF('Formulario PPGR3'!$G1060="","",'Formulario PPGR1'!#REF!)</f>
        <v/>
      </c>
      <c r="E1060" s="191" t="str">
        <f>IF('Formulario PPGR3'!$G1060="","",'Formulario PPGR1'!#REF!)</f>
        <v/>
      </c>
      <c r="F1060" s="191" t="str">
        <f>IF('Formulario PPGR3'!$G1060="","",'Formulario PPGR1'!#REF!)</f>
        <v/>
      </c>
      <c r="G1060" s="190"/>
      <c r="H1060" s="531" t="str" cm="1">
        <f t="array" ref="H1060">IF(Tabla1[[#This Row],[Código_Actividad]]="","",_xlfn.XLOOKUP(Tabla1[[#This Row],[Código_Actividad]],CodigoActividad,Tabla2[Actividades Programables Presupuestables],"",0))</f>
        <v/>
      </c>
      <c r="I1060" s="532" t="str">
        <f>IFERROR(VLOOKUP('Formulario PPGR3'!$G1060,'Formulario PPGR2'!$H$110:$V$265,15,FALSE),"")</f>
        <v/>
      </c>
      <c r="J1060" s="537"/>
      <c r="K1060" s="535" t="str">
        <f>IF(Tabla1[[#This Row],[Insumos]]="","",_xlfn.XLOOKUP(Tabla1[[#This Row],[Insumos]],Tabla10[Insumo],Tabla10[InsumoAbrev],"",0))</f>
        <v/>
      </c>
      <c r="L1060" s="536"/>
      <c r="M1060" s="533" t="str">
        <f>IF(Tabla1[[#This Row],[Descripción]]="","",_xlfn.XLOOKUP(Tabla1[[#This Row],[Descripción]],Tabla10[Descripción],Tabla10[Unidad de Medida],"",0))</f>
        <v/>
      </c>
      <c r="N1060" s="323"/>
      <c r="O1060" s="534" t="str">
        <f>IF(Tabla1[[#This Row],[Descripción]]="","",_xlfn.XLOOKUP(Tabla1[[#This Row],[Descripción]],Tabla10[Descripción],Tabla10[Precio Unitario],0))</f>
        <v/>
      </c>
      <c r="P1060" s="534" t="str">
        <f>IF(Tabla1[[#This Row],[Cantidad de Insumos]]="","",Tabla1[[#This Row],[Precio Unitario]]*Tabla1[[#This Row],[Cantidad de Insumos]])</f>
        <v/>
      </c>
      <c r="Q1060" s="534" t="str">
        <f>IF(Tabla1[[#This Row],[Descripción]]="","",_xlfn.XLOOKUP(Tabla1[[#This Row],[Descripción]],Tabla10[Descripción],Tabla10[CODIGO PRESUPUESTARIO],0))</f>
        <v/>
      </c>
      <c r="R1060" s="535"/>
    </row>
    <row r="1061" spans="2:18" x14ac:dyDescent="0.25">
      <c r="B1061" s="191" t="str">
        <f>IF('Formulario PPGR3'!$G1061="","",CONCATENATE('Formulario PPGR3'!$C1061,".",'Formulario PPGR3'!$D1061,".",'Formulario PPGR3'!$E1061,".",'Formulario PPGR3'!$F1061))</f>
        <v/>
      </c>
      <c r="C1061" s="191" t="str">
        <f>IF('Formulario PPGR3'!$G1061="","",'Formulario PPGR1'!#REF!)</f>
        <v/>
      </c>
      <c r="D1061" s="191" t="str">
        <f>IF('Formulario PPGR3'!$G1061="","",'Formulario PPGR1'!#REF!)</f>
        <v/>
      </c>
      <c r="E1061" s="191" t="str">
        <f>IF('Formulario PPGR3'!$G1061="","",'Formulario PPGR1'!#REF!)</f>
        <v/>
      </c>
      <c r="F1061" s="191" t="str">
        <f>IF('Formulario PPGR3'!$G1061="","",'Formulario PPGR1'!#REF!)</f>
        <v/>
      </c>
      <c r="G1061" s="190"/>
      <c r="H1061" s="531" t="str" cm="1">
        <f t="array" ref="H1061">IF(Tabla1[[#This Row],[Código_Actividad]]="","",_xlfn.XLOOKUP(Tabla1[[#This Row],[Código_Actividad]],CodigoActividad,Tabla2[Actividades Programables Presupuestables],"",0))</f>
        <v/>
      </c>
      <c r="I1061" s="532" t="str">
        <f>IFERROR(VLOOKUP('Formulario PPGR3'!$G1061,'Formulario PPGR2'!$H$110:$V$265,15,FALSE),"")</f>
        <v/>
      </c>
      <c r="J1061" s="537"/>
      <c r="K1061" s="535" t="str">
        <f>IF(Tabla1[[#This Row],[Insumos]]="","",_xlfn.XLOOKUP(Tabla1[[#This Row],[Insumos]],Tabla10[Insumo],Tabla10[InsumoAbrev],"",0))</f>
        <v/>
      </c>
      <c r="L1061" s="536"/>
      <c r="M1061" s="533" t="str">
        <f>IF(Tabla1[[#This Row],[Descripción]]="","",_xlfn.XLOOKUP(Tabla1[[#This Row],[Descripción]],Tabla10[Descripción],Tabla10[Unidad de Medida],"",0))</f>
        <v/>
      </c>
      <c r="N1061" s="323"/>
      <c r="O1061" s="534" t="str">
        <f>IF(Tabla1[[#This Row],[Descripción]]="","",_xlfn.XLOOKUP(Tabla1[[#This Row],[Descripción]],Tabla10[Descripción],Tabla10[Precio Unitario],0))</f>
        <v/>
      </c>
      <c r="P1061" s="534" t="str">
        <f>IF(Tabla1[[#This Row],[Cantidad de Insumos]]="","",Tabla1[[#This Row],[Precio Unitario]]*Tabla1[[#This Row],[Cantidad de Insumos]])</f>
        <v/>
      </c>
      <c r="Q1061" s="534" t="str">
        <f>IF(Tabla1[[#This Row],[Descripción]]="","",_xlfn.XLOOKUP(Tabla1[[#This Row],[Descripción]],Tabla10[Descripción],Tabla10[CODIGO PRESUPUESTARIO],0))</f>
        <v/>
      </c>
      <c r="R1061" s="535"/>
    </row>
    <row r="1062" spans="2:18" x14ac:dyDescent="0.25">
      <c r="B1062" s="191" t="str">
        <f>IF('Formulario PPGR3'!$G1062="","",CONCATENATE('Formulario PPGR3'!$C1062,".",'Formulario PPGR3'!$D1062,".",'Formulario PPGR3'!$E1062,".",'Formulario PPGR3'!$F1062))</f>
        <v/>
      </c>
      <c r="C1062" s="191" t="str">
        <f>IF('Formulario PPGR3'!$G1062="","",'Formulario PPGR1'!#REF!)</f>
        <v/>
      </c>
      <c r="D1062" s="191" t="str">
        <f>IF('Formulario PPGR3'!$G1062="","",'Formulario PPGR1'!#REF!)</f>
        <v/>
      </c>
      <c r="E1062" s="191" t="str">
        <f>IF('Formulario PPGR3'!$G1062="","",'Formulario PPGR1'!#REF!)</f>
        <v/>
      </c>
      <c r="F1062" s="191" t="str">
        <f>IF('Formulario PPGR3'!$G1062="","",'Formulario PPGR1'!#REF!)</f>
        <v/>
      </c>
      <c r="G1062" s="190"/>
      <c r="H1062" s="531" t="str" cm="1">
        <f t="array" ref="H1062">IF(Tabla1[[#This Row],[Código_Actividad]]="","",_xlfn.XLOOKUP(Tabla1[[#This Row],[Código_Actividad]],CodigoActividad,Tabla2[Actividades Programables Presupuestables],"",0))</f>
        <v/>
      </c>
      <c r="I1062" s="532" t="str">
        <f>IFERROR(VLOOKUP('Formulario PPGR3'!$G1062,'Formulario PPGR2'!$H$110:$V$265,15,FALSE),"")</f>
        <v/>
      </c>
      <c r="J1062" s="537"/>
      <c r="K1062" s="535" t="str">
        <f>IF(Tabla1[[#This Row],[Insumos]]="","",_xlfn.XLOOKUP(Tabla1[[#This Row],[Insumos]],Tabla10[Insumo],Tabla10[InsumoAbrev],"",0))</f>
        <v/>
      </c>
      <c r="L1062" s="536"/>
      <c r="M1062" s="533" t="str">
        <f>IF(Tabla1[[#This Row],[Descripción]]="","",_xlfn.XLOOKUP(Tabla1[[#This Row],[Descripción]],Tabla10[Descripción],Tabla10[Unidad de Medida],"",0))</f>
        <v/>
      </c>
      <c r="N1062" s="323"/>
      <c r="O1062" s="534" t="str">
        <f>IF(Tabla1[[#This Row],[Descripción]]="","",_xlfn.XLOOKUP(Tabla1[[#This Row],[Descripción]],Tabla10[Descripción],Tabla10[Precio Unitario],0))</f>
        <v/>
      </c>
      <c r="P1062" s="534" t="str">
        <f>IF(Tabla1[[#This Row],[Cantidad de Insumos]]="","",Tabla1[[#This Row],[Precio Unitario]]*Tabla1[[#This Row],[Cantidad de Insumos]])</f>
        <v/>
      </c>
      <c r="Q1062" s="534" t="str">
        <f>IF(Tabla1[[#This Row],[Descripción]]="","",_xlfn.XLOOKUP(Tabla1[[#This Row],[Descripción]],Tabla10[Descripción],Tabla10[CODIGO PRESUPUESTARIO],0))</f>
        <v/>
      </c>
      <c r="R1062" s="535"/>
    </row>
    <row r="1063" spans="2:18" x14ac:dyDescent="0.25">
      <c r="B1063" s="191" t="str">
        <f>IF('Formulario PPGR3'!$G1063="","",CONCATENATE('Formulario PPGR3'!$C1063,".",'Formulario PPGR3'!$D1063,".",'Formulario PPGR3'!$E1063,".",'Formulario PPGR3'!$F1063))</f>
        <v/>
      </c>
      <c r="C1063" s="191" t="str">
        <f>IF('Formulario PPGR3'!$G1063="","",'Formulario PPGR1'!#REF!)</f>
        <v/>
      </c>
      <c r="D1063" s="191" t="str">
        <f>IF('Formulario PPGR3'!$G1063="","",'Formulario PPGR1'!#REF!)</f>
        <v/>
      </c>
      <c r="E1063" s="191" t="str">
        <f>IF('Formulario PPGR3'!$G1063="","",'Formulario PPGR1'!#REF!)</f>
        <v/>
      </c>
      <c r="F1063" s="191" t="str">
        <f>IF('Formulario PPGR3'!$G1063="","",'Formulario PPGR1'!#REF!)</f>
        <v/>
      </c>
      <c r="G1063" s="190"/>
      <c r="H1063" s="531" t="str" cm="1">
        <f t="array" ref="H1063">IF(Tabla1[[#This Row],[Código_Actividad]]="","",_xlfn.XLOOKUP(Tabla1[[#This Row],[Código_Actividad]],CodigoActividad,Tabla2[Actividades Programables Presupuestables],"",0))</f>
        <v/>
      </c>
      <c r="I1063" s="532" t="str">
        <f>IFERROR(VLOOKUP('Formulario PPGR3'!$G1063,'Formulario PPGR2'!$H$110:$V$265,15,FALSE),"")</f>
        <v/>
      </c>
      <c r="J1063" s="537"/>
      <c r="K1063" s="535" t="str">
        <f>IF(Tabla1[[#This Row],[Insumos]]="","",_xlfn.XLOOKUP(Tabla1[[#This Row],[Insumos]],Tabla10[Insumo],Tabla10[InsumoAbrev],"",0))</f>
        <v/>
      </c>
      <c r="L1063" s="536"/>
      <c r="M1063" s="533" t="str">
        <f>IF(Tabla1[[#This Row],[Descripción]]="","",_xlfn.XLOOKUP(Tabla1[[#This Row],[Descripción]],Tabla10[Descripción],Tabla10[Unidad de Medida],"",0))</f>
        <v/>
      </c>
      <c r="N1063" s="323"/>
      <c r="O1063" s="534" t="str">
        <f>IF(Tabla1[[#This Row],[Descripción]]="","",_xlfn.XLOOKUP(Tabla1[[#This Row],[Descripción]],Tabla10[Descripción],Tabla10[Precio Unitario],0))</f>
        <v/>
      </c>
      <c r="P1063" s="534" t="str">
        <f>IF(Tabla1[[#This Row],[Cantidad de Insumos]]="","",Tabla1[[#This Row],[Precio Unitario]]*Tabla1[[#This Row],[Cantidad de Insumos]])</f>
        <v/>
      </c>
      <c r="Q1063" s="534" t="str">
        <f>IF(Tabla1[[#This Row],[Descripción]]="","",_xlfn.XLOOKUP(Tabla1[[#This Row],[Descripción]],Tabla10[Descripción],Tabla10[CODIGO PRESUPUESTARIO],0))</f>
        <v/>
      </c>
      <c r="R1063" s="535"/>
    </row>
    <row r="1064" spans="2:18" x14ac:dyDescent="0.25">
      <c r="B1064" s="191" t="str">
        <f>IF('Formulario PPGR3'!$G1064="","",CONCATENATE('Formulario PPGR3'!$C1064,".",'Formulario PPGR3'!$D1064,".",'Formulario PPGR3'!$E1064,".",'Formulario PPGR3'!$F1064))</f>
        <v/>
      </c>
      <c r="C1064" s="191" t="str">
        <f>IF('Formulario PPGR3'!$G1064="","",'Formulario PPGR1'!#REF!)</f>
        <v/>
      </c>
      <c r="D1064" s="191" t="str">
        <f>IF('Formulario PPGR3'!$G1064="","",'Formulario PPGR1'!#REF!)</f>
        <v/>
      </c>
      <c r="E1064" s="191" t="str">
        <f>IF('Formulario PPGR3'!$G1064="","",'Formulario PPGR1'!#REF!)</f>
        <v/>
      </c>
      <c r="F1064" s="191" t="str">
        <f>IF('Formulario PPGR3'!$G1064="","",'Formulario PPGR1'!#REF!)</f>
        <v/>
      </c>
      <c r="G1064" s="190"/>
      <c r="H1064" s="531" t="str" cm="1">
        <f t="array" ref="H1064">IF(Tabla1[[#This Row],[Código_Actividad]]="","",_xlfn.XLOOKUP(Tabla1[[#This Row],[Código_Actividad]],CodigoActividad,Tabla2[Actividades Programables Presupuestables],"",0))</f>
        <v/>
      </c>
      <c r="I1064" s="532" t="str">
        <f>IFERROR(VLOOKUP('Formulario PPGR3'!$G1064,'Formulario PPGR2'!$H$110:$V$265,15,FALSE),"")</f>
        <v/>
      </c>
      <c r="J1064" s="537"/>
      <c r="K1064" s="535" t="str">
        <f>IF(Tabla1[[#This Row],[Insumos]]="","",_xlfn.XLOOKUP(Tabla1[[#This Row],[Insumos]],Tabla10[Insumo],Tabla10[InsumoAbrev],"",0))</f>
        <v/>
      </c>
      <c r="L1064" s="536"/>
      <c r="M1064" s="533" t="str">
        <f>IF(Tabla1[[#This Row],[Descripción]]="","",_xlfn.XLOOKUP(Tabla1[[#This Row],[Descripción]],Tabla10[Descripción],Tabla10[Unidad de Medida],"",0))</f>
        <v/>
      </c>
      <c r="N1064" s="323"/>
      <c r="O1064" s="534" t="str">
        <f>IF(Tabla1[[#This Row],[Descripción]]="","",_xlfn.XLOOKUP(Tabla1[[#This Row],[Descripción]],Tabla10[Descripción],Tabla10[Precio Unitario],0))</f>
        <v/>
      </c>
      <c r="P1064" s="534" t="str">
        <f>IF(Tabla1[[#This Row],[Cantidad de Insumos]]="","",Tabla1[[#This Row],[Precio Unitario]]*Tabla1[[#This Row],[Cantidad de Insumos]])</f>
        <v/>
      </c>
      <c r="Q1064" s="534" t="str">
        <f>IF(Tabla1[[#This Row],[Descripción]]="","",_xlfn.XLOOKUP(Tabla1[[#This Row],[Descripción]],Tabla10[Descripción],Tabla10[CODIGO PRESUPUESTARIO],0))</f>
        <v/>
      </c>
      <c r="R1064" s="535"/>
    </row>
    <row r="1065" spans="2:18" x14ac:dyDescent="0.25">
      <c r="B1065" s="191" t="str">
        <f>IF('Formulario PPGR3'!$G1065="","",CONCATENATE('Formulario PPGR3'!$C1065,".",'Formulario PPGR3'!$D1065,".",'Formulario PPGR3'!$E1065,".",'Formulario PPGR3'!$F1065))</f>
        <v/>
      </c>
      <c r="C1065" s="191" t="str">
        <f>IF('Formulario PPGR3'!$G1065="","",'Formulario PPGR1'!#REF!)</f>
        <v/>
      </c>
      <c r="D1065" s="191" t="str">
        <f>IF('Formulario PPGR3'!$G1065="","",'Formulario PPGR1'!#REF!)</f>
        <v/>
      </c>
      <c r="E1065" s="191" t="str">
        <f>IF('Formulario PPGR3'!$G1065="","",'Formulario PPGR1'!#REF!)</f>
        <v/>
      </c>
      <c r="F1065" s="191" t="str">
        <f>IF('Formulario PPGR3'!$G1065="","",'Formulario PPGR1'!#REF!)</f>
        <v/>
      </c>
      <c r="G1065" s="190"/>
      <c r="H1065" s="531" t="str" cm="1">
        <f t="array" ref="H1065">IF(Tabla1[[#This Row],[Código_Actividad]]="","",_xlfn.XLOOKUP(Tabla1[[#This Row],[Código_Actividad]],CodigoActividad,Tabla2[Actividades Programables Presupuestables],"",0))</f>
        <v/>
      </c>
      <c r="I1065" s="532" t="str">
        <f>IFERROR(VLOOKUP('Formulario PPGR3'!$G1065,'Formulario PPGR2'!$H$110:$V$265,15,FALSE),"")</f>
        <v/>
      </c>
      <c r="J1065" s="537"/>
      <c r="K1065" s="535" t="str">
        <f>IF(Tabla1[[#This Row],[Insumos]]="","",_xlfn.XLOOKUP(Tabla1[[#This Row],[Insumos]],Tabla10[Insumo],Tabla10[InsumoAbrev],"",0))</f>
        <v/>
      </c>
      <c r="L1065" s="536"/>
      <c r="M1065" s="533" t="str">
        <f>IF(Tabla1[[#This Row],[Descripción]]="","",_xlfn.XLOOKUP(Tabla1[[#This Row],[Descripción]],Tabla10[Descripción],Tabla10[Unidad de Medida],"",0))</f>
        <v/>
      </c>
      <c r="N1065" s="323"/>
      <c r="O1065" s="534" t="str">
        <f>IF(Tabla1[[#This Row],[Descripción]]="","",_xlfn.XLOOKUP(Tabla1[[#This Row],[Descripción]],Tabla10[Descripción],Tabla10[Precio Unitario],0))</f>
        <v/>
      </c>
      <c r="P1065" s="534" t="str">
        <f>IF(Tabla1[[#This Row],[Cantidad de Insumos]]="","",Tabla1[[#This Row],[Precio Unitario]]*Tabla1[[#This Row],[Cantidad de Insumos]])</f>
        <v/>
      </c>
      <c r="Q1065" s="534" t="str">
        <f>IF(Tabla1[[#This Row],[Descripción]]="","",_xlfn.XLOOKUP(Tabla1[[#This Row],[Descripción]],Tabla10[Descripción],Tabla10[CODIGO PRESUPUESTARIO],0))</f>
        <v/>
      </c>
      <c r="R1065" s="535"/>
    </row>
    <row r="1066" spans="2:18" x14ac:dyDescent="0.25">
      <c r="B1066" s="191" t="str">
        <f>IF('Formulario PPGR3'!$G1066="","",CONCATENATE('Formulario PPGR3'!$C1066,".",'Formulario PPGR3'!$D1066,".",'Formulario PPGR3'!$E1066,".",'Formulario PPGR3'!$F1066))</f>
        <v/>
      </c>
      <c r="C1066" s="191" t="str">
        <f>IF('Formulario PPGR3'!$G1066="","",'Formulario PPGR1'!#REF!)</f>
        <v/>
      </c>
      <c r="D1066" s="191" t="str">
        <f>IF('Formulario PPGR3'!$G1066="","",'Formulario PPGR1'!#REF!)</f>
        <v/>
      </c>
      <c r="E1066" s="191" t="str">
        <f>IF('Formulario PPGR3'!$G1066="","",'Formulario PPGR1'!#REF!)</f>
        <v/>
      </c>
      <c r="F1066" s="191" t="str">
        <f>IF('Formulario PPGR3'!$G1066="","",'Formulario PPGR1'!#REF!)</f>
        <v/>
      </c>
      <c r="G1066" s="190"/>
      <c r="H1066" s="531" t="str" cm="1">
        <f t="array" ref="H1066">IF(Tabla1[[#This Row],[Código_Actividad]]="","",_xlfn.XLOOKUP(Tabla1[[#This Row],[Código_Actividad]],CodigoActividad,Tabla2[Actividades Programables Presupuestables],"",0))</f>
        <v/>
      </c>
      <c r="I1066" s="532" t="str">
        <f>IFERROR(VLOOKUP('Formulario PPGR3'!$G1066,'Formulario PPGR2'!$H$110:$V$265,15,FALSE),"")</f>
        <v/>
      </c>
      <c r="J1066" s="537"/>
      <c r="K1066" s="535" t="str">
        <f>IF(Tabla1[[#This Row],[Insumos]]="","",_xlfn.XLOOKUP(Tabla1[[#This Row],[Insumos]],Tabla10[Insumo],Tabla10[InsumoAbrev],"",0))</f>
        <v/>
      </c>
      <c r="L1066" s="536"/>
      <c r="M1066" s="533" t="str">
        <f>IF(Tabla1[[#This Row],[Descripción]]="","",_xlfn.XLOOKUP(Tabla1[[#This Row],[Descripción]],Tabla10[Descripción],Tabla10[Unidad de Medida],"",0))</f>
        <v/>
      </c>
      <c r="N1066" s="323"/>
      <c r="O1066" s="534" t="str">
        <f>IF(Tabla1[[#This Row],[Descripción]]="","",_xlfn.XLOOKUP(Tabla1[[#This Row],[Descripción]],Tabla10[Descripción],Tabla10[Precio Unitario],0))</f>
        <v/>
      </c>
      <c r="P1066" s="534" t="str">
        <f>IF(Tabla1[[#This Row],[Cantidad de Insumos]]="","",Tabla1[[#This Row],[Precio Unitario]]*Tabla1[[#This Row],[Cantidad de Insumos]])</f>
        <v/>
      </c>
      <c r="Q1066" s="534" t="str">
        <f>IF(Tabla1[[#This Row],[Descripción]]="","",_xlfn.XLOOKUP(Tabla1[[#This Row],[Descripción]],Tabla10[Descripción],Tabla10[CODIGO PRESUPUESTARIO],0))</f>
        <v/>
      </c>
      <c r="R1066" s="535"/>
    </row>
    <row r="1067" spans="2:18" x14ac:dyDescent="0.25">
      <c r="B1067" s="191" t="str">
        <f>IF('Formulario PPGR3'!$G1067="","",CONCATENATE('Formulario PPGR3'!$C1067,".",'Formulario PPGR3'!$D1067,".",'Formulario PPGR3'!$E1067,".",'Formulario PPGR3'!$F1067))</f>
        <v/>
      </c>
      <c r="C1067" s="191" t="str">
        <f>IF('Formulario PPGR3'!$G1067="","",'Formulario PPGR1'!#REF!)</f>
        <v/>
      </c>
      <c r="D1067" s="191" t="str">
        <f>IF('Formulario PPGR3'!$G1067="","",'Formulario PPGR1'!#REF!)</f>
        <v/>
      </c>
      <c r="E1067" s="191" t="str">
        <f>IF('Formulario PPGR3'!$G1067="","",'Formulario PPGR1'!#REF!)</f>
        <v/>
      </c>
      <c r="F1067" s="191" t="str">
        <f>IF('Formulario PPGR3'!$G1067="","",'Formulario PPGR1'!#REF!)</f>
        <v/>
      </c>
      <c r="G1067" s="190"/>
      <c r="H1067" s="531" t="str" cm="1">
        <f t="array" ref="H1067">IF(Tabla1[[#This Row],[Código_Actividad]]="","",_xlfn.XLOOKUP(Tabla1[[#This Row],[Código_Actividad]],CodigoActividad,Tabla2[Actividades Programables Presupuestables],"",0))</f>
        <v/>
      </c>
      <c r="I1067" s="532" t="str">
        <f>IFERROR(VLOOKUP('Formulario PPGR3'!$G1067,'Formulario PPGR2'!$H$110:$V$265,15,FALSE),"")</f>
        <v/>
      </c>
      <c r="J1067" s="537"/>
      <c r="K1067" s="535" t="str">
        <f>IF(Tabla1[[#This Row],[Insumos]]="","",_xlfn.XLOOKUP(Tabla1[[#This Row],[Insumos]],Tabla10[Insumo],Tabla10[InsumoAbrev],"",0))</f>
        <v/>
      </c>
      <c r="L1067" s="536"/>
      <c r="M1067" s="533" t="str">
        <f>IF(Tabla1[[#This Row],[Descripción]]="","",_xlfn.XLOOKUP(Tabla1[[#This Row],[Descripción]],Tabla10[Descripción],Tabla10[Unidad de Medida],"",0))</f>
        <v/>
      </c>
      <c r="N1067" s="323"/>
      <c r="O1067" s="534" t="str">
        <f>IF(Tabla1[[#This Row],[Descripción]]="","",_xlfn.XLOOKUP(Tabla1[[#This Row],[Descripción]],Tabla10[Descripción],Tabla10[Precio Unitario],0))</f>
        <v/>
      </c>
      <c r="P1067" s="534" t="str">
        <f>IF(Tabla1[[#This Row],[Cantidad de Insumos]]="","",Tabla1[[#This Row],[Precio Unitario]]*Tabla1[[#This Row],[Cantidad de Insumos]])</f>
        <v/>
      </c>
      <c r="Q1067" s="534" t="str">
        <f>IF(Tabla1[[#This Row],[Descripción]]="","",_xlfn.XLOOKUP(Tabla1[[#This Row],[Descripción]],Tabla10[Descripción],Tabla10[CODIGO PRESUPUESTARIO],0))</f>
        <v/>
      </c>
      <c r="R1067" s="535"/>
    </row>
    <row r="1068" spans="2:18" x14ac:dyDescent="0.25">
      <c r="B1068" s="191" t="str">
        <f>IF('Formulario PPGR3'!$G1068="","",CONCATENATE('Formulario PPGR3'!$C1068,".",'Formulario PPGR3'!$D1068,".",'Formulario PPGR3'!$E1068,".",'Formulario PPGR3'!$F1068))</f>
        <v/>
      </c>
      <c r="C1068" s="191" t="str">
        <f>IF('Formulario PPGR3'!$G1068="","",'Formulario PPGR1'!#REF!)</f>
        <v/>
      </c>
      <c r="D1068" s="191" t="str">
        <f>IF('Formulario PPGR3'!$G1068="","",'Formulario PPGR1'!#REF!)</f>
        <v/>
      </c>
      <c r="E1068" s="191" t="str">
        <f>IF('Formulario PPGR3'!$G1068="","",'Formulario PPGR1'!#REF!)</f>
        <v/>
      </c>
      <c r="F1068" s="191" t="str">
        <f>IF('Formulario PPGR3'!$G1068="","",'Formulario PPGR1'!#REF!)</f>
        <v/>
      </c>
      <c r="G1068" s="190"/>
      <c r="H1068" s="531" t="str" cm="1">
        <f t="array" ref="H1068">IF(Tabla1[[#This Row],[Código_Actividad]]="","",_xlfn.XLOOKUP(Tabla1[[#This Row],[Código_Actividad]],CodigoActividad,Tabla2[Actividades Programables Presupuestables],"",0))</f>
        <v/>
      </c>
      <c r="I1068" s="532" t="str">
        <f>IFERROR(VLOOKUP('Formulario PPGR3'!$G1068,'Formulario PPGR2'!$H$110:$V$265,15,FALSE),"")</f>
        <v/>
      </c>
      <c r="J1068" s="537"/>
      <c r="K1068" s="535" t="str">
        <f>IF(Tabla1[[#This Row],[Insumos]]="","",_xlfn.XLOOKUP(Tabla1[[#This Row],[Insumos]],Tabla10[Insumo],Tabla10[InsumoAbrev],"",0))</f>
        <v/>
      </c>
      <c r="L1068" s="536"/>
      <c r="M1068" s="533" t="str">
        <f>IF(Tabla1[[#This Row],[Descripción]]="","",_xlfn.XLOOKUP(Tabla1[[#This Row],[Descripción]],Tabla10[Descripción],Tabla10[Unidad de Medida],"",0))</f>
        <v/>
      </c>
      <c r="N1068" s="323"/>
      <c r="O1068" s="534" t="str">
        <f>IF(Tabla1[[#This Row],[Descripción]]="","",_xlfn.XLOOKUP(Tabla1[[#This Row],[Descripción]],Tabla10[Descripción],Tabla10[Precio Unitario],0))</f>
        <v/>
      </c>
      <c r="P1068" s="534" t="str">
        <f>IF(Tabla1[[#This Row],[Cantidad de Insumos]]="","",Tabla1[[#This Row],[Precio Unitario]]*Tabla1[[#This Row],[Cantidad de Insumos]])</f>
        <v/>
      </c>
      <c r="Q1068" s="534" t="str">
        <f>IF(Tabla1[[#This Row],[Descripción]]="","",_xlfn.XLOOKUP(Tabla1[[#This Row],[Descripción]],Tabla10[Descripción],Tabla10[CODIGO PRESUPUESTARIO],0))</f>
        <v/>
      </c>
      <c r="R1068" s="535"/>
    </row>
    <row r="1069" spans="2:18" x14ac:dyDescent="0.25">
      <c r="B1069" s="191" t="str">
        <f>IF('Formulario PPGR3'!$G1069="","",CONCATENATE('Formulario PPGR3'!$C1069,".",'Formulario PPGR3'!$D1069,".",'Formulario PPGR3'!$E1069,".",'Formulario PPGR3'!$F1069))</f>
        <v/>
      </c>
      <c r="C1069" s="191" t="str">
        <f>IF('Formulario PPGR3'!$G1069="","",'Formulario PPGR1'!#REF!)</f>
        <v/>
      </c>
      <c r="D1069" s="191" t="str">
        <f>IF('Formulario PPGR3'!$G1069="","",'Formulario PPGR1'!#REF!)</f>
        <v/>
      </c>
      <c r="E1069" s="191" t="str">
        <f>IF('Formulario PPGR3'!$G1069="","",'Formulario PPGR1'!#REF!)</f>
        <v/>
      </c>
      <c r="F1069" s="191" t="str">
        <f>IF('Formulario PPGR3'!$G1069="","",'Formulario PPGR1'!#REF!)</f>
        <v/>
      </c>
      <c r="G1069" s="190"/>
      <c r="H1069" s="531" t="str" cm="1">
        <f t="array" ref="H1069">IF(Tabla1[[#This Row],[Código_Actividad]]="","",_xlfn.XLOOKUP(Tabla1[[#This Row],[Código_Actividad]],CodigoActividad,Tabla2[Actividades Programables Presupuestables],"",0))</f>
        <v/>
      </c>
      <c r="I1069" s="532" t="str">
        <f>IFERROR(VLOOKUP('Formulario PPGR3'!$G1069,'Formulario PPGR2'!$H$110:$V$265,15,FALSE),"")</f>
        <v/>
      </c>
      <c r="J1069" s="537"/>
      <c r="K1069" s="535" t="str">
        <f>IF(Tabla1[[#This Row],[Insumos]]="","",_xlfn.XLOOKUP(Tabla1[[#This Row],[Insumos]],Tabla10[Insumo],Tabla10[InsumoAbrev],"",0))</f>
        <v/>
      </c>
      <c r="L1069" s="536"/>
      <c r="M1069" s="533" t="str">
        <f>IF(Tabla1[[#This Row],[Descripción]]="","",_xlfn.XLOOKUP(Tabla1[[#This Row],[Descripción]],Tabla10[Descripción],Tabla10[Unidad de Medida],"",0))</f>
        <v/>
      </c>
      <c r="N1069" s="323"/>
      <c r="O1069" s="534" t="str">
        <f>IF(Tabla1[[#This Row],[Descripción]]="","",_xlfn.XLOOKUP(Tabla1[[#This Row],[Descripción]],Tabla10[Descripción],Tabla10[Precio Unitario],0))</f>
        <v/>
      </c>
      <c r="P1069" s="534" t="str">
        <f>IF(Tabla1[[#This Row],[Cantidad de Insumos]]="","",Tabla1[[#This Row],[Precio Unitario]]*Tabla1[[#This Row],[Cantidad de Insumos]])</f>
        <v/>
      </c>
      <c r="Q1069" s="534" t="str">
        <f>IF(Tabla1[[#This Row],[Descripción]]="","",_xlfn.XLOOKUP(Tabla1[[#This Row],[Descripción]],Tabla10[Descripción],Tabla10[CODIGO PRESUPUESTARIO],0))</f>
        <v/>
      </c>
      <c r="R1069" s="535"/>
    </row>
    <row r="1070" spans="2:18" x14ac:dyDescent="0.25">
      <c r="B1070" s="191" t="str">
        <f>IF('Formulario PPGR3'!$G1070="","",CONCATENATE('Formulario PPGR3'!$C1070,".",'Formulario PPGR3'!$D1070,".",'Formulario PPGR3'!$E1070,".",'Formulario PPGR3'!$F1070))</f>
        <v/>
      </c>
      <c r="C1070" s="191" t="str">
        <f>IF('Formulario PPGR3'!$G1070="","",'Formulario PPGR1'!#REF!)</f>
        <v/>
      </c>
      <c r="D1070" s="191" t="str">
        <f>IF('Formulario PPGR3'!$G1070="","",'Formulario PPGR1'!#REF!)</f>
        <v/>
      </c>
      <c r="E1070" s="191" t="str">
        <f>IF('Formulario PPGR3'!$G1070="","",'Formulario PPGR1'!#REF!)</f>
        <v/>
      </c>
      <c r="F1070" s="191" t="str">
        <f>IF('Formulario PPGR3'!$G1070="","",'Formulario PPGR1'!#REF!)</f>
        <v/>
      </c>
      <c r="G1070" s="190"/>
      <c r="H1070" s="531" t="str" cm="1">
        <f t="array" ref="H1070">IF(Tabla1[[#This Row],[Código_Actividad]]="","",_xlfn.XLOOKUP(Tabla1[[#This Row],[Código_Actividad]],CodigoActividad,Tabla2[Actividades Programables Presupuestables],"",0))</f>
        <v/>
      </c>
      <c r="I1070" s="532" t="str">
        <f>IFERROR(VLOOKUP('Formulario PPGR3'!$G1070,'Formulario PPGR2'!$H$110:$V$265,15,FALSE),"")</f>
        <v/>
      </c>
      <c r="J1070" s="537"/>
      <c r="K1070" s="535" t="str">
        <f>IF(Tabla1[[#This Row],[Insumos]]="","",_xlfn.XLOOKUP(Tabla1[[#This Row],[Insumos]],Tabla10[Insumo],Tabla10[InsumoAbrev],"",0))</f>
        <v/>
      </c>
      <c r="L1070" s="536"/>
      <c r="M1070" s="533" t="str">
        <f>IF(Tabla1[[#This Row],[Descripción]]="","",_xlfn.XLOOKUP(Tabla1[[#This Row],[Descripción]],Tabla10[Descripción],Tabla10[Unidad de Medida],"",0))</f>
        <v/>
      </c>
      <c r="N1070" s="323"/>
      <c r="O1070" s="534" t="str">
        <f>IF(Tabla1[[#This Row],[Descripción]]="","",_xlfn.XLOOKUP(Tabla1[[#This Row],[Descripción]],Tabla10[Descripción],Tabla10[Precio Unitario],0))</f>
        <v/>
      </c>
      <c r="P1070" s="534" t="str">
        <f>IF(Tabla1[[#This Row],[Cantidad de Insumos]]="","",Tabla1[[#This Row],[Precio Unitario]]*Tabla1[[#This Row],[Cantidad de Insumos]])</f>
        <v/>
      </c>
      <c r="Q1070" s="534" t="str">
        <f>IF(Tabla1[[#This Row],[Descripción]]="","",_xlfn.XLOOKUP(Tabla1[[#This Row],[Descripción]],Tabla10[Descripción],Tabla10[CODIGO PRESUPUESTARIO],0))</f>
        <v/>
      </c>
      <c r="R1070" s="535"/>
    </row>
    <row r="1071" spans="2:18" x14ac:dyDescent="0.25">
      <c r="B1071" s="191" t="str">
        <f>IF('Formulario PPGR3'!$G1071="","",CONCATENATE('Formulario PPGR3'!$C1071,".",'Formulario PPGR3'!$D1071,".",'Formulario PPGR3'!$E1071,".",'Formulario PPGR3'!$F1071))</f>
        <v/>
      </c>
      <c r="C1071" s="191" t="str">
        <f>IF('Formulario PPGR3'!$G1071="","",'Formulario PPGR1'!#REF!)</f>
        <v/>
      </c>
      <c r="D1071" s="191" t="str">
        <f>IF('Formulario PPGR3'!$G1071="","",'Formulario PPGR1'!#REF!)</f>
        <v/>
      </c>
      <c r="E1071" s="191" t="str">
        <f>IF('Formulario PPGR3'!$G1071="","",'Formulario PPGR1'!#REF!)</f>
        <v/>
      </c>
      <c r="F1071" s="191" t="str">
        <f>IF('Formulario PPGR3'!$G1071="","",'Formulario PPGR1'!#REF!)</f>
        <v/>
      </c>
      <c r="G1071" s="190"/>
      <c r="H1071" s="531" t="str" cm="1">
        <f t="array" ref="H1071">IF(Tabla1[[#This Row],[Código_Actividad]]="","",_xlfn.XLOOKUP(Tabla1[[#This Row],[Código_Actividad]],CodigoActividad,Tabla2[Actividades Programables Presupuestables],"",0))</f>
        <v/>
      </c>
      <c r="I1071" s="532" t="str">
        <f>IFERROR(VLOOKUP('Formulario PPGR3'!$G1071,'Formulario PPGR2'!$H$110:$V$265,15,FALSE),"")</f>
        <v/>
      </c>
      <c r="J1071" s="537"/>
      <c r="K1071" s="535" t="str">
        <f>IF(Tabla1[[#This Row],[Insumos]]="","",_xlfn.XLOOKUP(Tabla1[[#This Row],[Insumos]],Tabla10[Insumo],Tabla10[InsumoAbrev],"",0))</f>
        <v/>
      </c>
      <c r="L1071" s="536"/>
      <c r="M1071" s="533" t="str">
        <f>IF(Tabla1[[#This Row],[Descripción]]="","",_xlfn.XLOOKUP(Tabla1[[#This Row],[Descripción]],Tabla10[Descripción],Tabla10[Unidad de Medida],"",0))</f>
        <v/>
      </c>
      <c r="N1071" s="323"/>
      <c r="O1071" s="534" t="str">
        <f>IF(Tabla1[[#This Row],[Descripción]]="","",_xlfn.XLOOKUP(Tabla1[[#This Row],[Descripción]],Tabla10[Descripción],Tabla10[Precio Unitario],0))</f>
        <v/>
      </c>
      <c r="P1071" s="534" t="str">
        <f>IF(Tabla1[[#This Row],[Cantidad de Insumos]]="","",Tabla1[[#This Row],[Precio Unitario]]*Tabla1[[#This Row],[Cantidad de Insumos]])</f>
        <v/>
      </c>
      <c r="Q1071" s="534" t="str">
        <f>IF(Tabla1[[#This Row],[Descripción]]="","",_xlfn.XLOOKUP(Tabla1[[#This Row],[Descripción]],Tabla10[Descripción],Tabla10[CODIGO PRESUPUESTARIO],0))</f>
        <v/>
      </c>
      <c r="R1071" s="535"/>
    </row>
    <row r="1072" spans="2:18" x14ac:dyDescent="0.25">
      <c r="B1072" s="191" t="str">
        <f>IF('Formulario PPGR3'!$G1072="","",CONCATENATE('Formulario PPGR3'!$C1072,".",'Formulario PPGR3'!$D1072,".",'Formulario PPGR3'!$E1072,".",'Formulario PPGR3'!$F1072))</f>
        <v/>
      </c>
      <c r="C1072" s="191" t="str">
        <f>IF('Formulario PPGR3'!$G1072="","",'Formulario PPGR1'!#REF!)</f>
        <v/>
      </c>
      <c r="D1072" s="191" t="str">
        <f>IF('Formulario PPGR3'!$G1072="","",'Formulario PPGR1'!#REF!)</f>
        <v/>
      </c>
      <c r="E1072" s="191" t="str">
        <f>IF('Formulario PPGR3'!$G1072="","",'Formulario PPGR1'!#REF!)</f>
        <v/>
      </c>
      <c r="F1072" s="191" t="str">
        <f>IF('Formulario PPGR3'!$G1072="","",'Formulario PPGR1'!#REF!)</f>
        <v/>
      </c>
      <c r="G1072" s="190"/>
      <c r="H1072" s="531" t="str" cm="1">
        <f t="array" ref="H1072">IF(Tabla1[[#This Row],[Código_Actividad]]="","",_xlfn.XLOOKUP(Tabla1[[#This Row],[Código_Actividad]],CodigoActividad,Tabla2[Actividades Programables Presupuestables],"",0))</f>
        <v/>
      </c>
      <c r="I1072" s="532" t="str">
        <f>IFERROR(VLOOKUP('Formulario PPGR3'!$G1072,'Formulario PPGR2'!$H$110:$V$265,15,FALSE),"")</f>
        <v/>
      </c>
      <c r="J1072" s="537"/>
      <c r="K1072" s="535" t="str">
        <f>IF(Tabla1[[#This Row],[Insumos]]="","",_xlfn.XLOOKUP(Tabla1[[#This Row],[Insumos]],Tabla10[Insumo],Tabla10[InsumoAbrev],"",0))</f>
        <v/>
      </c>
      <c r="L1072" s="536"/>
      <c r="M1072" s="533" t="str">
        <f>IF(Tabla1[[#This Row],[Descripción]]="","",_xlfn.XLOOKUP(Tabla1[[#This Row],[Descripción]],Tabla10[Descripción],Tabla10[Unidad de Medida],"",0))</f>
        <v/>
      </c>
      <c r="N1072" s="323"/>
      <c r="O1072" s="534" t="str">
        <f>IF(Tabla1[[#This Row],[Descripción]]="","",_xlfn.XLOOKUP(Tabla1[[#This Row],[Descripción]],Tabla10[Descripción],Tabla10[Precio Unitario],0))</f>
        <v/>
      </c>
      <c r="P1072" s="534" t="str">
        <f>IF(Tabla1[[#This Row],[Cantidad de Insumos]]="","",Tabla1[[#This Row],[Precio Unitario]]*Tabla1[[#This Row],[Cantidad de Insumos]])</f>
        <v/>
      </c>
      <c r="Q1072" s="534" t="str">
        <f>IF(Tabla1[[#This Row],[Descripción]]="","",_xlfn.XLOOKUP(Tabla1[[#This Row],[Descripción]],Tabla10[Descripción],Tabla10[CODIGO PRESUPUESTARIO],0))</f>
        <v/>
      </c>
      <c r="R1072" s="535"/>
    </row>
    <row r="1073" spans="2:18" x14ac:dyDescent="0.25">
      <c r="B1073" s="191" t="str">
        <f>IF('Formulario PPGR3'!$G1073="","",CONCATENATE('Formulario PPGR3'!$C1073,".",'Formulario PPGR3'!$D1073,".",'Formulario PPGR3'!$E1073,".",'Formulario PPGR3'!$F1073))</f>
        <v/>
      </c>
      <c r="C1073" s="191" t="str">
        <f>IF('Formulario PPGR3'!$G1073="","",'Formulario PPGR1'!#REF!)</f>
        <v/>
      </c>
      <c r="D1073" s="191" t="str">
        <f>IF('Formulario PPGR3'!$G1073="","",'Formulario PPGR1'!#REF!)</f>
        <v/>
      </c>
      <c r="E1073" s="191" t="str">
        <f>IF('Formulario PPGR3'!$G1073="","",'Formulario PPGR1'!#REF!)</f>
        <v/>
      </c>
      <c r="F1073" s="191" t="str">
        <f>IF('Formulario PPGR3'!$G1073="","",'Formulario PPGR1'!#REF!)</f>
        <v/>
      </c>
      <c r="G1073" s="190"/>
      <c r="H1073" s="531" t="str" cm="1">
        <f t="array" ref="H1073">IF(Tabla1[[#This Row],[Código_Actividad]]="","",_xlfn.XLOOKUP(Tabla1[[#This Row],[Código_Actividad]],CodigoActividad,Tabla2[Actividades Programables Presupuestables],"",0))</f>
        <v/>
      </c>
      <c r="I1073" s="532" t="str">
        <f>IFERROR(VLOOKUP('Formulario PPGR3'!$G1073,'Formulario PPGR2'!$H$110:$V$265,15,FALSE),"")</f>
        <v/>
      </c>
      <c r="J1073" s="537"/>
      <c r="K1073" s="535" t="str">
        <f>IF(Tabla1[[#This Row],[Insumos]]="","",_xlfn.XLOOKUP(Tabla1[[#This Row],[Insumos]],Tabla10[Insumo],Tabla10[InsumoAbrev],"",0))</f>
        <v/>
      </c>
      <c r="L1073" s="536"/>
      <c r="M1073" s="533" t="str">
        <f>IF(Tabla1[[#This Row],[Descripción]]="","",_xlfn.XLOOKUP(Tabla1[[#This Row],[Descripción]],Tabla10[Descripción],Tabla10[Unidad de Medida],"",0))</f>
        <v/>
      </c>
      <c r="N1073" s="323"/>
      <c r="O1073" s="534" t="str">
        <f>IF(Tabla1[[#This Row],[Descripción]]="","",_xlfn.XLOOKUP(Tabla1[[#This Row],[Descripción]],Tabla10[Descripción],Tabla10[Precio Unitario],0))</f>
        <v/>
      </c>
      <c r="P1073" s="534" t="str">
        <f>IF(Tabla1[[#This Row],[Cantidad de Insumos]]="","",Tabla1[[#This Row],[Precio Unitario]]*Tabla1[[#This Row],[Cantidad de Insumos]])</f>
        <v/>
      </c>
      <c r="Q1073" s="534" t="str">
        <f>IF(Tabla1[[#This Row],[Descripción]]="","",_xlfn.XLOOKUP(Tabla1[[#This Row],[Descripción]],Tabla10[Descripción],Tabla10[CODIGO PRESUPUESTARIO],0))</f>
        <v/>
      </c>
      <c r="R1073" s="535"/>
    </row>
    <row r="1074" spans="2:18" x14ac:dyDescent="0.25">
      <c r="B1074" s="191" t="str">
        <f>IF('Formulario PPGR3'!$G1074="","",CONCATENATE('Formulario PPGR3'!$C1074,".",'Formulario PPGR3'!$D1074,".",'Formulario PPGR3'!$E1074,".",'Formulario PPGR3'!$F1074))</f>
        <v/>
      </c>
      <c r="C1074" s="191" t="str">
        <f>IF('Formulario PPGR3'!$G1074="","",'Formulario PPGR1'!#REF!)</f>
        <v/>
      </c>
      <c r="D1074" s="191" t="str">
        <f>IF('Formulario PPGR3'!$G1074="","",'Formulario PPGR1'!#REF!)</f>
        <v/>
      </c>
      <c r="E1074" s="191" t="str">
        <f>IF('Formulario PPGR3'!$G1074="","",'Formulario PPGR1'!#REF!)</f>
        <v/>
      </c>
      <c r="F1074" s="191" t="str">
        <f>IF('Formulario PPGR3'!$G1074="","",'Formulario PPGR1'!#REF!)</f>
        <v/>
      </c>
      <c r="G1074" s="190"/>
      <c r="H1074" s="531" t="str" cm="1">
        <f t="array" ref="H1074">IF(Tabla1[[#This Row],[Código_Actividad]]="","",_xlfn.XLOOKUP(Tabla1[[#This Row],[Código_Actividad]],CodigoActividad,Tabla2[Actividades Programables Presupuestables],"",0))</f>
        <v/>
      </c>
      <c r="I1074" s="532" t="str">
        <f>IFERROR(VLOOKUP('Formulario PPGR3'!$G1074,'Formulario PPGR2'!$H$110:$V$265,15,FALSE),"")</f>
        <v/>
      </c>
      <c r="J1074" s="537"/>
      <c r="K1074" s="535" t="str">
        <f>IF(Tabla1[[#This Row],[Insumos]]="","",_xlfn.XLOOKUP(Tabla1[[#This Row],[Insumos]],Tabla10[Insumo],Tabla10[InsumoAbrev],"",0))</f>
        <v/>
      </c>
      <c r="L1074" s="536"/>
      <c r="M1074" s="533" t="str">
        <f>IF(Tabla1[[#This Row],[Descripción]]="","",_xlfn.XLOOKUP(Tabla1[[#This Row],[Descripción]],Tabla10[Descripción],Tabla10[Unidad de Medida],"",0))</f>
        <v/>
      </c>
      <c r="N1074" s="323"/>
      <c r="O1074" s="534" t="str">
        <f>IF(Tabla1[[#This Row],[Descripción]]="","",_xlfn.XLOOKUP(Tabla1[[#This Row],[Descripción]],Tabla10[Descripción],Tabla10[Precio Unitario],0))</f>
        <v/>
      </c>
      <c r="P1074" s="534" t="str">
        <f>IF(Tabla1[[#This Row],[Cantidad de Insumos]]="","",Tabla1[[#This Row],[Precio Unitario]]*Tabla1[[#This Row],[Cantidad de Insumos]])</f>
        <v/>
      </c>
      <c r="Q1074" s="534" t="str">
        <f>IF(Tabla1[[#This Row],[Descripción]]="","",_xlfn.XLOOKUP(Tabla1[[#This Row],[Descripción]],Tabla10[Descripción],Tabla10[CODIGO PRESUPUESTARIO],0))</f>
        <v/>
      </c>
      <c r="R1074" s="535"/>
    </row>
    <row r="1075" spans="2:18" x14ac:dyDescent="0.25">
      <c r="B1075" s="191" t="str">
        <f>IF('Formulario PPGR3'!$G1075="","",CONCATENATE('Formulario PPGR3'!$C1075,".",'Formulario PPGR3'!$D1075,".",'Formulario PPGR3'!$E1075,".",'Formulario PPGR3'!$F1075))</f>
        <v/>
      </c>
      <c r="C1075" s="191" t="str">
        <f>IF('Formulario PPGR3'!$G1075="","",'Formulario PPGR1'!#REF!)</f>
        <v/>
      </c>
      <c r="D1075" s="191" t="str">
        <f>IF('Formulario PPGR3'!$G1075="","",'Formulario PPGR1'!#REF!)</f>
        <v/>
      </c>
      <c r="E1075" s="191" t="str">
        <f>IF('Formulario PPGR3'!$G1075="","",'Formulario PPGR1'!#REF!)</f>
        <v/>
      </c>
      <c r="F1075" s="191" t="str">
        <f>IF('Formulario PPGR3'!$G1075="","",'Formulario PPGR1'!#REF!)</f>
        <v/>
      </c>
      <c r="G1075" s="190"/>
      <c r="H1075" s="531" t="str" cm="1">
        <f t="array" ref="H1075">IF(Tabla1[[#This Row],[Código_Actividad]]="","",_xlfn.XLOOKUP(Tabla1[[#This Row],[Código_Actividad]],CodigoActividad,Tabla2[Actividades Programables Presupuestables],"",0))</f>
        <v/>
      </c>
      <c r="I1075" s="532" t="str">
        <f>IFERROR(VLOOKUP('Formulario PPGR3'!$G1075,'Formulario PPGR2'!$H$110:$V$265,15,FALSE),"")</f>
        <v/>
      </c>
      <c r="J1075" s="537"/>
      <c r="K1075" s="535" t="str">
        <f>IF(Tabla1[[#This Row],[Insumos]]="","",_xlfn.XLOOKUP(Tabla1[[#This Row],[Insumos]],Tabla10[Insumo],Tabla10[InsumoAbrev],"",0))</f>
        <v/>
      </c>
      <c r="L1075" s="536"/>
      <c r="M1075" s="533" t="str">
        <f>IF(Tabla1[[#This Row],[Descripción]]="","",_xlfn.XLOOKUP(Tabla1[[#This Row],[Descripción]],Tabla10[Descripción],Tabla10[Unidad de Medida],"",0))</f>
        <v/>
      </c>
      <c r="N1075" s="323"/>
      <c r="O1075" s="534" t="str">
        <f>IF(Tabla1[[#This Row],[Descripción]]="","",_xlfn.XLOOKUP(Tabla1[[#This Row],[Descripción]],Tabla10[Descripción],Tabla10[Precio Unitario],0))</f>
        <v/>
      </c>
      <c r="P1075" s="534" t="str">
        <f>IF(Tabla1[[#This Row],[Cantidad de Insumos]]="","",Tabla1[[#This Row],[Precio Unitario]]*Tabla1[[#This Row],[Cantidad de Insumos]])</f>
        <v/>
      </c>
      <c r="Q1075" s="534" t="str">
        <f>IF(Tabla1[[#This Row],[Descripción]]="","",_xlfn.XLOOKUP(Tabla1[[#This Row],[Descripción]],Tabla10[Descripción],Tabla10[CODIGO PRESUPUESTARIO],0))</f>
        <v/>
      </c>
      <c r="R1075" s="535"/>
    </row>
    <row r="1076" spans="2:18" x14ac:dyDescent="0.25">
      <c r="B1076" s="191" t="str">
        <f>IF('Formulario PPGR3'!$G1076="","",CONCATENATE('Formulario PPGR3'!$C1076,".",'Formulario PPGR3'!$D1076,".",'Formulario PPGR3'!$E1076,".",'Formulario PPGR3'!$F1076))</f>
        <v/>
      </c>
      <c r="C1076" s="191" t="str">
        <f>IF('Formulario PPGR3'!$G1076="","",'Formulario PPGR1'!#REF!)</f>
        <v/>
      </c>
      <c r="D1076" s="191" t="str">
        <f>IF('Formulario PPGR3'!$G1076="","",'Formulario PPGR1'!#REF!)</f>
        <v/>
      </c>
      <c r="E1076" s="191" t="str">
        <f>IF('Formulario PPGR3'!$G1076="","",'Formulario PPGR1'!#REF!)</f>
        <v/>
      </c>
      <c r="F1076" s="191" t="str">
        <f>IF('Formulario PPGR3'!$G1076="","",'Formulario PPGR1'!#REF!)</f>
        <v/>
      </c>
      <c r="G1076" s="190"/>
      <c r="H1076" s="531" t="str" cm="1">
        <f t="array" ref="H1076">IF(Tabla1[[#This Row],[Código_Actividad]]="","",_xlfn.XLOOKUP(Tabla1[[#This Row],[Código_Actividad]],CodigoActividad,Tabla2[Actividades Programables Presupuestables],"",0))</f>
        <v/>
      </c>
      <c r="I1076" s="532" t="str">
        <f>IFERROR(VLOOKUP('Formulario PPGR3'!$G1076,'Formulario PPGR2'!$H$110:$V$265,15,FALSE),"")</f>
        <v/>
      </c>
      <c r="J1076" s="537"/>
      <c r="K1076" s="535" t="str">
        <f>IF(Tabla1[[#This Row],[Insumos]]="","",_xlfn.XLOOKUP(Tabla1[[#This Row],[Insumos]],Tabla10[Insumo],Tabla10[InsumoAbrev],"",0))</f>
        <v/>
      </c>
      <c r="L1076" s="536"/>
      <c r="M1076" s="533" t="str">
        <f>IF(Tabla1[[#This Row],[Descripción]]="","",_xlfn.XLOOKUP(Tabla1[[#This Row],[Descripción]],Tabla10[Descripción],Tabla10[Unidad de Medida],"",0))</f>
        <v/>
      </c>
      <c r="N1076" s="323"/>
      <c r="O1076" s="534" t="str">
        <f>IF(Tabla1[[#This Row],[Descripción]]="","",_xlfn.XLOOKUP(Tabla1[[#This Row],[Descripción]],Tabla10[Descripción],Tabla10[Precio Unitario],0))</f>
        <v/>
      </c>
      <c r="P1076" s="534" t="str">
        <f>IF(Tabla1[[#This Row],[Cantidad de Insumos]]="","",Tabla1[[#This Row],[Precio Unitario]]*Tabla1[[#This Row],[Cantidad de Insumos]])</f>
        <v/>
      </c>
      <c r="Q1076" s="534" t="str">
        <f>IF(Tabla1[[#This Row],[Descripción]]="","",_xlfn.XLOOKUP(Tabla1[[#This Row],[Descripción]],Tabla10[Descripción],Tabla10[CODIGO PRESUPUESTARIO],0))</f>
        <v/>
      </c>
      <c r="R1076" s="535"/>
    </row>
    <row r="1077" spans="2:18" x14ac:dyDescent="0.25">
      <c r="B1077" s="191" t="str">
        <f>IF('Formulario PPGR3'!$G1077="","",CONCATENATE('Formulario PPGR3'!$C1077,".",'Formulario PPGR3'!$D1077,".",'Formulario PPGR3'!$E1077,".",'Formulario PPGR3'!$F1077))</f>
        <v/>
      </c>
      <c r="C1077" s="191" t="str">
        <f>IF('Formulario PPGR3'!$G1077="","",'Formulario PPGR1'!#REF!)</f>
        <v/>
      </c>
      <c r="D1077" s="191" t="str">
        <f>IF('Formulario PPGR3'!$G1077="","",'Formulario PPGR1'!#REF!)</f>
        <v/>
      </c>
      <c r="E1077" s="191" t="str">
        <f>IF('Formulario PPGR3'!$G1077="","",'Formulario PPGR1'!#REF!)</f>
        <v/>
      </c>
      <c r="F1077" s="191" t="str">
        <f>IF('Formulario PPGR3'!$G1077="","",'Formulario PPGR1'!#REF!)</f>
        <v/>
      </c>
      <c r="G1077" s="190"/>
      <c r="H1077" s="531" t="str" cm="1">
        <f t="array" ref="H1077">IF(Tabla1[[#This Row],[Código_Actividad]]="","",_xlfn.XLOOKUP(Tabla1[[#This Row],[Código_Actividad]],CodigoActividad,Tabla2[Actividades Programables Presupuestables],"",0))</f>
        <v/>
      </c>
      <c r="I1077" s="532" t="str">
        <f>IFERROR(VLOOKUP('Formulario PPGR3'!$G1077,'Formulario PPGR2'!$H$110:$V$265,15,FALSE),"")</f>
        <v/>
      </c>
      <c r="J1077" s="537"/>
      <c r="K1077" s="535" t="str">
        <f>IF(Tabla1[[#This Row],[Insumos]]="","",_xlfn.XLOOKUP(Tabla1[[#This Row],[Insumos]],Tabla10[Insumo],Tabla10[InsumoAbrev],"",0))</f>
        <v/>
      </c>
      <c r="L1077" s="536"/>
      <c r="M1077" s="533" t="str">
        <f>IF(Tabla1[[#This Row],[Descripción]]="","",_xlfn.XLOOKUP(Tabla1[[#This Row],[Descripción]],Tabla10[Descripción],Tabla10[Unidad de Medida],"",0))</f>
        <v/>
      </c>
      <c r="N1077" s="323"/>
      <c r="O1077" s="534" t="str">
        <f>IF(Tabla1[[#This Row],[Descripción]]="","",_xlfn.XLOOKUP(Tabla1[[#This Row],[Descripción]],Tabla10[Descripción],Tabla10[Precio Unitario],0))</f>
        <v/>
      </c>
      <c r="P1077" s="534" t="str">
        <f>IF(Tabla1[[#This Row],[Cantidad de Insumos]]="","",Tabla1[[#This Row],[Precio Unitario]]*Tabla1[[#This Row],[Cantidad de Insumos]])</f>
        <v/>
      </c>
      <c r="Q1077" s="534" t="str">
        <f>IF(Tabla1[[#This Row],[Descripción]]="","",_xlfn.XLOOKUP(Tabla1[[#This Row],[Descripción]],Tabla10[Descripción],Tabla10[CODIGO PRESUPUESTARIO],0))</f>
        <v/>
      </c>
      <c r="R1077" s="535"/>
    </row>
    <row r="1078" spans="2:18" x14ac:dyDescent="0.25">
      <c r="B1078" s="191" t="str">
        <f>IF('Formulario PPGR3'!$G1078="","",CONCATENATE('Formulario PPGR3'!$C1078,".",'Formulario PPGR3'!$D1078,".",'Formulario PPGR3'!$E1078,".",'Formulario PPGR3'!$F1078))</f>
        <v/>
      </c>
      <c r="C1078" s="191" t="str">
        <f>IF('Formulario PPGR3'!$G1078="","",'Formulario PPGR1'!#REF!)</f>
        <v/>
      </c>
      <c r="D1078" s="191" t="str">
        <f>IF('Formulario PPGR3'!$G1078="","",'Formulario PPGR1'!#REF!)</f>
        <v/>
      </c>
      <c r="E1078" s="191" t="str">
        <f>IF('Formulario PPGR3'!$G1078="","",'Formulario PPGR1'!#REF!)</f>
        <v/>
      </c>
      <c r="F1078" s="191" t="str">
        <f>IF('Formulario PPGR3'!$G1078="","",'Formulario PPGR1'!#REF!)</f>
        <v/>
      </c>
      <c r="G1078" s="190"/>
      <c r="H1078" s="531" t="str" cm="1">
        <f t="array" ref="H1078">IF(Tabla1[[#This Row],[Código_Actividad]]="","",_xlfn.XLOOKUP(Tabla1[[#This Row],[Código_Actividad]],CodigoActividad,Tabla2[Actividades Programables Presupuestables],"",0))</f>
        <v/>
      </c>
      <c r="I1078" s="532" t="str">
        <f>IFERROR(VLOOKUP('Formulario PPGR3'!$G1078,'Formulario PPGR2'!$H$110:$V$265,15,FALSE),"")</f>
        <v/>
      </c>
      <c r="J1078" s="537"/>
      <c r="K1078" s="535" t="str">
        <f>IF(Tabla1[[#This Row],[Insumos]]="","",_xlfn.XLOOKUP(Tabla1[[#This Row],[Insumos]],Tabla10[Insumo],Tabla10[InsumoAbrev],"",0))</f>
        <v/>
      </c>
      <c r="L1078" s="536"/>
      <c r="M1078" s="533" t="str">
        <f>IF(Tabla1[[#This Row],[Descripción]]="","",_xlfn.XLOOKUP(Tabla1[[#This Row],[Descripción]],Tabla10[Descripción],Tabla10[Unidad de Medida],"",0))</f>
        <v/>
      </c>
      <c r="N1078" s="323"/>
      <c r="O1078" s="534" t="str">
        <f>IF(Tabla1[[#This Row],[Descripción]]="","",_xlfn.XLOOKUP(Tabla1[[#This Row],[Descripción]],Tabla10[Descripción],Tabla10[Precio Unitario],0))</f>
        <v/>
      </c>
      <c r="P1078" s="534" t="str">
        <f>IF(Tabla1[[#This Row],[Cantidad de Insumos]]="","",Tabla1[[#This Row],[Precio Unitario]]*Tabla1[[#This Row],[Cantidad de Insumos]])</f>
        <v/>
      </c>
      <c r="Q1078" s="534" t="str">
        <f>IF(Tabla1[[#This Row],[Descripción]]="","",_xlfn.XLOOKUP(Tabla1[[#This Row],[Descripción]],Tabla10[Descripción],Tabla10[CODIGO PRESUPUESTARIO],0))</f>
        <v/>
      </c>
      <c r="R1078" s="535"/>
    </row>
    <row r="1079" spans="2:18" x14ac:dyDescent="0.25">
      <c r="B1079" s="191" t="str">
        <f>IF('Formulario PPGR3'!$G1079="","",CONCATENATE('Formulario PPGR3'!$C1079,".",'Formulario PPGR3'!$D1079,".",'Formulario PPGR3'!$E1079,".",'Formulario PPGR3'!$F1079))</f>
        <v/>
      </c>
      <c r="C1079" s="191" t="str">
        <f>IF('Formulario PPGR3'!$G1079="","",'Formulario PPGR1'!#REF!)</f>
        <v/>
      </c>
      <c r="D1079" s="191" t="str">
        <f>IF('Formulario PPGR3'!$G1079="","",'Formulario PPGR1'!#REF!)</f>
        <v/>
      </c>
      <c r="E1079" s="191" t="str">
        <f>IF('Formulario PPGR3'!$G1079="","",'Formulario PPGR1'!#REF!)</f>
        <v/>
      </c>
      <c r="F1079" s="191" t="str">
        <f>IF('Formulario PPGR3'!$G1079="","",'Formulario PPGR1'!#REF!)</f>
        <v/>
      </c>
      <c r="G1079" s="190"/>
      <c r="H1079" s="531" t="str" cm="1">
        <f t="array" ref="H1079">IF(Tabla1[[#This Row],[Código_Actividad]]="","",_xlfn.XLOOKUP(Tabla1[[#This Row],[Código_Actividad]],CodigoActividad,Tabla2[Actividades Programables Presupuestables],"",0))</f>
        <v/>
      </c>
      <c r="I1079" s="532" t="str">
        <f>IFERROR(VLOOKUP('Formulario PPGR3'!$G1079,'Formulario PPGR2'!$H$110:$V$265,15,FALSE),"")</f>
        <v/>
      </c>
      <c r="J1079" s="537"/>
      <c r="K1079" s="535" t="str">
        <f>IF(Tabla1[[#This Row],[Insumos]]="","",_xlfn.XLOOKUP(Tabla1[[#This Row],[Insumos]],Tabla10[Insumo],Tabla10[InsumoAbrev],"",0))</f>
        <v/>
      </c>
      <c r="L1079" s="536"/>
      <c r="M1079" s="533" t="str">
        <f>IF(Tabla1[[#This Row],[Descripción]]="","",_xlfn.XLOOKUP(Tabla1[[#This Row],[Descripción]],Tabla10[Descripción],Tabla10[Unidad de Medida],"",0))</f>
        <v/>
      </c>
      <c r="N1079" s="323"/>
      <c r="O1079" s="534" t="str">
        <f>IF(Tabla1[[#This Row],[Descripción]]="","",_xlfn.XLOOKUP(Tabla1[[#This Row],[Descripción]],Tabla10[Descripción],Tabla10[Precio Unitario],0))</f>
        <v/>
      </c>
      <c r="P1079" s="534" t="str">
        <f>IF(Tabla1[[#This Row],[Cantidad de Insumos]]="","",Tabla1[[#This Row],[Precio Unitario]]*Tabla1[[#This Row],[Cantidad de Insumos]])</f>
        <v/>
      </c>
      <c r="Q1079" s="534" t="str">
        <f>IF(Tabla1[[#This Row],[Descripción]]="","",_xlfn.XLOOKUP(Tabla1[[#This Row],[Descripción]],Tabla10[Descripción],Tabla10[CODIGO PRESUPUESTARIO],0))</f>
        <v/>
      </c>
      <c r="R1079" s="535"/>
    </row>
    <row r="1080" spans="2:18" x14ac:dyDescent="0.25">
      <c r="B1080" s="191" t="str">
        <f>IF('Formulario PPGR3'!$G1080="","",CONCATENATE('Formulario PPGR3'!$C1080,".",'Formulario PPGR3'!$D1080,".",'Formulario PPGR3'!$E1080,".",'Formulario PPGR3'!$F1080))</f>
        <v/>
      </c>
      <c r="C1080" s="191" t="str">
        <f>IF('Formulario PPGR3'!$G1080="","",'Formulario PPGR1'!#REF!)</f>
        <v/>
      </c>
      <c r="D1080" s="191" t="str">
        <f>IF('Formulario PPGR3'!$G1080="","",'Formulario PPGR1'!#REF!)</f>
        <v/>
      </c>
      <c r="E1080" s="191" t="str">
        <f>IF('Formulario PPGR3'!$G1080="","",'Formulario PPGR1'!#REF!)</f>
        <v/>
      </c>
      <c r="F1080" s="191" t="str">
        <f>IF('Formulario PPGR3'!$G1080="","",'Formulario PPGR1'!#REF!)</f>
        <v/>
      </c>
      <c r="G1080" s="190"/>
      <c r="H1080" s="531" t="str" cm="1">
        <f t="array" ref="H1080">IF(Tabla1[[#This Row],[Código_Actividad]]="","",_xlfn.XLOOKUP(Tabla1[[#This Row],[Código_Actividad]],CodigoActividad,Tabla2[Actividades Programables Presupuestables],"",0))</f>
        <v/>
      </c>
      <c r="I1080" s="532" t="str">
        <f>IFERROR(VLOOKUP('Formulario PPGR3'!$G1080,'Formulario PPGR2'!$H$110:$V$265,15,FALSE),"")</f>
        <v/>
      </c>
      <c r="J1080" s="537"/>
      <c r="K1080" s="535" t="str">
        <f>IF(Tabla1[[#This Row],[Insumos]]="","",_xlfn.XLOOKUP(Tabla1[[#This Row],[Insumos]],Tabla10[Insumo],Tabla10[InsumoAbrev],"",0))</f>
        <v/>
      </c>
      <c r="L1080" s="536"/>
      <c r="M1080" s="533" t="str">
        <f>IF(Tabla1[[#This Row],[Descripción]]="","",_xlfn.XLOOKUP(Tabla1[[#This Row],[Descripción]],Tabla10[Descripción],Tabla10[Unidad de Medida],"",0))</f>
        <v/>
      </c>
      <c r="N1080" s="323"/>
      <c r="O1080" s="534" t="str">
        <f>IF(Tabla1[[#This Row],[Descripción]]="","",_xlfn.XLOOKUP(Tabla1[[#This Row],[Descripción]],Tabla10[Descripción],Tabla10[Precio Unitario],0))</f>
        <v/>
      </c>
      <c r="P1080" s="534" t="str">
        <f>IF(Tabla1[[#This Row],[Cantidad de Insumos]]="","",Tabla1[[#This Row],[Precio Unitario]]*Tabla1[[#This Row],[Cantidad de Insumos]])</f>
        <v/>
      </c>
      <c r="Q1080" s="534" t="str">
        <f>IF(Tabla1[[#This Row],[Descripción]]="","",_xlfn.XLOOKUP(Tabla1[[#This Row],[Descripción]],Tabla10[Descripción],Tabla10[CODIGO PRESUPUESTARIO],0))</f>
        <v/>
      </c>
      <c r="R1080" s="535"/>
    </row>
    <row r="1081" spans="2:18" x14ac:dyDescent="0.25">
      <c r="B1081" s="191" t="str">
        <f>IF('Formulario PPGR3'!$G1081="","",CONCATENATE('Formulario PPGR3'!$C1081,".",'Formulario PPGR3'!$D1081,".",'Formulario PPGR3'!$E1081,".",'Formulario PPGR3'!$F1081))</f>
        <v/>
      </c>
      <c r="C1081" s="191" t="str">
        <f>IF('Formulario PPGR3'!$G1081="","",'Formulario PPGR1'!#REF!)</f>
        <v/>
      </c>
      <c r="D1081" s="191" t="str">
        <f>IF('Formulario PPGR3'!$G1081="","",'Formulario PPGR1'!#REF!)</f>
        <v/>
      </c>
      <c r="E1081" s="191" t="str">
        <f>IF('Formulario PPGR3'!$G1081="","",'Formulario PPGR1'!#REF!)</f>
        <v/>
      </c>
      <c r="F1081" s="191" t="str">
        <f>IF('Formulario PPGR3'!$G1081="","",'Formulario PPGR1'!#REF!)</f>
        <v/>
      </c>
      <c r="G1081" s="190"/>
      <c r="H1081" s="531" t="str" cm="1">
        <f t="array" ref="H1081">IF(Tabla1[[#This Row],[Código_Actividad]]="","",_xlfn.XLOOKUP(Tabla1[[#This Row],[Código_Actividad]],CodigoActividad,Tabla2[Actividades Programables Presupuestables],"",0))</f>
        <v/>
      </c>
      <c r="I1081" s="532" t="str">
        <f>IFERROR(VLOOKUP('Formulario PPGR3'!$G1081,'Formulario PPGR2'!$H$110:$V$265,15,FALSE),"")</f>
        <v/>
      </c>
      <c r="J1081" s="537"/>
      <c r="K1081" s="535" t="str">
        <f>IF(Tabla1[[#This Row],[Insumos]]="","",_xlfn.XLOOKUP(Tabla1[[#This Row],[Insumos]],Tabla10[Insumo],Tabla10[InsumoAbrev],"",0))</f>
        <v/>
      </c>
      <c r="L1081" s="536"/>
      <c r="M1081" s="533" t="str">
        <f>IF(Tabla1[[#This Row],[Descripción]]="","",_xlfn.XLOOKUP(Tabla1[[#This Row],[Descripción]],Tabla10[Descripción],Tabla10[Unidad de Medida],"",0))</f>
        <v/>
      </c>
      <c r="N1081" s="323"/>
      <c r="O1081" s="534" t="str">
        <f>IF(Tabla1[[#This Row],[Descripción]]="","",_xlfn.XLOOKUP(Tabla1[[#This Row],[Descripción]],Tabla10[Descripción],Tabla10[Precio Unitario],0))</f>
        <v/>
      </c>
      <c r="P1081" s="534" t="str">
        <f>IF(Tabla1[[#This Row],[Cantidad de Insumos]]="","",Tabla1[[#This Row],[Precio Unitario]]*Tabla1[[#This Row],[Cantidad de Insumos]])</f>
        <v/>
      </c>
      <c r="Q1081" s="534" t="str">
        <f>IF(Tabla1[[#This Row],[Descripción]]="","",_xlfn.XLOOKUP(Tabla1[[#This Row],[Descripción]],Tabla10[Descripción],Tabla10[CODIGO PRESUPUESTARIO],0))</f>
        <v/>
      </c>
      <c r="R1081" s="535"/>
    </row>
    <row r="1082" spans="2:18" x14ac:dyDescent="0.25">
      <c r="B1082" s="191" t="str">
        <f>IF('Formulario PPGR3'!$G1082="","",CONCATENATE('Formulario PPGR3'!$C1082,".",'Formulario PPGR3'!$D1082,".",'Formulario PPGR3'!$E1082,".",'Formulario PPGR3'!$F1082))</f>
        <v/>
      </c>
      <c r="C1082" s="191" t="str">
        <f>IF('Formulario PPGR3'!$G1082="","",'Formulario PPGR1'!#REF!)</f>
        <v/>
      </c>
      <c r="D1082" s="191" t="str">
        <f>IF('Formulario PPGR3'!$G1082="","",'Formulario PPGR1'!#REF!)</f>
        <v/>
      </c>
      <c r="E1082" s="191" t="str">
        <f>IF('Formulario PPGR3'!$G1082="","",'Formulario PPGR1'!#REF!)</f>
        <v/>
      </c>
      <c r="F1082" s="191" t="str">
        <f>IF('Formulario PPGR3'!$G1082="","",'Formulario PPGR1'!#REF!)</f>
        <v/>
      </c>
      <c r="G1082" s="190"/>
      <c r="H1082" s="531" t="str" cm="1">
        <f t="array" ref="H1082">IF(Tabla1[[#This Row],[Código_Actividad]]="","",_xlfn.XLOOKUP(Tabla1[[#This Row],[Código_Actividad]],CodigoActividad,Tabla2[Actividades Programables Presupuestables],"",0))</f>
        <v/>
      </c>
      <c r="I1082" s="532" t="str">
        <f>IFERROR(VLOOKUP('Formulario PPGR3'!$G1082,'Formulario PPGR2'!$H$110:$V$265,15,FALSE),"")</f>
        <v/>
      </c>
      <c r="J1082" s="537"/>
      <c r="K1082" s="535" t="str">
        <f>IF(Tabla1[[#This Row],[Insumos]]="","",_xlfn.XLOOKUP(Tabla1[[#This Row],[Insumos]],Tabla10[Insumo],Tabla10[InsumoAbrev],"",0))</f>
        <v/>
      </c>
      <c r="L1082" s="536"/>
      <c r="M1082" s="533" t="str">
        <f>IF(Tabla1[[#This Row],[Descripción]]="","",_xlfn.XLOOKUP(Tabla1[[#This Row],[Descripción]],Tabla10[Descripción],Tabla10[Unidad de Medida],"",0))</f>
        <v/>
      </c>
      <c r="N1082" s="323"/>
      <c r="O1082" s="534" t="str">
        <f>IF(Tabla1[[#This Row],[Descripción]]="","",_xlfn.XLOOKUP(Tabla1[[#This Row],[Descripción]],Tabla10[Descripción],Tabla10[Precio Unitario],0))</f>
        <v/>
      </c>
      <c r="P1082" s="534" t="str">
        <f>IF(Tabla1[[#This Row],[Cantidad de Insumos]]="","",Tabla1[[#This Row],[Precio Unitario]]*Tabla1[[#This Row],[Cantidad de Insumos]])</f>
        <v/>
      </c>
      <c r="Q1082" s="534" t="str">
        <f>IF(Tabla1[[#This Row],[Descripción]]="","",_xlfn.XLOOKUP(Tabla1[[#This Row],[Descripción]],Tabla10[Descripción],Tabla10[CODIGO PRESUPUESTARIO],0))</f>
        <v/>
      </c>
      <c r="R1082" s="535"/>
    </row>
    <row r="1083" spans="2:18" x14ac:dyDescent="0.25">
      <c r="B1083" s="191" t="str">
        <f>IF('Formulario PPGR3'!$G1083="","",CONCATENATE('Formulario PPGR3'!$C1083,".",'Formulario PPGR3'!$D1083,".",'Formulario PPGR3'!$E1083,".",'Formulario PPGR3'!$F1083))</f>
        <v/>
      </c>
      <c r="C1083" s="191" t="str">
        <f>IF('Formulario PPGR3'!$G1083="","",'Formulario PPGR1'!#REF!)</f>
        <v/>
      </c>
      <c r="D1083" s="191" t="str">
        <f>IF('Formulario PPGR3'!$G1083="","",'Formulario PPGR1'!#REF!)</f>
        <v/>
      </c>
      <c r="E1083" s="191" t="str">
        <f>IF('Formulario PPGR3'!$G1083="","",'Formulario PPGR1'!#REF!)</f>
        <v/>
      </c>
      <c r="F1083" s="191" t="str">
        <f>IF('Formulario PPGR3'!$G1083="","",'Formulario PPGR1'!#REF!)</f>
        <v/>
      </c>
      <c r="G1083" s="190"/>
      <c r="H1083" s="531" t="str" cm="1">
        <f t="array" ref="H1083">IF(Tabla1[[#This Row],[Código_Actividad]]="","",_xlfn.XLOOKUP(Tabla1[[#This Row],[Código_Actividad]],CodigoActividad,Tabla2[Actividades Programables Presupuestables],"",0))</f>
        <v/>
      </c>
      <c r="I1083" s="532" t="str">
        <f>IFERROR(VLOOKUP('Formulario PPGR3'!$G1083,'Formulario PPGR2'!$H$110:$V$265,15,FALSE),"")</f>
        <v/>
      </c>
      <c r="J1083" s="537"/>
      <c r="K1083" s="535" t="str">
        <f>IF(Tabla1[[#This Row],[Insumos]]="","",_xlfn.XLOOKUP(Tabla1[[#This Row],[Insumos]],Tabla10[Insumo],Tabla10[InsumoAbrev],"",0))</f>
        <v/>
      </c>
      <c r="L1083" s="536"/>
      <c r="M1083" s="533" t="str">
        <f>IF(Tabla1[[#This Row],[Descripción]]="","",_xlfn.XLOOKUP(Tabla1[[#This Row],[Descripción]],Tabla10[Descripción],Tabla10[Unidad de Medida],"",0))</f>
        <v/>
      </c>
      <c r="N1083" s="323"/>
      <c r="O1083" s="534" t="str">
        <f>IF(Tabla1[[#This Row],[Descripción]]="","",_xlfn.XLOOKUP(Tabla1[[#This Row],[Descripción]],Tabla10[Descripción],Tabla10[Precio Unitario],0))</f>
        <v/>
      </c>
      <c r="P1083" s="534" t="str">
        <f>IF(Tabla1[[#This Row],[Cantidad de Insumos]]="","",Tabla1[[#This Row],[Precio Unitario]]*Tabla1[[#This Row],[Cantidad de Insumos]])</f>
        <v/>
      </c>
      <c r="Q1083" s="534" t="str">
        <f>IF(Tabla1[[#This Row],[Descripción]]="","",_xlfn.XLOOKUP(Tabla1[[#This Row],[Descripción]],Tabla10[Descripción],Tabla10[CODIGO PRESUPUESTARIO],0))</f>
        <v/>
      </c>
      <c r="R1083" s="535"/>
    </row>
    <row r="1084" spans="2:18" x14ac:dyDescent="0.25">
      <c r="B1084" s="191" t="str">
        <f>IF('Formulario PPGR3'!$G1084="","",CONCATENATE('Formulario PPGR3'!$C1084,".",'Formulario PPGR3'!$D1084,".",'Formulario PPGR3'!$E1084,".",'Formulario PPGR3'!$F1084))</f>
        <v/>
      </c>
      <c r="C1084" s="191" t="str">
        <f>IF('Formulario PPGR3'!$G1084="","",'Formulario PPGR1'!#REF!)</f>
        <v/>
      </c>
      <c r="D1084" s="191" t="str">
        <f>IF('Formulario PPGR3'!$G1084="","",'Formulario PPGR1'!#REF!)</f>
        <v/>
      </c>
      <c r="E1084" s="191" t="str">
        <f>IF('Formulario PPGR3'!$G1084="","",'Formulario PPGR1'!#REF!)</f>
        <v/>
      </c>
      <c r="F1084" s="191" t="str">
        <f>IF('Formulario PPGR3'!$G1084="","",'Formulario PPGR1'!#REF!)</f>
        <v/>
      </c>
      <c r="G1084" s="190"/>
      <c r="H1084" s="531" t="str" cm="1">
        <f t="array" ref="H1084">IF(Tabla1[[#This Row],[Código_Actividad]]="","",_xlfn.XLOOKUP(Tabla1[[#This Row],[Código_Actividad]],CodigoActividad,Tabla2[Actividades Programables Presupuestables],"",0))</f>
        <v/>
      </c>
      <c r="I1084" s="532" t="str">
        <f>IFERROR(VLOOKUP('Formulario PPGR3'!$G1084,'Formulario PPGR2'!$H$110:$V$265,15,FALSE),"")</f>
        <v/>
      </c>
      <c r="J1084" s="537"/>
      <c r="K1084" s="535" t="str">
        <f>IF(Tabla1[[#This Row],[Insumos]]="","",_xlfn.XLOOKUP(Tabla1[[#This Row],[Insumos]],Tabla10[Insumo],Tabla10[InsumoAbrev],"",0))</f>
        <v/>
      </c>
      <c r="L1084" s="536"/>
      <c r="M1084" s="533" t="str">
        <f>IF(Tabla1[[#This Row],[Descripción]]="","",_xlfn.XLOOKUP(Tabla1[[#This Row],[Descripción]],Tabla10[Descripción],Tabla10[Unidad de Medida],"",0))</f>
        <v/>
      </c>
      <c r="N1084" s="323"/>
      <c r="O1084" s="534" t="str">
        <f>IF(Tabla1[[#This Row],[Descripción]]="","",_xlfn.XLOOKUP(Tabla1[[#This Row],[Descripción]],Tabla10[Descripción],Tabla10[Precio Unitario],0))</f>
        <v/>
      </c>
      <c r="P1084" s="534" t="str">
        <f>IF(Tabla1[[#This Row],[Cantidad de Insumos]]="","",Tabla1[[#This Row],[Precio Unitario]]*Tabla1[[#This Row],[Cantidad de Insumos]])</f>
        <v/>
      </c>
      <c r="Q1084" s="534" t="str">
        <f>IF(Tabla1[[#This Row],[Descripción]]="","",_xlfn.XLOOKUP(Tabla1[[#This Row],[Descripción]],Tabla10[Descripción],Tabla10[CODIGO PRESUPUESTARIO],0))</f>
        <v/>
      </c>
      <c r="R1084" s="535"/>
    </row>
    <row r="1085" spans="2:18" x14ac:dyDescent="0.25">
      <c r="B1085" s="191" t="str">
        <f>IF('Formulario PPGR3'!$G1085="","",CONCATENATE('Formulario PPGR3'!$C1085,".",'Formulario PPGR3'!$D1085,".",'Formulario PPGR3'!$E1085,".",'Formulario PPGR3'!$F1085))</f>
        <v/>
      </c>
      <c r="C1085" s="191" t="str">
        <f>IF('Formulario PPGR3'!$G1085="","",'Formulario PPGR1'!#REF!)</f>
        <v/>
      </c>
      <c r="D1085" s="191" t="str">
        <f>IF('Formulario PPGR3'!$G1085="","",'Formulario PPGR1'!#REF!)</f>
        <v/>
      </c>
      <c r="E1085" s="191" t="str">
        <f>IF('Formulario PPGR3'!$G1085="","",'Formulario PPGR1'!#REF!)</f>
        <v/>
      </c>
      <c r="F1085" s="191" t="str">
        <f>IF('Formulario PPGR3'!$G1085="","",'Formulario PPGR1'!#REF!)</f>
        <v/>
      </c>
      <c r="G1085" s="190"/>
      <c r="H1085" s="531" t="str" cm="1">
        <f t="array" ref="H1085">IF(Tabla1[[#This Row],[Código_Actividad]]="","",_xlfn.XLOOKUP(Tabla1[[#This Row],[Código_Actividad]],CodigoActividad,Tabla2[Actividades Programables Presupuestables],"",0))</f>
        <v/>
      </c>
      <c r="I1085" s="532" t="str">
        <f>IFERROR(VLOOKUP('Formulario PPGR3'!$G1085,'Formulario PPGR2'!$H$110:$V$265,15,FALSE),"")</f>
        <v/>
      </c>
      <c r="J1085" s="537"/>
      <c r="K1085" s="535" t="str">
        <f>IF(Tabla1[[#This Row],[Insumos]]="","",_xlfn.XLOOKUP(Tabla1[[#This Row],[Insumos]],Tabla10[Insumo],Tabla10[InsumoAbrev],"",0))</f>
        <v/>
      </c>
      <c r="L1085" s="536"/>
      <c r="M1085" s="533" t="str">
        <f>IF(Tabla1[[#This Row],[Descripción]]="","",_xlfn.XLOOKUP(Tabla1[[#This Row],[Descripción]],Tabla10[Descripción],Tabla10[Unidad de Medida],"",0))</f>
        <v/>
      </c>
      <c r="N1085" s="323"/>
      <c r="O1085" s="534" t="str">
        <f>IF(Tabla1[[#This Row],[Descripción]]="","",_xlfn.XLOOKUP(Tabla1[[#This Row],[Descripción]],Tabla10[Descripción],Tabla10[Precio Unitario],0))</f>
        <v/>
      </c>
      <c r="P1085" s="534" t="str">
        <f>IF(Tabla1[[#This Row],[Cantidad de Insumos]]="","",Tabla1[[#This Row],[Precio Unitario]]*Tabla1[[#This Row],[Cantidad de Insumos]])</f>
        <v/>
      </c>
      <c r="Q1085" s="534" t="str">
        <f>IF(Tabla1[[#This Row],[Descripción]]="","",_xlfn.XLOOKUP(Tabla1[[#This Row],[Descripción]],Tabla10[Descripción],Tabla10[CODIGO PRESUPUESTARIO],0))</f>
        <v/>
      </c>
      <c r="R1085" s="535"/>
    </row>
    <row r="1086" spans="2:18" x14ac:dyDescent="0.25">
      <c r="B1086" s="191" t="str">
        <f>IF('Formulario PPGR3'!$G1086="","",CONCATENATE('Formulario PPGR3'!$C1086,".",'Formulario PPGR3'!$D1086,".",'Formulario PPGR3'!$E1086,".",'Formulario PPGR3'!$F1086))</f>
        <v/>
      </c>
      <c r="C1086" s="191" t="str">
        <f>IF('Formulario PPGR3'!$G1086="","",'Formulario PPGR1'!#REF!)</f>
        <v/>
      </c>
      <c r="D1086" s="191" t="str">
        <f>IF('Formulario PPGR3'!$G1086="","",'Formulario PPGR1'!#REF!)</f>
        <v/>
      </c>
      <c r="E1086" s="191" t="str">
        <f>IF('Formulario PPGR3'!$G1086="","",'Formulario PPGR1'!#REF!)</f>
        <v/>
      </c>
      <c r="F1086" s="191" t="str">
        <f>IF('Formulario PPGR3'!$G1086="","",'Formulario PPGR1'!#REF!)</f>
        <v/>
      </c>
      <c r="G1086" s="190"/>
      <c r="H1086" s="531" t="str" cm="1">
        <f t="array" ref="H1086">IF(Tabla1[[#This Row],[Código_Actividad]]="","",_xlfn.XLOOKUP(Tabla1[[#This Row],[Código_Actividad]],CodigoActividad,Tabla2[Actividades Programables Presupuestables],"",0))</f>
        <v/>
      </c>
      <c r="I1086" s="532" t="str">
        <f>IFERROR(VLOOKUP('Formulario PPGR3'!$G1086,'Formulario PPGR2'!$H$110:$V$265,15,FALSE),"")</f>
        <v/>
      </c>
      <c r="J1086" s="537"/>
      <c r="K1086" s="535" t="str">
        <f>IF(Tabla1[[#This Row],[Insumos]]="","",_xlfn.XLOOKUP(Tabla1[[#This Row],[Insumos]],Tabla10[Insumo],Tabla10[InsumoAbrev],"",0))</f>
        <v/>
      </c>
      <c r="L1086" s="536"/>
      <c r="M1086" s="533" t="str">
        <f>IF(Tabla1[[#This Row],[Descripción]]="","",_xlfn.XLOOKUP(Tabla1[[#This Row],[Descripción]],Tabla10[Descripción],Tabla10[Unidad de Medida],"",0))</f>
        <v/>
      </c>
      <c r="N1086" s="323"/>
      <c r="O1086" s="534" t="str">
        <f>IF(Tabla1[[#This Row],[Descripción]]="","",_xlfn.XLOOKUP(Tabla1[[#This Row],[Descripción]],Tabla10[Descripción],Tabla10[Precio Unitario],0))</f>
        <v/>
      </c>
      <c r="P1086" s="534" t="str">
        <f>IF(Tabla1[[#This Row],[Cantidad de Insumos]]="","",Tabla1[[#This Row],[Precio Unitario]]*Tabla1[[#This Row],[Cantidad de Insumos]])</f>
        <v/>
      </c>
      <c r="Q1086" s="534" t="str">
        <f>IF(Tabla1[[#This Row],[Descripción]]="","",_xlfn.XLOOKUP(Tabla1[[#This Row],[Descripción]],Tabla10[Descripción],Tabla10[CODIGO PRESUPUESTARIO],0))</f>
        <v/>
      </c>
      <c r="R1086" s="535"/>
    </row>
    <row r="1087" spans="2:18" x14ac:dyDescent="0.25">
      <c r="B1087" s="191" t="str">
        <f>IF('Formulario PPGR3'!$G1087="","",CONCATENATE('Formulario PPGR3'!$C1087,".",'Formulario PPGR3'!$D1087,".",'Formulario PPGR3'!$E1087,".",'Formulario PPGR3'!$F1087))</f>
        <v/>
      </c>
      <c r="C1087" s="191" t="str">
        <f>IF('Formulario PPGR3'!$G1087="","",'Formulario PPGR1'!#REF!)</f>
        <v/>
      </c>
      <c r="D1087" s="191" t="str">
        <f>IF('Formulario PPGR3'!$G1087="","",'Formulario PPGR1'!#REF!)</f>
        <v/>
      </c>
      <c r="E1087" s="191" t="str">
        <f>IF('Formulario PPGR3'!$G1087="","",'Formulario PPGR1'!#REF!)</f>
        <v/>
      </c>
      <c r="F1087" s="191" t="str">
        <f>IF('Formulario PPGR3'!$G1087="","",'Formulario PPGR1'!#REF!)</f>
        <v/>
      </c>
      <c r="G1087" s="190"/>
      <c r="H1087" s="531" t="str" cm="1">
        <f t="array" ref="H1087">IF(Tabla1[[#This Row],[Código_Actividad]]="","",_xlfn.XLOOKUP(Tabla1[[#This Row],[Código_Actividad]],CodigoActividad,Tabla2[Actividades Programables Presupuestables],"",0))</f>
        <v/>
      </c>
      <c r="I1087" s="532" t="str">
        <f>IFERROR(VLOOKUP('Formulario PPGR3'!$G1087,'Formulario PPGR2'!$H$110:$V$265,15,FALSE),"")</f>
        <v/>
      </c>
      <c r="J1087" s="537"/>
      <c r="K1087" s="535" t="str">
        <f>IF(Tabla1[[#This Row],[Insumos]]="","",_xlfn.XLOOKUP(Tabla1[[#This Row],[Insumos]],Tabla10[Insumo],Tabla10[InsumoAbrev],"",0))</f>
        <v/>
      </c>
      <c r="L1087" s="536"/>
      <c r="M1087" s="533" t="str">
        <f>IF(Tabla1[[#This Row],[Descripción]]="","",_xlfn.XLOOKUP(Tabla1[[#This Row],[Descripción]],Tabla10[Descripción],Tabla10[Unidad de Medida],"",0))</f>
        <v/>
      </c>
      <c r="N1087" s="323"/>
      <c r="O1087" s="534" t="str">
        <f>IF(Tabla1[[#This Row],[Descripción]]="","",_xlfn.XLOOKUP(Tabla1[[#This Row],[Descripción]],Tabla10[Descripción],Tabla10[Precio Unitario],0))</f>
        <v/>
      </c>
      <c r="P1087" s="534" t="str">
        <f>IF(Tabla1[[#This Row],[Cantidad de Insumos]]="","",Tabla1[[#This Row],[Precio Unitario]]*Tabla1[[#This Row],[Cantidad de Insumos]])</f>
        <v/>
      </c>
      <c r="Q1087" s="534" t="str">
        <f>IF(Tabla1[[#This Row],[Descripción]]="","",_xlfn.XLOOKUP(Tabla1[[#This Row],[Descripción]],Tabla10[Descripción],Tabla10[CODIGO PRESUPUESTARIO],0))</f>
        <v/>
      </c>
      <c r="R1087" s="535"/>
    </row>
    <row r="1088" spans="2:18" x14ac:dyDescent="0.25">
      <c r="B1088" s="191" t="str">
        <f>IF('Formulario PPGR3'!$G1088="","",CONCATENATE('Formulario PPGR3'!$C1088,".",'Formulario PPGR3'!$D1088,".",'Formulario PPGR3'!$E1088,".",'Formulario PPGR3'!$F1088))</f>
        <v/>
      </c>
      <c r="C1088" s="191" t="str">
        <f>IF('Formulario PPGR3'!$G1088="","",'Formulario PPGR1'!#REF!)</f>
        <v/>
      </c>
      <c r="D1088" s="191" t="str">
        <f>IF('Formulario PPGR3'!$G1088="","",'Formulario PPGR1'!#REF!)</f>
        <v/>
      </c>
      <c r="E1088" s="191" t="str">
        <f>IF('Formulario PPGR3'!$G1088="","",'Formulario PPGR1'!#REF!)</f>
        <v/>
      </c>
      <c r="F1088" s="191" t="str">
        <f>IF('Formulario PPGR3'!$G1088="","",'Formulario PPGR1'!#REF!)</f>
        <v/>
      </c>
      <c r="G1088" s="190"/>
      <c r="H1088" s="531" t="str" cm="1">
        <f t="array" ref="H1088">IF(Tabla1[[#This Row],[Código_Actividad]]="","",_xlfn.XLOOKUP(Tabla1[[#This Row],[Código_Actividad]],CodigoActividad,Tabla2[Actividades Programables Presupuestables],"",0))</f>
        <v/>
      </c>
      <c r="I1088" s="532" t="str">
        <f>IFERROR(VLOOKUP('Formulario PPGR3'!$G1088,'Formulario PPGR2'!$H$110:$V$265,15,FALSE),"")</f>
        <v/>
      </c>
      <c r="J1088" s="537"/>
      <c r="K1088" s="535" t="str">
        <f>IF(Tabla1[[#This Row],[Insumos]]="","",_xlfn.XLOOKUP(Tabla1[[#This Row],[Insumos]],Tabla10[Insumo],Tabla10[InsumoAbrev],"",0))</f>
        <v/>
      </c>
      <c r="L1088" s="536"/>
      <c r="M1088" s="533" t="str">
        <f>IF(Tabla1[[#This Row],[Descripción]]="","",_xlfn.XLOOKUP(Tabla1[[#This Row],[Descripción]],Tabla10[Descripción],Tabla10[Unidad de Medida],"",0))</f>
        <v/>
      </c>
      <c r="N1088" s="323"/>
      <c r="O1088" s="534" t="str">
        <f>IF(Tabla1[[#This Row],[Descripción]]="","",_xlfn.XLOOKUP(Tabla1[[#This Row],[Descripción]],Tabla10[Descripción],Tabla10[Precio Unitario],0))</f>
        <v/>
      </c>
      <c r="P1088" s="534" t="str">
        <f>IF(Tabla1[[#This Row],[Cantidad de Insumos]]="","",Tabla1[[#This Row],[Precio Unitario]]*Tabla1[[#This Row],[Cantidad de Insumos]])</f>
        <v/>
      </c>
      <c r="Q1088" s="534" t="str">
        <f>IF(Tabla1[[#This Row],[Descripción]]="","",_xlfn.XLOOKUP(Tabla1[[#This Row],[Descripción]],Tabla10[Descripción],Tabla10[CODIGO PRESUPUESTARIO],0))</f>
        <v/>
      </c>
      <c r="R1088" s="535"/>
    </row>
    <row r="1089" spans="2:18" x14ac:dyDescent="0.25">
      <c r="B1089" s="191" t="str">
        <f>IF('Formulario PPGR3'!$G1089="","",CONCATENATE('Formulario PPGR3'!$C1089,".",'Formulario PPGR3'!$D1089,".",'Formulario PPGR3'!$E1089,".",'Formulario PPGR3'!$F1089))</f>
        <v/>
      </c>
      <c r="C1089" s="191" t="str">
        <f>IF('Formulario PPGR3'!$G1089="","",'Formulario PPGR1'!#REF!)</f>
        <v/>
      </c>
      <c r="D1089" s="191" t="str">
        <f>IF('Formulario PPGR3'!$G1089="","",'Formulario PPGR1'!#REF!)</f>
        <v/>
      </c>
      <c r="E1089" s="191" t="str">
        <f>IF('Formulario PPGR3'!$G1089="","",'Formulario PPGR1'!#REF!)</f>
        <v/>
      </c>
      <c r="F1089" s="191" t="str">
        <f>IF('Formulario PPGR3'!$G1089="","",'Formulario PPGR1'!#REF!)</f>
        <v/>
      </c>
      <c r="G1089" s="190"/>
      <c r="H1089" s="531" t="str" cm="1">
        <f t="array" ref="H1089">IF(Tabla1[[#This Row],[Código_Actividad]]="","",_xlfn.XLOOKUP(Tabla1[[#This Row],[Código_Actividad]],CodigoActividad,Tabla2[Actividades Programables Presupuestables],"",0))</f>
        <v/>
      </c>
      <c r="I1089" s="532" t="str">
        <f>IFERROR(VLOOKUP('Formulario PPGR3'!$G1089,'Formulario PPGR2'!$H$110:$V$265,15,FALSE),"")</f>
        <v/>
      </c>
      <c r="J1089" s="537"/>
      <c r="K1089" s="535" t="str">
        <f>IF(Tabla1[[#This Row],[Insumos]]="","",_xlfn.XLOOKUP(Tabla1[[#This Row],[Insumos]],Tabla10[Insumo],Tabla10[InsumoAbrev],"",0))</f>
        <v/>
      </c>
      <c r="L1089" s="536"/>
      <c r="M1089" s="533" t="str">
        <f>IF(Tabla1[[#This Row],[Descripción]]="","",_xlfn.XLOOKUP(Tabla1[[#This Row],[Descripción]],Tabla10[Descripción],Tabla10[Unidad de Medida],"",0))</f>
        <v/>
      </c>
      <c r="N1089" s="323"/>
      <c r="O1089" s="534" t="str">
        <f>IF(Tabla1[[#This Row],[Descripción]]="","",_xlfn.XLOOKUP(Tabla1[[#This Row],[Descripción]],Tabla10[Descripción],Tabla10[Precio Unitario],0))</f>
        <v/>
      </c>
      <c r="P1089" s="534" t="str">
        <f>IF(Tabla1[[#This Row],[Cantidad de Insumos]]="","",Tabla1[[#This Row],[Precio Unitario]]*Tabla1[[#This Row],[Cantidad de Insumos]])</f>
        <v/>
      </c>
      <c r="Q1089" s="534" t="str">
        <f>IF(Tabla1[[#This Row],[Descripción]]="","",_xlfn.XLOOKUP(Tabla1[[#This Row],[Descripción]],Tabla10[Descripción],Tabla10[CODIGO PRESUPUESTARIO],0))</f>
        <v/>
      </c>
      <c r="R1089" s="535"/>
    </row>
    <row r="1090" spans="2:18" x14ac:dyDescent="0.25">
      <c r="B1090" s="191" t="str">
        <f>IF('Formulario PPGR3'!$G1090="","",CONCATENATE('Formulario PPGR3'!$C1090,".",'Formulario PPGR3'!$D1090,".",'Formulario PPGR3'!$E1090,".",'Formulario PPGR3'!$F1090))</f>
        <v/>
      </c>
      <c r="C1090" s="191" t="str">
        <f>IF('Formulario PPGR3'!$G1090="","",'Formulario PPGR1'!#REF!)</f>
        <v/>
      </c>
      <c r="D1090" s="191" t="str">
        <f>IF('Formulario PPGR3'!$G1090="","",'Formulario PPGR1'!#REF!)</f>
        <v/>
      </c>
      <c r="E1090" s="191" t="str">
        <f>IF('Formulario PPGR3'!$G1090="","",'Formulario PPGR1'!#REF!)</f>
        <v/>
      </c>
      <c r="F1090" s="191" t="str">
        <f>IF('Formulario PPGR3'!$G1090="","",'Formulario PPGR1'!#REF!)</f>
        <v/>
      </c>
      <c r="G1090" s="190"/>
      <c r="H1090" s="531" t="str" cm="1">
        <f t="array" ref="H1090">IF(Tabla1[[#This Row],[Código_Actividad]]="","",_xlfn.XLOOKUP(Tabla1[[#This Row],[Código_Actividad]],CodigoActividad,Tabla2[Actividades Programables Presupuestables],"",0))</f>
        <v/>
      </c>
      <c r="I1090" s="532" t="str">
        <f>IFERROR(VLOOKUP('Formulario PPGR3'!$G1090,'Formulario PPGR2'!$H$110:$V$265,15,FALSE),"")</f>
        <v/>
      </c>
      <c r="J1090" s="537"/>
      <c r="K1090" s="535" t="str">
        <f>IF(Tabla1[[#This Row],[Insumos]]="","",_xlfn.XLOOKUP(Tabla1[[#This Row],[Insumos]],Tabla10[Insumo],Tabla10[InsumoAbrev],"",0))</f>
        <v/>
      </c>
      <c r="L1090" s="536"/>
      <c r="M1090" s="533" t="str">
        <f>IF(Tabla1[[#This Row],[Descripción]]="","",_xlfn.XLOOKUP(Tabla1[[#This Row],[Descripción]],Tabla10[Descripción],Tabla10[Unidad de Medida],"",0))</f>
        <v/>
      </c>
      <c r="N1090" s="323"/>
      <c r="O1090" s="534" t="str">
        <f>IF(Tabla1[[#This Row],[Descripción]]="","",_xlfn.XLOOKUP(Tabla1[[#This Row],[Descripción]],Tabla10[Descripción],Tabla10[Precio Unitario],0))</f>
        <v/>
      </c>
      <c r="P1090" s="534" t="str">
        <f>IF(Tabla1[[#This Row],[Cantidad de Insumos]]="","",Tabla1[[#This Row],[Precio Unitario]]*Tabla1[[#This Row],[Cantidad de Insumos]])</f>
        <v/>
      </c>
      <c r="Q1090" s="534" t="str">
        <f>IF(Tabla1[[#This Row],[Descripción]]="","",_xlfn.XLOOKUP(Tabla1[[#This Row],[Descripción]],Tabla10[Descripción],Tabla10[CODIGO PRESUPUESTARIO],0))</f>
        <v/>
      </c>
      <c r="R1090" s="535"/>
    </row>
    <row r="1091" spans="2:18" x14ac:dyDescent="0.25">
      <c r="B1091" s="191" t="str">
        <f>IF('Formulario PPGR3'!$G1091="","",CONCATENATE('Formulario PPGR3'!$C1091,".",'Formulario PPGR3'!$D1091,".",'Formulario PPGR3'!$E1091,".",'Formulario PPGR3'!$F1091))</f>
        <v/>
      </c>
      <c r="C1091" s="191" t="str">
        <f>IF('Formulario PPGR3'!$G1091="","",'Formulario PPGR1'!#REF!)</f>
        <v/>
      </c>
      <c r="D1091" s="191" t="str">
        <f>IF('Formulario PPGR3'!$G1091="","",'Formulario PPGR1'!#REF!)</f>
        <v/>
      </c>
      <c r="E1091" s="191" t="str">
        <f>IF('Formulario PPGR3'!$G1091="","",'Formulario PPGR1'!#REF!)</f>
        <v/>
      </c>
      <c r="F1091" s="191" t="str">
        <f>IF('Formulario PPGR3'!$G1091="","",'Formulario PPGR1'!#REF!)</f>
        <v/>
      </c>
      <c r="G1091" s="190"/>
      <c r="H1091" s="531" t="str" cm="1">
        <f t="array" ref="H1091">IF(Tabla1[[#This Row],[Código_Actividad]]="","",_xlfn.XLOOKUP(Tabla1[[#This Row],[Código_Actividad]],CodigoActividad,Tabla2[Actividades Programables Presupuestables],"",0))</f>
        <v/>
      </c>
      <c r="I1091" s="532" t="str">
        <f>IFERROR(VLOOKUP('Formulario PPGR3'!$G1091,'Formulario PPGR2'!$H$110:$V$265,15,FALSE),"")</f>
        <v/>
      </c>
      <c r="J1091" s="537"/>
      <c r="K1091" s="535" t="str">
        <f>IF(Tabla1[[#This Row],[Insumos]]="","",_xlfn.XLOOKUP(Tabla1[[#This Row],[Insumos]],Tabla10[Insumo],Tabla10[InsumoAbrev],"",0))</f>
        <v/>
      </c>
      <c r="L1091" s="536"/>
      <c r="M1091" s="533" t="str">
        <f>IF(Tabla1[[#This Row],[Descripción]]="","",_xlfn.XLOOKUP(Tabla1[[#This Row],[Descripción]],Tabla10[Descripción],Tabla10[Unidad de Medida],"",0))</f>
        <v/>
      </c>
      <c r="N1091" s="323"/>
      <c r="O1091" s="534" t="str">
        <f>IF(Tabla1[[#This Row],[Descripción]]="","",_xlfn.XLOOKUP(Tabla1[[#This Row],[Descripción]],Tabla10[Descripción],Tabla10[Precio Unitario],0))</f>
        <v/>
      </c>
      <c r="P1091" s="534" t="str">
        <f>IF(Tabla1[[#This Row],[Cantidad de Insumos]]="","",Tabla1[[#This Row],[Precio Unitario]]*Tabla1[[#This Row],[Cantidad de Insumos]])</f>
        <v/>
      </c>
      <c r="Q1091" s="534" t="str">
        <f>IF(Tabla1[[#This Row],[Descripción]]="","",_xlfn.XLOOKUP(Tabla1[[#This Row],[Descripción]],Tabla10[Descripción],Tabla10[CODIGO PRESUPUESTARIO],0))</f>
        <v/>
      </c>
      <c r="R1091" s="535"/>
    </row>
    <row r="1092" spans="2:18" x14ac:dyDescent="0.25">
      <c r="B1092" s="191" t="str">
        <f>IF('Formulario PPGR3'!$G1092="","",CONCATENATE('Formulario PPGR3'!$C1092,".",'Formulario PPGR3'!$D1092,".",'Formulario PPGR3'!$E1092,".",'Formulario PPGR3'!$F1092))</f>
        <v/>
      </c>
      <c r="C1092" s="191" t="str">
        <f>IF('Formulario PPGR3'!$G1092="","",'Formulario PPGR1'!#REF!)</f>
        <v/>
      </c>
      <c r="D1092" s="191" t="str">
        <f>IF('Formulario PPGR3'!$G1092="","",'Formulario PPGR1'!#REF!)</f>
        <v/>
      </c>
      <c r="E1092" s="191" t="str">
        <f>IF('Formulario PPGR3'!$G1092="","",'Formulario PPGR1'!#REF!)</f>
        <v/>
      </c>
      <c r="F1092" s="191" t="str">
        <f>IF('Formulario PPGR3'!$G1092="","",'Formulario PPGR1'!#REF!)</f>
        <v/>
      </c>
      <c r="G1092" s="190"/>
      <c r="H1092" s="531" t="str" cm="1">
        <f t="array" ref="H1092">IF(Tabla1[[#This Row],[Código_Actividad]]="","",_xlfn.XLOOKUP(Tabla1[[#This Row],[Código_Actividad]],CodigoActividad,Tabla2[Actividades Programables Presupuestables],"",0))</f>
        <v/>
      </c>
      <c r="I1092" s="532" t="str">
        <f>IFERROR(VLOOKUP('Formulario PPGR3'!$G1092,'Formulario PPGR2'!$H$110:$V$265,15,FALSE),"")</f>
        <v/>
      </c>
      <c r="J1092" s="537"/>
      <c r="K1092" s="535" t="str">
        <f>IF(Tabla1[[#This Row],[Insumos]]="","",_xlfn.XLOOKUP(Tabla1[[#This Row],[Insumos]],Tabla10[Insumo],Tabla10[InsumoAbrev],"",0))</f>
        <v/>
      </c>
      <c r="L1092" s="536"/>
      <c r="M1092" s="533" t="str">
        <f>IF(Tabla1[[#This Row],[Descripción]]="","",_xlfn.XLOOKUP(Tabla1[[#This Row],[Descripción]],Tabla10[Descripción],Tabla10[Unidad de Medida],"",0))</f>
        <v/>
      </c>
      <c r="N1092" s="323"/>
      <c r="O1092" s="534" t="str">
        <f>IF(Tabla1[[#This Row],[Descripción]]="","",_xlfn.XLOOKUP(Tabla1[[#This Row],[Descripción]],Tabla10[Descripción],Tabla10[Precio Unitario],0))</f>
        <v/>
      </c>
      <c r="P1092" s="534" t="str">
        <f>IF(Tabla1[[#This Row],[Cantidad de Insumos]]="","",Tabla1[[#This Row],[Precio Unitario]]*Tabla1[[#This Row],[Cantidad de Insumos]])</f>
        <v/>
      </c>
      <c r="Q1092" s="534" t="str">
        <f>IF(Tabla1[[#This Row],[Descripción]]="","",_xlfn.XLOOKUP(Tabla1[[#This Row],[Descripción]],Tabla10[Descripción],Tabla10[CODIGO PRESUPUESTARIO],0))</f>
        <v/>
      </c>
      <c r="R1092" s="535"/>
    </row>
    <row r="1093" spans="2:18" x14ac:dyDescent="0.25">
      <c r="B1093" s="191" t="str">
        <f>IF('Formulario PPGR3'!$G1093="","",CONCATENATE('Formulario PPGR3'!$C1093,".",'Formulario PPGR3'!$D1093,".",'Formulario PPGR3'!$E1093,".",'Formulario PPGR3'!$F1093))</f>
        <v/>
      </c>
      <c r="C1093" s="191" t="str">
        <f>IF('Formulario PPGR3'!$G1093="","",'Formulario PPGR1'!#REF!)</f>
        <v/>
      </c>
      <c r="D1093" s="191" t="str">
        <f>IF('Formulario PPGR3'!$G1093="","",'Formulario PPGR1'!#REF!)</f>
        <v/>
      </c>
      <c r="E1093" s="191" t="str">
        <f>IF('Formulario PPGR3'!$G1093="","",'Formulario PPGR1'!#REF!)</f>
        <v/>
      </c>
      <c r="F1093" s="191" t="str">
        <f>IF('Formulario PPGR3'!$G1093="","",'Formulario PPGR1'!#REF!)</f>
        <v/>
      </c>
      <c r="G1093" s="190"/>
      <c r="H1093" s="531" t="str" cm="1">
        <f t="array" ref="H1093">IF(Tabla1[[#This Row],[Código_Actividad]]="","",_xlfn.XLOOKUP(Tabla1[[#This Row],[Código_Actividad]],CodigoActividad,Tabla2[Actividades Programables Presupuestables],"",0))</f>
        <v/>
      </c>
      <c r="I1093" s="532" t="str">
        <f>IFERROR(VLOOKUP('Formulario PPGR3'!$G1093,'Formulario PPGR2'!$H$110:$V$265,15,FALSE),"")</f>
        <v/>
      </c>
      <c r="J1093" s="537"/>
      <c r="K1093" s="535" t="str">
        <f>IF(Tabla1[[#This Row],[Insumos]]="","",_xlfn.XLOOKUP(Tabla1[[#This Row],[Insumos]],Tabla10[Insumo],Tabla10[InsumoAbrev],"",0))</f>
        <v/>
      </c>
      <c r="L1093" s="536"/>
      <c r="M1093" s="533" t="str">
        <f>IF(Tabla1[[#This Row],[Descripción]]="","",_xlfn.XLOOKUP(Tabla1[[#This Row],[Descripción]],Tabla10[Descripción],Tabla10[Unidad de Medida],"",0))</f>
        <v/>
      </c>
      <c r="N1093" s="323"/>
      <c r="O1093" s="534" t="str">
        <f>IF(Tabla1[[#This Row],[Descripción]]="","",_xlfn.XLOOKUP(Tabla1[[#This Row],[Descripción]],Tabla10[Descripción],Tabla10[Precio Unitario],0))</f>
        <v/>
      </c>
      <c r="P1093" s="534" t="str">
        <f>IF(Tabla1[[#This Row],[Cantidad de Insumos]]="","",Tabla1[[#This Row],[Precio Unitario]]*Tabla1[[#This Row],[Cantidad de Insumos]])</f>
        <v/>
      </c>
      <c r="Q1093" s="534" t="str">
        <f>IF(Tabla1[[#This Row],[Descripción]]="","",_xlfn.XLOOKUP(Tabla1[[#This Row],[Descripción]],Tabla10[Descripción],Tabla10[CODIGO PRESUPUESTARIO],0))</f>
        <v/>
      </c>
      <c r="R1093" s="535"/>
    </row>
    <row r="1094" spans="2:18" x14ac:dyDescent="0.25">
      <c r="B1094" s="191" t="str">
        <f>IF('Formulario PPGR3'!$G1094="","",CONCATENATE('Formulario PPGR3'!$C1094,".",'Formulario PPGR3'!$D1094,".",'Formulario PPGR3'!$E1094,".",'Formulario PPGR3'!$F1094))</f>
        <v/>
      </c>
      <c r="C1094" s="191" t="str">
        <f>IF('Formulario PPGR3'!$G1094="","",'Formulario PPGR1'!#REF!)</f>
        <v/>
      </c>
      <c r="D1094" s="191" t="str">
        <f>IF('Formulario PPGR3'!$G1094="","",'Formulario PPGR1'!#REF!)</f>
        <v/>
      </c>
      <c r="E1094" s="191" t="str">
        <f>IF('Formulario PPGR3'!$G1094="","",'Formulario PPGR1'!#REF!)</f>
        <v/>
      </c>
      <c r="F1094" s="191" t="str">
        <f>IF('Formulario PPGR3'!$G1094="","",'Formulario PPGR1'!#REF!)</f>
        <v/>
      </c>
      <c r="G1094" s="190"/>
      <c r="H1094" s="531" t="str" cm="1">
        <f t="array" ref="H1094">IF(Tabla1[[#This Row],[Código_Actividad]]="","",_xlfn.XLOOKUP(Tabla1[[#This Row],[Código_Actividad]],CodigoActividad,Tabla2[Actividades Programables Presupuestables],"",0))</f>
        <v/>
      </c>
      <c r="I1094" s="532" t="str">
        <f>IFERROR(VLOOKUP('Formulario PPGR3'!$G1094,'Formulario PPGR2'!$H$110:$V$265,15,FALSE),"")</f>
        <v/>
      </c>
      <c r="J1094" s="537"/>
      <c r="K1094" s="535" t="str">
        <f>IF(Tabla1[[#This Row],[Insumos]]="","",_xlfn.XLOOKUP(Tabla1[[#This Row],[Insumos]],Tabla10[Insumo],Tabla10[InsumoAbrev],"",0))</f>
        <v/>
      </c>
      <c r="L1094" s="536"/>
      <c r="M1094" s="533" t="str">
        <f>IF(Tabla1[[#This Row],[Descripción]]="","",_xlfn.XLOOKUP(Tabla1[[#This Row],[Descripción]],Tabla10[Descripción],Tabla10[Unidad de Medida],"",0))</f>
        <v/>
      </c>
      <c r="N1094" s="323"/>
      <c r="O1094" s="534" t="str">
        <f>IF(Tabla1[[#This Row],[Descripción]]="","",_xlfn.XLOOKUP(Tabla1[[#This Row],[Descripción]],Tabla10[Descripción],Tabla10[Precio Unitario],0))</f>
        <v/>
      </c>
      <c r="P1094" s="534" t="str">
        <f>IF(Tabla1[[#This Row],[Cantidad de Insumos]]="","",Tabla1[[#This Row],[Precio Unitario]]*Tabla1[[#This Row],[Cantidad de Insumos]])</f>
        <v/>
      </c>
      <c r="Q1094" s="534" t="str">
        <f>IF(Tabla1[[#This Row],[Descripción]]="","",_xlfn.XLOOKUP(Tabla1[[#This Row],[Descripción]],Tabla10[Descripción],Tabla10[CODIGO PRESUPUESTARIO],0))</f>
        <v/>
      </c>
      <c r="R1094" s="535"/>
    </row>
    <row r="1095" spans="2:18" x14ac:dyDescent="0.25">
      <c r="B1095" s="191" t="str">
        <f>IF('Formulario PPGR3'!$G1095="","",CONCATENATE('Formulario PPGR3'!$C1095,".",'Formulario PPGR3'!$D1095,".",'Formulario PPGR3'!$E1095,".",'Formulario PPGR3'!$F1095))</f>
        <v/>
      </c>
      <c r="C1095" s="191" t="str">
        <f>IF('Formulario PPGR3'!$G1095="","",'Formulario PPGR1'!#REF!)</f>
        <v/>
      </c>
      <c r="D1095" s="191" t="str">
        <f>IF('Formulario PPGR3'!$G1095="","",'Formulario PPGR1'!#REF!)</f>
        <v/>
      </c>
      <c r="E1095" s="191" t="str">
        <f>IF('Formulario PPGR3'!$G1095="","",'Formulario PPGR1'!#REF!)</f>
        <v/>
      </c>
      <c r="F1095" s="191" t="str">
        <f>IF('Formulario PPGR3'!$G1095="","",'Formulario PPGR1'!#REF!)</f>
        <v/>
      </c>
      <c r="G1095" s="190"/>
      <c r="H1095" s="531" t="str" cm="1">
        <f t="array" ref="H1095">IF(Tabla1[[#This Row],[Código_Actividad]]="","",_xlfn.XLOOKUP(Tabla1[[#This Row],[Código_Actividad]],CodigoActividad,Tabla2[Actividades Programables Presupuestables],"",0))</f>
        <v/>
      </c>
      <c r="I1095" s="532" t="str">
        <f>IFERROR(VLOOKUP('Formulario PPGR3'!$G1095,'Formulario PPGR2'!$H$110:$V$265,15,FALSE),"")</f>
        <v/>
      </c>
      <c r="J1095" s="537"/>
      <c r="K1095" s="535" t="str">
        <f>IF(Tabla1[[#This Row],[Insumos]]="","",_xlfn.XLOOKUP(Tabla1[[#This Row],[Insumos]],Tabla10[Insumo],Tabla10[InsumoAbrev],"",0))</f>
        <v/>
      </c>
      <c r="L1095" s="536"/>
      <c r="M1095" s="533" t="str">
        <f>IF(Tabla1[[#This Row],[Descripción]]="","",_xlfn.XLOOKUP(Tabla1[[#This Row],[Descripción]],Tabla10[Descripción],Tabla10[Unidad de Medida],"",0))</f>
        <v/>
      </c>
      <c r="N1095" s="323"/>
      <c r="O1095" s="534" t="str">
        <f>IF(Tabla1[[#This Row],[Descripción]]="","",_xlfn.XLOOKUP(Tabla1[[#This Row],[Descripción]],Tabla10[Descripción],Tabla10[Precio Unitario],0))</f>
        <v/>
      </c>
      <c r="P1095" s="534" t="str">
        <f>IF(Tabla1[[#This Row],[Cantidad de Insumos]]="","",Tabla1[[#This Row],[Precio Unitario]]*Tabla1[[#This Row],[Cantidad de Insumos]])</f>
        <v/>
      </c>
      <c r="Q1095" s="534" t="str">
        <f>IF(Tabla1[[#This Row],[Descripción]]="","",_xlfn.XLOOKUP(Tabla1[[#This Row],[Descripción]],Tabla10[Descripción],Tabla10[CODIGO PRESUPUESTARIO],0))</f>
        <v/>
      </c>
      <c r="R1095" s="535"/>
    </row>
    <row r="1096" spans="2:18" x14ac:dyDescent="0.25">
      <c r="B1096" s="191" t="str">
        <f>IF('Formulario PPGR3'!$G1096="","",CONCATENATE('Formulario PPGR3'!$C1096,".",'Formulario PPGR3'!$D1096,".",'Formulario PPGR3'!$E1096,".",'Formulario PPGR3'!$F1096))</f>
        <v/>
      </c>
      <c r="C1096" s="191" t="str">
        <f>IF('Formulario PPGR3'!$G1096="","",'Formulario PPGR1'!#REF!)</f>
        <v/>
      </c>
      <c r="D1096" s="191" t="str">
        <f>IF('Formulario PPGR3'!$G1096="","",'Formulario PPGR1'!#REF!)</f>
        <v/>
      </c>
      <c r="E1096" s="191" t="str">
        <f>IF('Formulario PPGR3'!$G1096="","",'Formulario PPGR1'!#REF!)</f>
        <v/>
      </c>
      <c r="F1096" s="191" t="str">
        <f>IF('Formulario PPGR3'!$G1096="","",'Formulario PPGR1'!#REF!)</f>
        <v/>
      </c>
      <c r="G1096" s="190"/>
      <c r="H1096" s="531" t="str" cm="1">
        <f t="array" ref="H1096">IF(Tabla1[[#This Row],[Código_Actividad]]="","",_xlfn.XLOOKUP(Tabla1[[#This Row],[Código_Actividad]],CodigoActividad,Tabla2[Actividades Programables Presupuestables],"",0))</f>
        <v/>
      </c>
      <c r="I1096" s="532" t="str">
        <f>IFERROR(VLOOKUP('Formulario PPGR3'!$G1096,'Formulario PPGR2'!$H$110:$V$265,15,FALSE),"")</f>
        <v/>
      </c>
      <c r="J1096" s="537"/>
      <c r="K1096" s="535" t="str">
        <f>IF(Tabla1[[#This Row],[Insumos]]="","",_xlfn.XLOOKUP(Tabla1[[#This Row],[Insumos]],Tabla10[Insumo],Tabla10[InsumoAbrev],"",0))</f>
        <v/>
      </c>
      <c r="L1096" s="536"/>
      <c r="M1096" s="533" t="str">
        <f>IF(Tabla1[[#This Row],[Descripción]]="","",_xlfn.XLOOKUP(Tabla1[[#This Row],[Descripción]],Tabla10[Descripción],Tabla10[Unidad de Medida],"",0))</f>
        <v/>
      </c>
      <c r="N1096" s="323"/>
      <c r="O1096" s="534" t="str">
        <f>IF(Tabla1[[#This Row],[Descripción]]="","",_xlfn.XLOOKUP(Tabla1[[#This Row],[Descripción]],Tabla10[Descripción],Tabla10[Precio Unitario],0))</f>
        <v/>
      </c>
      <c r="P1096" s="534" t="str">
        <f>IF(Tabla1[[#This Row],[Cantidad de Insumos]]="","",Tabla1[[#This Row],[Precio Unitario]]*Tabla1[[#This Row],[Cantidad de Insumos]])</f>
        <v/>
      </c>
      <c r="Q1096" s="534" t="str">
        <f>IF(Tabla1[[#This Row],[Descripción]]="","",_xlfn.XLOOKUP(Tabla1[[#This Row],[Descripción]],Tabla10[Descripción],Tabla10[CODIGO PRESUPUESTARIO],0))</f>
        <v/>
      </c>
      <c r="R1096" s="535"/>
    </row>
    <row r="1097" spans="2:18" x14ac:dyDescent="0.25">
      <c r="B1097" s="191" t="str">
        <f>IF('Formulario PPGR3'!$G1097="","",CONCATENATE('Formulario PPGR3'!$C1097,".",'Formulario PPGR3'!$D1097,".",'Formulario PPGR3'!$E1097,".",'Formulario PPGR3'!$F1097))</f>
        <v/>
      </c>
      <c r="C1097" s="191" t="str">
        <f>IF('Formulario PPGR3'!$G1097="","",'Formulario PPGR1'!#REF!)</f>
        <v/>
      </c>
      <c r="D1097" s="191" t="str">
        <f>IF('Formulario PPGR3'!$G1097="","",'Formulario PPGR1'!#REF!)</f>
        <v/>
      </c>
      <c r="E1097" s="191" t="str">
        <f>IF('Formulario PPGR3'!$G1097="","",'Formulario PPGR1'!#REF!)</f>
        <v/>
      </c>
      <c r="F1097" s="191" t="str">
        <f>IF('Formulario PPGR3'!$G1097="","",'Formulario PPGR1'!#REF!)</f>
        <v/>
      </c>
      <c r="G1097" s="190"/>
      <c r="H1097" s="531" t="str" cm="1">
        <f t="array" ref="H1097">IF(Tabla1[[#This Row],[Código_Actividad]]="","",_xlfn.XLOOKUP(Tabla1[[#This Row],[Código_Actividad]],CodigoActividad,Tabla2[Actividades Programables Presupuestables],"",0))</f>
        <v/>
      </c>
      <c r="I1097" s="532" t="str">
        <f>IFERROR(VLOOKUP('Formulario PPGR3'!$G1097,'Formulario PPGR2'!$H$110:$V$265,15,FALSE),"")</f>
        <v/>
      </c>
      <c r="J1097" s="537"/>
      <c r="K1097" s="535" t="str">
        <f>IF(Tabla1[[#This Row],[Insumos]]="","",_xlfn.XLOOKUP(Tabla1[[#This Row],[Insumos]],Tabla10[Insumo],Tabla10[InsumoAbrev],"",0))</f>
        <v/>
      </c>
      <c r="L1097" s="536"/>
      <c r="M1097" s="533" t="str">
        <f>IF(Tabla1[[#This Row],[Descripción]]="","",_xlfn.XLOOKUP(Tabla1[[#This Row],[Descripción]],Tabla10[Descripción],Tabla10[Unidad de Medida],"",0))</f>
        <v/>
      </c>
      <c r="N1097" s="323"/>
      <c r="O1097" s="534" t="str">
        <f>IF(Tabla1[[#This Row],[Descripción]]="","",_xlfn.XLOOKUP(Tabla1[[#This Row],[Descripción]],Tabla10[Descripción],Tabla10[Precio Unitario],0))</f>
        <v/>
      </c>
      <c r="P1097" s="534" t="str">
        <f>IF(Tabla1[[#This Row],[Cantidad de Insumos]]="","",Tabla1[[#This Row],[Precio Unitario]]*Tabla1[[#This Row],[Cantidad de Insumos]])</f>
        <v/>
      </c>
      <c r="Q1097" s="534" t="str">
        <f>IF(Tabla1[[#This Row],[Descripción]]="","",_xlfn.XLOOKUP(Tabla1[[#This Row],[Descripción]],Tabla10[Descripción],Tabla10[CODIGO PRESUPUESTARIO],0))</f>
        <v/>
      </c>
      <c r="R1097" s="535"/>
    </row>
    <row r="1098" spans="2:18" x14ac:dyDescent="0.25">
      <c r="B1098" s="191" t="str">
        <f>IF('Formulario PPGR3'!$G1098="","",CONCATENATE('Formulario PPGR3'!$C1098,".",'Formulario PPGR3'!$D1098,".",'Formulario PPGR3'!$E1098,".",'Formulario PPGR3'!$F1098))</f>
        <v/>
      </c>
      <c r="C1098" s="191" t="str">
        <f>IF('Formulario PPGR3'!$G1098="","",'Formulario PPGR1'!#REF!)</f>
        <v/>
      </c>
      <c r="D1098" s="191" t="str">
        <f>IF('Formulario PPGR3'!$G1098="","",'Formulario PPGR1'!#REF!)</f>
        <v/>
      </c>
      <c r="E1098" s="191" t="str">
        <f>IF('Formulario PPGR3'!$G1098="","",'Formulario PPGR1'!#REF!)</f>
        <v/>
      </c>
      <c r="F1098" s="191" t="str">
        <f>IF('Formulario PPGR3'!$G1098="","",'Formulario PPGR1'!#REF!)</f>
        <v/>
      </c>
      <c r="G1098" s="190"/>
      <c r="H1098" s="531" t="str" cm="1">
        <f t="array" ref="H1098">IF(Tabla1[[#This Row],[Código_Actividad]]="","",_xlfn.XLOOKUP(Tabla1[[#This Row],[Código_Actividad]],CodigoActividad,Tabla2[Actividades Programables Presupuestables],"",0))</f>
        <v/>
      </c>
      <c r="I1098" s="532" t="str">
        <f>IFERROR(VLOOKUP('Formulario PPGR3'!$G1098,'Formulario PPGR2'!$H$110:$V$265,15,FALSE),"")</f>
        <v/>
      </c>
      <c r="J1098" s="537"/>
      <c r="K1098" s="535" t="str">
        <f>IF(Tabla1[[#This Row],[Insumos]]="","",_xlfn.XLOOKUP(Tabla1[[#This Row],[Insumos]],Tabla10[Insumo],Tabla10[InsumoAbrev],"",0))</f>
        <v/>
      </c>
      <c r="L1098" s="536"/>
      <c r="M1098" s="533" t="str">
        <f>IF(Tabla1[[#This Row],[Descripción]]="","",_xlfn.XLOOKUP(Tabla1[[#This Row],[Descripción]],Tabla10[Descripción],Tabla10[Unidad de Medida],"",0))</f>
        <v/>
      </c>
      <c r="N1098" s="323"/>
      <c r="O1098" s="534" t="str">
        <f>IF(Tabla1[[#This Row],[Descripción]]="","",_xlfn.XLOOKUP(Tabla1[[#This Row],[Descripción]],Tabla10[Descripción],Tabla10[Precio Unitario],0))</f>
        <v/>
      </c>
      <c r="P1098" s="534" t="str">
        <f>IF(Tabla1[[#This Row],[Cantidad de Insumos]]="","",Tabla1[[#This Row],[Precio Unitario]]*Tabla1[[#This Row],[Cantidad de Insumos]])</f>
        <v/>
      </c>
      <c r="Q1098" s="534" t="str">
        <f>IF(Tabla1[[#This Row],[Descripción]]="","",_xlfn.XLOOKUP(Tabla1[[#This Row],[Descripción]],Tabla10[Descripción],Tabla10[CODIGO PRESUPUESTARIO],0))</f>
        <v/>
      </c>
      <c r="R1098" s="535"/>
    </row>
    <row r="1099" spans="2:18" x14ac:dyDescent="0.25">
      <c r="B1099" s="191" t="str">
        <f>IF('Formulario PPGR3'!$G1099="","",CONCATENATE('Formulario PPGR3'!$C1099,".",'Formulario PPGR3'!$D1099,".",'Formulario PPGR3'!$E1099,".",'Formulario PPGR3'!$F1099))</f>
        <v/>
      </c>
      <c r="C1099" s="191" t="str">
        <f>IF('Formulario PPGR3'!$G1099="","",'Formulario PPGR1'!#REF!)</f>
        <v/>
      </c>
      <c r="D1099" s="191" t="str">
        <f>IF('Formulario PPGR3'!$G1099="","",'Formulario PPGR1'!#REF!)</f>
        <v/>
      </c>
      <c r="E1099" s="191" t="str">
        <f>IF('Formulario PPGR3'!$G1099="","",'Formulario PPGR1'!#REF!)</f>
        <v/>
      </c>
      <c r="F1099" s="191" t="str">
        <f>IF('Formulario PPGR3'!$G1099="","",'Formulario PPGR1'!#REF!)</f>
        <v/>
      </c>
      <c r="G1099" s="190"/>
      <c r="H1099" s="531" t="str" cm="1">
        <f t="array" ref="H1099">IF(Tabla1[[#This Row],[Código_Actividad]]="","",_xlfn.XLOOKUP(Tabla1[[#This Row],[Código_Actividad]],CodigoActividad,Tabla2[Actividades Programables Presupuestables],"",0))</f>
        <v/>
      </c>
      <c r="I1099" s="532" t="str">
        <f>IFERROR(VLOOKUP('Formulario PPGR3'!$G1099,'Formulario PPGR2'!$H$110:$V$265,15,FALSE),"")</f>
        <v/>
      </c>
      <c r="J1099" s="537"/>
      <c r="K1099" s="535" t="str">
        <f>IF(Tabla1[[#This Row],[Insumos]]="","",_xlfn.XLOOKUP(Tabla1[[#This Row],[Insumos]],Tabla10[Insumo],Tabla10[InsumoAbrev],"",0))</f>
        <v/>
      </c>
      <c r="L1099" s="536"/>
      <c r="M1099" s="533" t="str">
        <f>IF(Tabla1[[#This Row],[Descripción]]="","",_xlfn.XLOOKUP(Tabla1[[#This Row],[Descripción]],Tabla10[Descripción],Tabla10[Unidad de Medida],"",0))</f>
        <v/>
      </c>
      <c r="N1099" s="323"/>
      <c r="O1099" s="534" t="str">
        <f>IF(Tabla1[[#This Row],[Descripción]]="","",_xlfn.XLOOKUP(Tabla1[[#This Row],[Descripción]],Tabla10[Descripción],Tabla10[Precio Unitario],0))</f>
        <v/>
      </c>
      <c r="P1099" s="534" t="str">
        <f>IF(Tabla1[[#This Row],[Cantidad de Insumos]]="","",Tabla1[[#This Row],[Precio Unitario]]*Tabla1[[#This Row],[Cantidad de Insumos]])</f>
        <v/>
      </c>
      <c r="Q1099" s="534" t="str">
        <f>IF(Tabla1[[#This Row],[Descripción]]="","",_xlfn.XLOOKUP(Tabla1[[#This Row],[Descripción]],Tabla10[Descripción],Tabla10[CODIGO PRESUPUESTARIO],0))</f>
        <v/>
      </c>
      <c r="R1099" s="535"/>
    </row>
    <row r="1100" spans="2:18" x14ac:dyDescent="0.25">
      <c r="B1100" s="191" t="str">
        <f>IF('Formulario PPGR3'!$G1100="","",CONCATENATE('Formulario PPGR3'!$C1100,".",'Formulario PPGR3'!$D1100,".",'Formulario PPGR3'!$E1100,".",'Formulario PPGR3'!$F1100))</f>
        <v/>
      </c>
      <c r="C1100" s="191" t="str">
        <f>IF('Formulario PPGR3'!$G1100="","",'Formulario PPGR1'!#REF!)</f>
        <v/>
      </c>
      <c r="D1100" s="191" t="str">
        <f>IF('Formulario PPGR3'!$G1100="","",'Formulario PPGR1'!#REF!)</f>
        <v/>
      </c>
      <c r="E1100" s="191" t="str">
        <f>IF('Formulario PPGR3'!$G1100="","",'Formulario PPGR1'!#REF!)</f>
        <v/>
      </c>
      <c r="F1100" s="191" t="str">
        <f>IF('Formulario PPGR3'!$G1100="","",'Formulario PPGR1'!#REF!)</f>
        <v/>
      </c>
      <c r="G1100" s="190"/>
      <c r="H1100" s="531" t="str" cm="1">
        <f t="array" ref="H1100">IF(Tabla1[[#This Row],[Código_Actividad]]="","",_xlfn.XLOOKUP(Tabla1[[#This Row],[Código_Actividad]],CodigoActividad,Tabla2[Actividades Programables Presupuestables],"",0))</f>
        <v/>
      </c>
      <c r="I1100" s="532" t="str">
        <f>IFERROR(VLOOKUP('Formulario PPGR3'!$G1100,'Formulario PPGR2'!$H$110:$V$265,15,FALSE),"")</f>
        <v/>
      </c>
      <c r="J1100" s="537"/>
      <c r="K1100" s="535" t="str">
        <f>IF(Tabla1[[#This Row],[Insumos]]="","",_xlfn.XLOOKUP(Tabla1[[#This Row],[Insumos]],Tabla10[Insumo],Tabla10[InsumoAbrev],"",0))</f>
        <v/>
      </c>
      <c r="L1100" s="536"/>
      <c r="M1100" s="533" t="str">
        <f>IF(Tabla1[[#This Row],[Descripción]]="","",_xlfn.XLOOKUP(Tabla1[[#This Row],[Descripción]],Tabla10[Descripción],Tabla10[Unidad de Medida],"",0))</f>
        <v/>
      </c>
      <c r="N1100" s="323"/>
      <c r="O1100" s="534" t="str">
        <f>IF(Tabla1[[#This Row],[Descripción]]="","",_xlfn.XLOOKUP(Tabla1[[#This Row],[Descripción]],Tabla10[Descripción],Tabla10[Precio Unitario],0))</f>
        <v/>
      </c>
      <c r="P1100" s="534" t="str">
        <f>IF(Tabla1[[#This Row],[Cantidad de Insumos]]="","",Tabla1[[#This Row],[Precio Unitario]]*Tabla1[[#This Row],[Cantidad de Insumos]])</f>
        <v/>
      </c>
      <c r="Q1100" s="534" t="str">
        <f>IF(Tabla1[[#This Row],[Descripción]]="","",_xlfn.XLOOKUP(Tabla1[[#This Row],[Descripción]],Tabla10[Descripción],Tabla10[CODIGO PRESUPUESTARIO],0))</f>
        <v/>
      </c>
      <c r="R1100" s="535"/>
    </row>
    <row r="1101" spans="2:18" x14ac:dyDescent="0.25">
      <c r="B1101" s="191" t="str">
        <f>IF('Formulario PPGR3'!$G1101="","",CONCATENATE('Formulario PPGR3'!$C1101,".",'Formulario PPGR3'!$D1101,".",'Formulario PPGR3'!$E1101,".",'Formulario PPGR3'!$F1101))</f>
        <v/>
      </c>
      <c r="C1101" s="191" t="str">
        <f>IF('Formulario PPGR3'!$G1101="","",'Formulario PPGR1'!#REF!)</f>
        <v/>
      </c>
      <c r="D1101" s="191" t="str">
        <f>IF('Formulario PPGR3'!$G1101="","",'Formulario PPGR1'!#REF!)</f>
        <v/>
      </c>
      <c r="E1101" s="191" t="str">
        <f>IF('Formulario PPGR3'!$G1101="","",'Formulario PPGR1'!#REF!)</f>
        <v/>
      </c>
      <c r="F1101" s="191" t="str">
        <f>IF('Formulario PPGR3'!$G1101="","",'Formulario PPGR1'!#REF!)</f>
        <v/>
      </c>
      <c r="G1101" s="190"/>
      <c r="H1101" s="531" t="str" cm="1">
        <f t="array" ref="H1101">IF(Tabla1[[#This Row],[Código_Actividad]]="","",_xlfn.XLOOKUP(Tabla1[[#This Row],[Código_Actividad]],CodigoActividad,Tabla2[Actividades Programables Presupuestables],"",0))</f>
        <v/>
      </c>
      <c r="I1101" s="532" t="str">
        <f>IFERROR(VLOOKUP('Formulario PPGR3'!$G1101,'Formulario PPGR2'!$H$110:$V$265,15,FALSE),"")</f>
        <v/>
      </c>
      <c r="J1101" s="537"/>
      <c r="K1101" s="535" t="str">
        <f>IF(Tabla1[[#This Row],[Insumos]]="","",_xlfn.XLOOKUP(Tabla1[[#This Row],[Insumos]],Tabla10[Insumo],Tabla10[InsumoAbrev],"",0))</f>
        <v/>
      </c>
      <c r="L1101" s="536"/>
      <c r="M1101" s="533" t="str">
        <f>IF(Tabla1[[#This Row],[Descripción]]="","",_xlfn.XLOOKUP(Tabla1[[#This Row],[Descripción]],Tabla10[Descripción],Tabla10[Unidad de Medida],"",0))</f>
        <v/>
      </c>
      <c r="N1101" s="323"/>
      <c r="O1101" s="534" t="str">
        <f>IF(Tabla1[[#This Row],[Descripción]]="","",_xlfn.XLOOKUP(Tabla1[[#This Row],[Descripción]],Tabla10[Descripción],Tabla10[Precio Unitario],0))</f>
        <v/>
      </c>
      <c r="P1101" s="534" t="str">
        <f>IF(Tabla1[[#This Row],[Cantidad de Insumos]]="","",Tabla1[[#This Row],[Precio Unitario]]*Tabla1[[#This Row],[Cantidad de Insumos]])</f>
        <v/>
      </c>
      <c r="Q1101" s="534" t="str">
        <f>IF(Tabla1[[#This Row],[Descripción]]="","",_xlfn.XLOOKUP(Tabla1[[#This Row],[Descripción]],Tabla10[Descripción],Tabla10[CODIGO PRESUPUESTARIO],0))</f>
        <v/>
      </c>
      <c r="R1101" s="535"/>
    </row>
    <row r="1102" spans="2:18" x14ac:dyDescent="0.25">
      <c r="B1102" s="191" t="str">
        <f>IF('Formulario PPGR3'!$G1102="","",CONCATENATE('Formulario PPGR3'!$C1102,".",'Formulario PPGR3'!$D1102,".",'Formulario PPGR3'!$E1102,".",'Formulario PPGR3'!$F1102))</f>
        <v/>
      </c>
      <c r="C1102" s="191" t="str">
        <f>IF('Formulario PPGR3'!$G1102="","",'Formulario PPGR1'!#REF!)</f>
        <v/>
      </c>
      <c r="D1102" s="191" t="str">
        <f>IF('Formulario PPGR3'!$G1102="","",'Formulario PPGR1'!#REF!)</f>
        <v/>
      </c>
      <c r="E1102" s="191" t="str">
        <f>IF('Formulario PPGR3'!$G1102="","",'Formulario PPGR1'!#REF!)</f>
        <v/>
      </c>
      <c r="F1102" s="191" t="str">
        <f>IF('Formulario PPGR3'!$G1102="","",'Formulario PPGR1'!#REF!)</f>
        <v/>
      </c>
      <c r="G1102" s="190"/>
      <c r="H1102" s="531" t="str" cm="1">
        <f t="array" ref="H1102">IF(Tabla1[[#This Row],[Código_Actividad]]="","",_xlfn.XLOOKUP(Tabla1[[#This Row],[Código_Actividad]],CodigoActividad,Tabla2[Actividades Programables Presupuestables],"",0))</f>
        <v/>
      </c>
      <c r="I1102" s="532" t="str">
        <f>IFERROR(VLOOKUP('Formulario PPGR3'!$G1102,'Formulario PPGR2'!$H$110:$V$265,15,FALSE),"")</f>
        <v/>
      </c>
      <c r="J1102" s="537"/>
      <c r="K1102" s="535" t="str">
        <f>IF(Tabla1[[#This Row],[Insumos]]="","",_xlfn.XLOOKUP(Tabla1[[#This Row],[Insumos]],Tabla10[Insumo],Tabla10[InsumoAbrev],"",0))</f>
        <v/>
      </c>
      <c r="L1102" s="536"/>
      <c r="M1102" s="533" t="str">
        <f>IF(Tabla1[[#This Row],[Descripción]]="","",_xlfn.XLOOKUP(Tabla1[[#This Row],[Descripción]],Tabla10[Descripción],Tabla10[Unidad de Medida],"",0))</f>
        <v/>
      </c>
      <c r="N1102" s="323"/>
      <c r="O1102" s="534" t="str">
        <f>IF(Tabla1[[#This Row],[Descripción]]="","",_xlfn.XLOOKUP(Tabla1[[#This Row],[Descripción]],Tabla10[Descripción],Tabla10[Precio Unitario],0))</f>
        <v/>
      </c>
      <c r="P1102" s="534" t="str">
        <f>IF(Tabla1[[#This Row],[Cantidad de Insumos]]="","",Tabla1[[#This Row],[Precio Unitario]]*Tabla1[[#This Row],[Cantidad de Insumos]])</f>
        <v/>
      </c>
      <c r="Q1102" s="534" t="str">
        <f>IF(Tabla1[[#This Row],[Descripción]]="","",_xlfn.XLOOKUP(Tabla1[[#This Row],[Descripción]],Tabla10[Descripción],Tabla10[CODIGO PRESUPUESTARIO],0))</f>
        <v/>
      </c>
      <c r="R1102" s="535"/>
    </row>
    <row r="1103" spans="2:18" x14ac:dyDescent="0.25">
      <c r="B1103" s="191" t="str">
        <f>IF('Formulario PPGR3'!$G1103="","",CONCATENATE('Formulario PPGR3'!$C1103,".",'Formulario PPGR3'!$D1103,".",'Formulario PPGR3'!$E1103,".",'Formulario PPGR3'!$F1103))</f>
        <v/>
      </c>
      <c r="C1103" s="191" t="str">
        <f>IF('Formulario PPGR3'!$G1103="","",'Formulario PPGR1'!#REF!)</f>
        <v/>
      </c>
      <c r="D1103" s="191" t="str">
        <f>IF('Formulario PPGR3'!$G1103="","",'Formulario PPGR1'!#REF!)</f>
        <v/>
      </c>
      <c r="E1103" s="191" t="str">
        <f>IF('Formulario PPGR3'!$G1103="","",'Formulario PPGR1'!#REF!)</f>
        <v/>
      </c>
      <c r="F1103" s="191" t="str">
        <f>IF('Formulario PPGR3'!$G1103="","",'Formulario PPGR1'!#REF!)</f>
        <v/>
      </c>
      <c r="G1103" s="190"/>
      <c r="H1103" s="531" t="str" cm="1">
        <f t="array" ref="H1103">IF(Tabla1[[#This Row],[Código_Actividad]]="","",_xlfn.XLOOKUP(Tabla1[[#This Row],[Código_Actividad]],CodigoActividad,Tabla2[Actividades Programables Presupuestables],"",0))</f>
        <v/>
      </c>
      <c r="I1103" s="532" t="str">
        <f>IFERROR(VLOOKUP('Formulario PPGR3'!$G1103,'Formulario PPGR2'!$H$110:$V$265,15,FALSE),"")</f>
        <v/>
      </c>
      <c r="J1103" s="537"/>
      <c r="K1103" s="535" t="str">
        <f>IF(Tabla1[[#This Row],[Insumos]]="","",_xlfn.XLOOKUP(Tabla1[[#This Row],[Insumos]],Tabla10[Insumo],Tabla10[InsumoAbrev],"",0))</f>
        <v/>
      </c>
      <c r="L1103" s="536"/>
      <c r="M1103" s="533" t="str">
        <f>IF(Tabla1[[#This Row],[Descripción]]="","",_xlfn.XLOOKUP(Tabla1[[#This Row],[Descripción]],Tabla10[Descripción],Tabla10[Unidad de Medida],"",0))</f>
        <v/>
      </c>
      <c r="N1103" s="323"/>
      <c r="O1103" s="534" t="str">
        <f>IF(Tabla1[[#This Row],[Descripción]]="","",_xlfn.XLOOKUP(Tabla1[[#This Row],[Descripción]],Tabla10[Descripción],Tabla10[Precio Unitario],0))</f>
        <v/>
      </c>
      <c r="P1103" s="534" t="str">
        <f>IF(Tabla1[[#This Row],[Cantidad de Insumos]]="","",Tabla1[[#This Row],[Precio Unitario]]*Tabla1[[#This Row],[Cantidad de Insumos]])</f>
        <v/>
      </c>
      <c r="Q1103" s="534" t="str">
        <f>IF(Tabla1[[#This Row],[Descripción]]="","",_xlfn.XLOOKUP(Tabla1[[#This Row],[Descripción]],Tabla10[Descripción],Tabla10[CODIGO PRESUPUESTARIO],0))</f>
        <v/>
      </c>
      <c r="R1103" s="535"/>
    </row>
    <row r="1104" spans="2:18" x14ac:dyDescent="0.25">
      <c r="B1104" s="191" t="str">
        <f>IF('Formulario PPGR3'!$G1104="","",CONCATENATE('Formulario PPGR3'!$C1104,".",'Formulario PPGR3'!$D1104,".",'Formulario PPGR3'!$E1104,".",'Formulario PPGR3'!$F1104))</f>
        <v/>
      </c>
      <c r="C1104" s="191" t="str">
        <f>IF('Formulario PPGR3'!$G1104="","",'Formulario PPGR1'!#REF!)</f>
        <v/>
      </c>
      <c r="D1104" s="191" t="str">
        <f>IF('Formulario PPGR3'!$G1104="","",'Formulario PPGR1'!#REF!)</f>
        <v/>
      </c>
      <c r="E1104" s="191" t="str">
        <f>IF('Formulario PPGR3'!$G1104="","",'Formulario PPGR1'!#REF!)</f>
        <v/>
      </c>
      <c r="F1104" s="191" t="str">
        <f>IF('Formulario PPGR3'!$G1104="","",'Formulario PPGR1'!#REF!)</f>
        <v/>
      </c>
      <c r="G1104" s="190"/>
      <c r="H1104" s="531" t="str" cm="1">
        <f t="array" ref="H1104">IF(Tabla1[[#This Row],[Código_Actividad]]="","",_xlfn.XLOOKUP(Tabla1[[#This Row],[Código_Actividad]],CodigoActividad,Tabla2[Actividades Programables Presupuestables],"",0))</f>
        <v/>
      </c>
      <c r="I1104" s="532" t="str">
        <f>IFERROR(VLOOKUP('Formulario PPGR3'!$G1104,'Formulario PPGR2'!$H$110:$V$265,15,FALSE),"")</f>
        <v/>
      </c>
      <c r="J1104" s="537"/>
      <c r="K1104" s="535" t="str">
        <f>IF(Tabla1[[#This Row],[Insumos]]="","",_xlfn.XLOOKUP(Tabla1[[#This Row],[Insumos]],Tabla10[Insumo],Tabla10[InsumoAbrev],"",0))</f>
        <v/>
      </c>
      <c r="L1104" s="536"/>
      <c r="M1104" s="533" t="str">
        <f>IF(Tabla1[[#This Row],[Descripción]]="","",_xlfn.XLOOKUP(Tabla1[[#This Row],[Descripción]],Tabla10[Descripción],Tabla10[Unidad de Medida],"",0))</f>
        <v/>
      </c>
      <c r="N1104" s="323"/>
      <c r="O1104" s="534" t="str">
        <f>IF(Tabla1[[#This Row],[Descripción]]="","",_xlfn.XLOOKUP(Tabla1[[#This Row],[Descripción]],Tabla10[Descripción],Tabla10[Precio Unitario],0))</f>
        <v/>
      </c>
      <c r="P1104" s="534" t="str">
        <f>IF(Tabla1[[#This Row],[Cantidad de Insumos]]="","",Tabla1[[#This Row],[Precio Unitario]]*Tabla1[[#This Row],[Cantidad de Insumos]])</f>
        <v/>
      </c>
      <c r="Q1104" s="534" t="str">
        <f>IF(Tabla1[[#This Row],[Descripción]]="","",_xlfn.XLOOKUP(Tabla1[[#This Row],[Descripción]],Tabla10[Descripción],Tabla10[CODIGO PRESUPUESTARIO],0))</f>
        <v/>
      </c>
      <c r="R1104" s="535"/>
    </row>
    <row r="1105" spans="2:18" x14ac:dyDescent="0.25">
      <c r="B1105" s="191" t="str">
        <f>IF('Formulario PPGR3'!$G1105="","",CONCATENATE('Formulario PPGR3'!$C1105,".",'Formulario PPGR3'!$D1105,".",'Formulario PPGR3'!$E1105,".",'Formulario PPGR3'!$F1105))</f>
        <v/>
      </c>
      <c r="C1105" s="191" t="str">
        <f>IF('Formulario PPGR3'!$G1105="","",'Formulario PPGR1'!#REF!)</f>
        <v/>
      </c>
      <c r="D1105" s="191" t="str">
        <f>IF('Formulario PPGR3'!$G1105="","",'Formulario PPGR1'!#REF!)</f>
        <v/>
      </c>
      <c r="E1105" s="191" t="str">
        <f>IF('Formulario PPGR3'!$G1105="","",'Formulario PPGR1'!#REF!)</f>
        <v/>
      </c>
      <c r="F1105" s="191" t="str">
        <f>IF('Formulario PPGR3'!$G1105="","",'Formulario PPGR1'!#REF!)</f>
        <v/>
      </c>
      <c r="G1105" s="190"/>
      <c r="H1105" s="531" t="str" cm="1">
        <f t="array" ref="H1105">IF(Tabla1[[#This Row],[Código_Actividad]]="","",_xlfn.XLOOKUP(Tabla1[[#This Row],[Código_Actividad]],CodigoActividad,Tabla2[Actividades Programables Presupuestables],"",0))</f>
        <v/>
      </c>
      <c r="I1105" s="532" t="str">
        <f>IFERROR(VLOOKUP('Formulario PPGR3'!$G1105,'Formulario PPGR2'!$H$110:$V$265,15,FALSE),"")</f>
        <v/>
      </c>
      <c r="J1105" s="537"/>
      <c r="K1105" s="535" t="str">
        <f>IF(Tabla1[[#This Row],[Insumos]]="","",_xlfn.XLOOKUP(Tabla1[[#This Row],[Insumos]],Tabla10[Insumo],Tabla10[InsumoAbrev],"",0))</f>
        <v/>
      </c>
      <c r="L1105" s="536"/>
      <c r="M1105" s="533" t="str">
        <f>IF(Tabla1[[#This Row],[Descripción]]="","",_xlfn.XLOOKUP(Tabla1[[#This Row],[Descripción]],Tabla10[Descripción],Tabla10[Unidad de Medida],"",0))</f>
        <v/>
      </c>
      <c r="N1105" s="323"/>
      <c r="O1105" s="534" t="str">
        <f>IF(Tabla1[[#This Row],[Descripción]]="","",_xlfn.XLOOKUP(Tabla1[[#This Row],[Descripción]],Tabla10[Descripción],Tabla10[Precio Unitario],0))</f>
        <v/>
      </c>
      <c r="P1105" s="534" t="str">
        <f>IF(Tabla1[[#This Row],[Cantidad de Insumos]]="","",Tabla1[[#This Row],[Precio Unitario]]*Tabla1[[#This Row],[Cantidad de Insumos]])</f>
        <v/>
      </c>
      <c r="Q1105" s="534" t="str">
        <f>IF(Tabla1[[#This Row],[Descripción]]="","",_xlfn.XLOOKUP(Tabla1[[#This Row],[Descripción]],Tabla10[Descripción],Tabla10[CODIGO PRESUPUESTARIO],0))</f>
        <v/>
      </c>
      <c r="R1105" s="535"/>
    </row>
    <row r="1106" spans="2:18" x14ac:dyDescent="0.25">
      <c r="B1106" s="191" t="str">
        <f>IF('Formulario PPGR3'!$G1106="","",CONCATENATE('Formulario PPGR3'!$C1106,".",'Formulario PPGR3'!$D1106,".",'Formulario PPGR3'!$E1106,".",'Formulario PPGR3'!$F1106))</f>
        <v/>
      </c>
      <c r="C1106" s="191" t="str">
        <f>IF('Formulario PPGR3'!$G1106="","",'Formulario PPGR1'!#REF!)</f>
        <v/>
      </c>
      <c r="D1106" s="191" t="str">
        <f>IF('Formulario PPGR3'!$G1106="","",'Formulario PPGR1'!#REF!)</f>
        <v/>
      </c>
      <c r="E1106" s="191" t="str">
        <f>IF('Formulario PPGR3'!$G1106="","",'Formulario PPGR1'!#REF!)</f>
        <v/>
      </c>
      <c r="F1106" s="191" t="str">
        <f>IF('Formulario PPGR3'!$G1106="","",'Formulario PPGR1'!#REF!)</f>
        <v/>
      </c>
      <c r="G1106" s="190"/>
      <c r="H1106" s="531" t="str" cm="1">
        <f t="array" ref="H1106">IF(Tabla1[[#This Row],[Código_Actividad]]="","",_xlfn.XLOOKUP(Tabla1[[#This Row],[Código_Actividad]],CodigoActividad,Tabla2[Actividades Programables Presupuestables],"",0))</f>
        <v/>
      </c>
      <c r="I1106" s="532" t="str">
        <f>IFERROR(VLOOKUP('Formulario PPGR3'!$G1106,'Formulario PPGR2'!$H$110:$V$265,15,FALSE),"")</f>
        <v/>
      </c>
      <c r="J1106" s="537"/>
      <c r="K1106" s="535" t="str">
        <f>IF(Tabla1[[#This Row],[Insumos]]="","",_xlfn.XLOOKUP(Tabla1[[#This Row],[Insumos]],Tabla10[Insumo],Tabla10[InsumoAbrev],"",0))</f>
        <v/>
      </c>
      <c r="L1106" s="536"/>
      <c r="M1106" s="533" t="str">
        <f>IF(Tabla1[[#This Row],[Descripción]]="","",_xlfn.XLOOKUP(Tabla1[[#This Row],[Descripción]],Tabla10[Descripción],Tabla10[Unidad de Medida],"",0))</f>
        <v/>
      </c>
      <c r="N1106" s="323"/>
      <c r="O1106" s="534" t="str">
        <f>IF(Tabla1[[#This Row],[Descripción]]="","",_xlfn.XLOOKUP(Tabla1[[#This Row],[Descripción]],Tabla10[Descripción],Tabla10[Precio Unitario],0))</f>
        <v/>
      </c>
      <c r="P1106" s="534" t="str">
        <f>IF(Tabla1[[#This Row],[Cantidad de Insumos]]="","",Tabla1[[#This Row],[Precio Unitario]]*Tabla1[[#This Row],[Cantidad de Insumos]])</f>
        <v/>
      </c>
      <c r="Q1106" s="534" t="str">
        <f>IF(Tabla1[[#This Row],[Descripción]]="","",_xlfn.XLOOKUP(Tabla1[[#This Row],[Descripción]],Tabla10[Descripción],Tabla10[CODIGO PRESUPUESTARIO],0))</f>
        <v/>
      </c>
      <c r="R1106" s="535"/>
    </row>
    <row r="1107" spans="2:18" x14ac:dyDescent="0.25">
      <c r="B1107" s="191" t="str">
        <f>IF('Formulario PPGR3'!$G1107="","",CONCATENATE('Formulario PPGR3'!$C1107,".",'Formulario PPGR3'!$D1107,".",'Formulario PPGR3'!$E1107,".",'Formulario PPGR3'!$F1107))</f>
        <v/>
      </c>
      <c r="C1107" s="191" t="str">
        <f>IF('Formulario PPGR3'!$G1107="","",'Formulario PPGR1'!#REF!)</f>
        <v/>
      </c>
      <c r="D1107" s="191" t="str">
        <f>IF('Formulario PPGR3'!$G1107="","",'Formulario PPGR1'!#REF!)</f>
        <v/>
      </c>
      <c r="E1107" s="191" t="str">
        <f>IF('Formulario PPGR3'!$G1107="","",'Formulario PPGR1'!#REF!)</f>
        <v/>
      </c>
      <c r="F1107" s="191" t="str">
        <f>IF('Formulario PPGR3'!$G1107="","",'Formulario PPGR1'!#REF!)</f>
        <v/>
      </c>
      <c r="G1107" s="190"/>
      <c r="H1107" s="531" t="str" cm="1">
        <f t="array" ref="H1107">IF(Tabla1[[#This Row],[Código_Actividad]]="","",_xlfn.XLOOKUP(Tabla1[[#This Row],[Código_Actividad]],CodigoActividad,Tabla2[Actividades Programables Presupuestables],"",0))</f>
        <v/>
      </c>
      <c r="I1107" s="532" t="str">
        <f>IFERROR(VLOOKUP('Formulario PPGR3'!$G1107,'Formulario PPGR2'!$H$110:$V$265,15,FALSE),"")</f>
        <v/>
      </c>
      <c r="J1107" s="537"/>
      <c r="K1107" s="535" t="str">
        <f>IF(Tabla1[[#This Row],[Insumos]]="","",_xlfn.XLOOKUP(Tabla1[[#This Row],[Insumos]],Tabla10[Insumo],Tabla10[InsumoAbrev],"",0))</f>
        <v/>
      </c>
      <c r="L1107" s="536"/>
      <c r="M1107" s="533" t="str">
        <f>IF(Tabla1[[#This Row],[Descripción]]="","",_xlfn.XLOOKUP(Tabla1[[#This Row],[Descripción]],Tabla10[Descripción],Tabla10[Unidad de Medida],"",0))</f>
        <v/>
      </c>
      <c r="N1107" s="323"/>
      <c r="O1107" s="534" t="str">
        <f>IF(Tabla1[[#This Row],[Descripción]]="","",_xlfn.XLOOKUP(Tabla1[[#This Row],[Descripción]],Tabla10[Descripción],Tabla10[Precio Unitario],0))</f>
        <v/>
      </c>
      <c r="P1107" s="534" t="str">
        <f>IF(Tabla1[[#This Row],[Cantidad de Insumos]]="","",Tabla1[[#This Row],[Precio Unitario]]*Tabla1[[#This Row],[Cantidad de Insumos]])</f>
        <v/>
      </c>
      <c r="Q1107" s="534" t="str">
        <f>IF(Tabla1[[#This Row],[Descripción]]="","",_xlfn.XLOOKUP(Tabla1[[#This Row],[Descripción]],Tabla10[Descripción],Tabla10[CODIGO PRESUPUESTARIO],0))</f>
        <v/>
      </c>
      <c r="R1107" s="535"/>
    </row>
    <row r="1108" spans="2:18" x14ac:dyDescent="0.25">
      <c r="B1108" s="191" t="str">
        <f>IF('Formulario PPGR3'!$G1108="","",CONCATENATE('Formulario PPGR3'!$C1108,".",'Formulario PPGR3'!$D1108,".",'Formulario PPGR3'!$E1108,".",'Formulario PPGR3'!$F1108))</f>
        <v/>
      </c>
      <c r="C1108" s="191" t="str">
        <f>IF('Formulario PPGR3'!$G1108="","",'Formulario PPGR1'!#REF!)</f>
        <v/>
      </c>
      <c r="D1108" s="191" t="str">
        <f>IF('Formulario PPGR3'!$G1108="","",'Formulario PPGR1'!#REF!)</f>
        <v/>
      </c>
      <c r="E1108" s="191" t="str">
        <f>IF('Formulario PPGR3'!$G1108="","",'Formulario PPGR1'!#REF!)</f>
        <v/>
      </c>
      <c r="F1108" s="191" t="str">
        <f>IF('Formulario PPGR3'!$G1108="","",'Formulario PPGR1'!#REF!)</f>
        <v/>
      </c>
      <c r="G1108" s="190"/>
      <c r="H1108" s="531" t="str" cm="1">
        <f t="array" ref="H1108">IF(Tabla1[[#This Row],[Código_Actividad]]="","",_xlfn.XLOOKUP(Tabla1[[#This Row],[Código_Actividad]],CodigoActividad,Tabla2[Actividades Programables Presupuestables],"",0))</f>
        <v/>
      </c>
      <c r="I1108" s="532" t="str">
        <f>IFERROR(VLOOKUP('Formulario PPGR3'!$G1108,'Formulario PPGR2'!$H$110:$V$265,15,FALSE),"")</f>
        <v/>
      </c>
      <c r="J1108" s="537"/>
      <c r="K1108" s="535" t="str">
        <f>IF(Tabla1[[#This Row],[Insumos]]="","",_xlfn.XLOOKUP(Tabla1[[#This Row],[Insumos]],Tabla10[Insumo],Tabla10[InsumoAbrev],"",0))</f>
        <v/>
      </c>
      <c r="L1108" s="536"/>
      <c r="M1108" s="533" t="str">
        <f>IF(Tabla1[[#This Row],[Descripción]]="","",_xlfn.XLOOKUP(Tabla1[[#This Row],[Descripción]],Tabla10[Descripción],Tabla10[Unidad de Medida],"",0))</f>
        <v/>
      </c>
      <c r="N1108" s="323"/>
      <c r="O1108" s="534" t="str">
        <f>IF(Tabla1[[#This Row],[Descripción]]="","",_xlfn.XLOOKUP(Tabla1[[#This Row],[Descripción]],Tabla10[Descripción],Tabla10[Precio Unitario],0))</f>
        <v/>
      </c>
      <c r="P1108" s="534" t="str">
        <f>IF(Tabla1[[#This Row],[Cantidad de Insumos]]="","",Tabla1[[#This Row],[Precio Unitario]]*Tabla1[[#This Row],[Cantidad de Insumos]])</f>
        <v/>
      </c>
      <c r="Q1108" s="534" t="str">
        <f>IF(Tabla1[[#This Row],[Descripción]]="","",_xlfn.XLOOKUP(Tabla1[[#This Row],[Descripción]],Tabla10[Descripción],Tabla10[CODIGO PRESUPUESTARIO],0))</f>
        <v/>
      </c>
      <c r="R1108" s="535"/>
    </row>
    <row r="1109" spans="2:18" x14ac:dyDescent="0.25">
      <c r="B1109" s="191" t="str">
        <f>IF('Formulario PPGR3'!$G1109="","",CONCATENATE('Formulario PPGR3'!$C1109,".",'Formulario PPGR3'!$D1109,".",'Formulario PPGR3'!$E1109,".",'Formulario PPGR3'!$F1109))</f>
        <v/>
      </c>
      <c r="C1109" s="191" t="str">
        <f>IF('Formulario PPGR3'!$G1109="","",'Formulario PPGR1'!#REF!)</f>
        <v/>
      </c>
      <c r="D1109" s="191" t="str">
        <f>IF('Formulario PPGR3'!$G1109="","",'Formulario PPGR1'!#REF!)</f>
        <v/>
      </c>
      <c r="E1109" s="191" t="str">
        <f>IF('Formulario PPGR3'!$G1109="","",'Formulario PPGR1'!#REF!)</f>
        <v/>
      </c>
      <c r="F1109" s="191" t="str">
        <f>IF('Formulario PPGR3'!$G1109="","",'Formulario PPGR1'!#REF!)</f>
        <v/>
      </c>
      <c r="G1109" s="190"/>
      <c r="H1109" s="531" t="str" cm="1">
        <f t="array" ref="H1109">IF(Tabla1[[#This Row],[Código_Actividad]]="","",_xlfn.XLOOKUP(Tabla1[[#This Row],[Código_Actividad]],CodigoActividad,Tabla2[Actividades Programables Presupuestables],"",0))</f>
        <v/>
      </c>
      <c r="I1109" s="532" t="str">
        <f>IFERROR(VLOOKUP('Formulario PPGR3'!$G1109,'Formulario PPGR2'!$H$110:$V$265,15,FALSE),"")</f>
        <v/>
      </c>
      <c r="J1109" s="537"/>
      <c r="K1109" s="535" t="str">
        <f>IF(Tabla1[[#This Row],[Insumos]]="","",_xlfn.XLOOKUP(Tabla1[[#This Row],[Insumos]],Tabla10[Insumo],Tabla10[InsumoAbrev],"",0))</f>
        <v/>
      </c>
      <c r="L1109" s="536"/>
      <c r="M1109" s="533" t="str">
        <f>IF(Tabla1[[#This Row],[Descripción]]="","",_xlfn.XLOOKUP(Tabla1[[#This Row],[Descripción]],Tabla10[Descripción],Tabla10[Unidad de Medida],"",0))</f>
        <v/>
      </c>
      <c r="N1109" s="323"/>
      <c r="O1109" s="534" t="str">
        <f>IF(Tabla1[[#This Row],[Descripción]]="","",_xlfn.XLOOKUP(Tabla1[[#This Row],[Descripción]],Tabla10[Descripción],Tabla10[Precio Unitario],0))</f>
        <v/>
      </c>
      <c r="P1109" s="534" t="str">
        <f>IF(Tabla1[[#This Row],[Cantidad de Insumos]]="","",Tabla1[[#This Row],[Precio Unitario]]*Tabla1[[#This Row],[Cantidad de Insumos]])</f>
        <v/>
      </c>
      <c r="Q1109" s="534" t="str">
        <f>IF(Tabla1[[#This Row],[Descripción]]="","",_xlfn.XLOOKUP(Tabla1[[#This Row],[Descripción]],Tabla10[Descripción],Tabla10[CODIGO PRESUPUESTARIO],0))</f>
        <v/>
      </c>
      <c r="R1109" s="535"/>
    </row>
    <row r="1110" spans="2:18" x14ac:dyDescent="0.25">
      <c r="B1110" s="191" t="str">
        <f>IF('Formulario PPGR3'!$G1110="","",CONCATENATE('Formulario PPGR3'!$C1110,".",'Formulario PPGR3'!$D1110,".",'Formulario PPGR3'!$E1110,".",'Formulario PPGR3'!$F1110))</f>
        <v/>
      </c>
      <c r="C1110" s="191" t="str">
        <f>IF('Formulario PPGR3'!$G1110="","",'Formulario PPGR1'!#REF!)</f>
        <v/>
      </c>
      <c r="D1110" s="191" t="str">
        <f>IF('Formulario PPGR3'!$G1110="","",'Formulario PPGR1'!#REF!)</f>
        <v/>
      </c>
      <c r="E1110" s="191" t="str">
        <f>IF('Formulario PPGR3'!$G1110="","",'Formulario PPGR1'!#REF!)</f>
        <v/>
      </c>
      <c r="F1110" s="191" t="str">
        <f>IF('Formulario PPGR3'!$G1110="","",'Formulario PPGR1'!#REF!)</f>
        <v/>
      </c>
      <c r="G1110" s="190"/>
      <c r="H1110" s="531" t="str" cm="1">
        <f t="array" ref="H1110">IF(Tabla1[[#This Row],[Código_Actividad]]="","",_xlfn.XLOOKUP(Tabla1[[#This Row],[Código_Actividad]],CodigoActividad,Tabla2[Actividades Programables Presupuestables],"",0))</f>
        <v/>
      </c>
      <c r="I1110" s="532" t="str">
        <f>IFERROR(VLOOKUP('Formulario PPGR3'!$G1110,'Formulario PPGR2'!$H$110:$V$265,15,FALSE),"")</f>
        <v/>
      </c>
      <c r="J1110" s="537"/>
      <c r="K1110" s="535" t="str">
        <f>IF(Tabla1[[#This Row],[Insumos]]="","",_xlfn.XLOOKUP(Tabla1[[#This Row],[Insumos]],Tabla10[Insumo],Tabla10[InsumoAbrev],"",0))</f>
        <v/>
      </c>
      <c r="L1110" s="536"/>
      <c r="M1110" s="533" t="str">
        <f>IF(Tabla1[[#This Row],[Descripción]]="","",_xlfn.XLOOKUP(Tabla1[[#This Row],[Descripción]],Tabla10[Descripción],Tabla10[Unidad de Medida],"",0))</f>
        <v/>
      </c>
      <c r="N1110" s="323"/>
      <c r="O1110" s="534" t="str">
        <f>IF(Tabla1[[#This Row],[Descripción]]="","",_xlfn.XLOOKUP(Tabla1[[#This Row],[Descripción]],Tabla10[Descripción],Tabla10[Precio Unitario],0))</f>
        <v/>
      </c>
      <c r="P1110" s="534" t="str">
        <f>IF(Tabla1[[#This Row],[Cantidad de Insumos]]="","",Tabla1[[#This Row],[Precio Unitario]]*Tabla1[[#This Row],[Cantidad de Insumos]])</f>
        <v/>
      </c>
      <c r="Q1110" s="534" t="str">
        <f>IF(Tabla1[[#This Row],[Descripción]]="","",_xlfn.XLOOKUP(Tabla1[[#This Row],[Descripción]],Tabla10[Descripción],Tabla10[CODIGO PRESUPUESTARIO],0))</f>
        <v/>
      </c>
      <c r="R1110" s="535"/>
    </row>
    <row r="1111" spans="2:18" x14ac:dyDescent="0.25">
      <c r="B1111" s="191" t="str">
        <f>IF('Formulario PPGR3'!$G1111="","",CONCATENATE('Formulario PPGR3'!$C1111,".",'Formulario PPGR3'!$D1111,".",'Formulario PPGR3'!$E1111,".",'Formulario PPGR3'!$F1111))</f>
        <v/>
      </c>
      <c r="C1111" s="191" t="str">
        <f>IF('Formulario PPGR3'!$G1111="","",'Formulario PPGR1'!#REF!)</f>
        <v/>
      </c>
      <c r="D1111" s="191" t="str">
        <f>IF('Formulario PPGR3'!$G1111="","",'Formulario PPGR1'!#REF!)</f>
        <v/>
      </c>
      <c r="E1111" s="191" t="str">
        <f>IF('Formulario PPGR3'!$G1111="","",'Formulario PPGR1'!#REF!)</f>
        <v/>
      </c>
      <c r="F1111" s="191" t="str">
        <f>IF('Formulario PPGR3'!$G1111="","",'Formulario PPGR1'!#REF!)</f>
        <v/>
      </c>
      <c r="G1111" s="190"/>
      <c r="H1111" s="531" t="str" cm="1">
        <f t="array" ref="H1111">IF(Tabla1[[#This Row],[Código_Actividad]]="","",_xlfn.XLOOKUP(Tabla1[[#This Row],[Código_Actividad]],CodigoActividad,Tabla2[Actividades Programables Presupuestables],"",0))</f>
        <v/>
      </c>
      <c r="I1111" s="532" t="str">
        <f>IFERROR(VLOOKUP('Formulario PPGR3'!$G1111,'Formulario PPGR2'!$H$110:$V$265,15,FALSE),"")</f>
        <v/>
      </c>
      <c r="J1111" s="537"/>
      <c r="K1111" s="535" t="str">
        <f>IF(Tabla1[[#This Row],[Insumos]]="","",_xlfn.XLOOKUP(Tabla1[[#This Row],[Insumos]],Tabla10[Insumo],Tabla10[InsumoAbrev],"",0))</f>
        <v/>
      </c>
      <c r="L1111" s="536"/>
      <c r="M1111" s="533" t="str">
        <f>IF(Tabla1[[#This Row],[Descripción]]="","",_xlfn.XLOOKUP(Tabla1[[#This Row],[Descripción]],Tabla10[Descripción],Tabla10[Unidad de Medida],"",0))</f>
        <v/>
      </c>
      <c r="N1111" s="323"/>
      <c r="O1111" s="534" t="str">
        <f>IF(Tabla1[[#This Row],[Descripción]]="","",_xlfn.XLOOKUP(Tabla1[[#This Row],[Descripción]],Tabla10[Descripción],Tabla10[Precio Unitario],0))</f>
        <v/>
      </c>
      <c r="P1111" s="534" t="str">
        <f>IF(Tabla1[[#This Row],[Cantidad de Insumos]]="","",Tabla1[[#This Row],[Precio Unitario]]*Tabla1[[#This Row],[Cantidad de Insumos]])</f>
        <v/>
      </c>
      <c r="Q1111" s="534" t="str">
        <f>IF(Tabla1[[#This Row],[Descripción]]="","",_xlfn.XLOOKUP(Tabla1[[#This Row],[Descripción]],Tabla10[Descripción],Tabla10[CODIGO PRESUPUESTARIO],0))</f>
        <v/>
      </c>
      <c r="R1111" s="535"/>
    </row>
    <row r="1112" spans="2:18" x14ac:dyDescent="0.25">
      <c r="B1112" s="191" t="str">
        <f>IF('Formulario PPGR3'!$G1112="","",CONCATENATE('Formulario PPGR3'!$C1112,".",'Formulario PPGR3'!$D1112,".",'Formulario PPGR3'!$E1112,".",'Formulario PPGR3'!$F1112))</f>
        <v/>
      </c>
      <c r="C1112" s="191" t="str">
        <f>IF('Formulario PPGR3'!$G1112="","",'Formulario PPGR1'!#REF!)</f>
        <v/>
      </c>
      <c r="D1112" s="191" t="str">
        <f>IF('Formulario PPGR3'!$G1112="","",'Formulario PPGR1'!#REF!)</f>
        <v/>
      </c>
      <c r="E1112" s="191" t="str">
        <f>IF('Formulario PPGR3'!$G1112="","",'Formulario PPGR1'!#REF!)</f>
        <v/>
      </c>
      <c r="F1112" s="191" t="str">
        <f>IF('Formulario PPGR3'!$G1112="","",'Formulario PPGR1'!#REF!)</f>
        <v/>
      </c>
      <c r="G1112" s="190"/>
      <c r="H1112" s="531" t="str" cm="1">
        <f t="array" ref="H1112">IF(Tabla1[[#This Row],[Código_Actividad]]="","",_xlfn.XLOOKUP(Tabla1[[#This Row],[Código_Actividad]],CodigoActividad,Tabla2[Actividades Programables Presupuestables],"",0))</f>
        <v/>
      </c>
      <c r="I1112" s="532" t="str">
        <f>IFERROR(VLOOKUP('Formulario PPGR3'!$G1112,'Formulario PPGR2'!$H$110:$V$265,15,FALSE),"")</f>
        <v/>
      </c>
      <c r="J1112" s="537"/>
      <c r="K1112" s="535" t="str">
        <f>IF(Tabla1[[#This Row],[Insumos]]="","",_xlfn.XLOOKUP(Tabla1[[#This Row],[Insumos]],Tabla10[Insumo],Tabla10[InsumoAbrev],"",0))</f>
        <v/>
      </c>
      <c r="L1112" s="536"/>
      <c r="M1112" s="533" t="str">
        <f>IF(Tabla1[[#This Row],[Descripción]]="","",_xlfn.XLOOKUP(Tabla1[[#This Row],[Descripción]],Tabla10[Descripción],Tabla10[Unidad de Medida],"",0))</f>
        <v/>
      </c>
      <c r="N1112" s="323"/>
      <c r="O1112" s="534" t="str">
        <f>IF(Tabla1[[#This Row],[Descripción]]="","",_xlfn.XLOOKUP(Tabla1[[#This Row],[Descripción]],Tabla10[Descripción],Tabla10[Precio Unitario],0))</f>
        <v/>
      </c>
      <c r="P1112" s="534" t="str">
        <f>IF(Tabla1[[#This Row],[Cantidad de Insumos]]="","",Tabla1[[#This Row],[Precio Unitario]]*Tabla1[[#This Row],[Cantidad de Insumos]])</f>
        <v/>
      </c>
      <c r="Q1112" s="534" t="str">
        <f>IF(Tabla1[[#This Row],[Descripción]]="","",_xlfn.XLOOKUP(Tabla1[[#This Row],[Descripción]],Tabla10[Descripción],Tabla10[CODIGO PRESUPUESTARIO],0))</f>
        <v/>
      </c>
      <c r="R1112" s="535"/>
    </row>
    <row r="1113" spans="2:18" x14ac:dyDescent="0.25">
      <c r="B1113" s="191" t="str">
        <f>IF('Formulario PPGR3'!$G1113="","",CONCATENATE('Formulario PPGR3'!$C1113,".",'Formulario PPGR3'!$D1113,".",'Formulario PPGR3'!$E1113,".",'Formulario PPGR3'!$F1113))</f>
        <v/>
      </c>
      <c r="C1113" s="191" t="str">
        <f>IF('Formulario PPGR3'!$G1113="","",'Formulario PPGR1'!#REF!)</f>
        <v/>
      </c>
      <c r="D1113" s="191" t="str">
        <f>IF('Formulario PPGR3'!$G1113="","",'Formulario PPGR1'!#REF!)</f>
        <v/>
      </c>
      <c r="E1113" s="191" t="str">
        <f>IF('Formulario PPGR3'!$G1113="","",'Formulario PPGR1'!#REF!)</f>
        <v/>
      </c>
      <c r="F1113" s="191" t="str">
        <f>IF('Formulario PPGR3'!$G1113="","",'Formulario PPGR1'!#REF!)</f>
        <v/>
      </c>
      <c r="G1113" s="190"/>
      <c r="H1113" s="531" t="str" cm="1">
        <f t="array" ref="H1113">IF(Tabla1[[#This Row],[Código_Actividad]]="","",_xlfn.XLOOKUP(Tabla1[[#This Row],[Código_Actividad]],CodigoActividad,Tabla2[Actividades Programables Presupuestables],"",0))</f>
        <v/>
      </c>
      <c r="I1113" s="532" t="str">
        <f>IFERROR(VLOOKUP('Formulario PPGR3'!$G1113,'Formulario PPGR2'!$H$110:$V$265,15,FALSE),"")</f>
        <v/>
      </c>
      <c r="J1113" s="537"/>
      <c r="K1113" s="535" t="str">
        <f>IF(Tabla1[[#This Row],[Insumos]]="","",_xlfn.XLOOKUP(Tabla1[[#This Row],[Insumos]],Tabla10[Insumo],Tabla10[InsumoAbrev],"",0))</f>
        <v/>
      </c>
      <c r="L1113" s="536"/>
      <c r="M1113" s="533" t="str">
        <f>IF(Tabla1[[#This Row],[Descripción]]="","",_xlfn.XLOOKUP(Tabla1[[#This Row],[Descripción]],Tabla10[Descripción],Tabla10[Unidad de Medida],"",0))</f>
        <v/>
      </c>
      <c r="N1113" s="323"/>
      <c r="O1113" s="534" t="str">
        <f>IF(Tabla1[[#This Row],[Descripción]]="","",_xlfn.XLOOKUP(Tabla1[[#This Row],[Descripción]],Tabla10[Descripción],Tabla10[Precio Unitario],0))</f>
        <v/>
      </c>
      <c r="P1113" s="534" t="str">
        <f>IF(Tabla1[[#This Row],[Cantidad de Insumos]]="","",Tabla1[[#This Row],[Precio Unitario]]*Tabla1[[#This Row],[Cantidad de Insumos]])</f>
        <v/>
      </c>
      <c r="Q1113" s="534" t="str">
        <f>IF(Tabla1[[#This Row],[Descripción]]="","",_xlfn.XLOOKUP(Tabla1[[#This Row],[Descripción]],Tabla10[Descripción],Tabla10[CODIGO PRESUPUESTARIO],0))</f>
        <v/>
      </c>
      <c r="R1113" s="535"/>
    </row>
    <row r="1114" spans="2:18" x14ac:dyDescent="0.25">
      <c r="B1114" s="191" t="str">
        <f>IF('Formulario PPGR3'!$G1114="","",CONCATENATE('Formulario PPGR3'!$C1114,".",'Formulario PPGR3'!$D1114,".",'Formulario PPGR3'!$E1114,".",'Formulario PPGR3'!$F1114))</f>
        <v/>
      </c>
      <c r="C1114" s="191" t="str">
        <f>IF('Formulario PPGR3'!$G1114="","",'Formulario PPGR1'!#REF!)</f>
        <v/>
      </c>
      <c r="D1114" s="191" t="str">
        <f>IF('Formulario PPGR3'!$G1114="","",'Formulario PPGR1'!#REF!)</f>
        <v/>
      </c>
      <c r="E1114" s="191" t="str">
        <f>IF('Formulario PPGR3'!$G1114="","",'Formulario PPGR1'!#REF!)</f>
        <v/>
      </c>
      <c r="F1114" s="191" t="str">
        <f>IF('Formulario PPGR3'!$G1114="","",'Formulario PPGR1'!#REF!)</f>
        <v/>
      </c>
      <c r="G1114" s="190"/>
      <c r="H1114" s="531" t="str" cm="1">
        <f t="array" ref="H1114">IF(Tabla1[[#This Row],[Código_Actividad]]="","",_xlfn.XLOOKUP(Tabla1[[#This Row],[Código_Actividad]],CodigoActividad,Tabla2[Actividades Programables Presupuestables],"",0))</f>
        <v/>
      </c>
      <c r="I1114" s="532" t="str">
        <f>IFERROR(VLOOKUP('Formulario PPGR3'!$G1114,'Formulario PPGR2'!$H$110:$V$265,15,FALSE),"")</f>
        <v/>
      </c>
      <c r="J1114" s="537"/>
      <c r="K1114" s="535" t="str">
        <f>IF(Tabla1[[#This Row],[Insumos]]="","",_xlfn.XLOOKUP(Tabla1[[#This Row],[Insumos]],Tabla10[Insumo],Tabla10[InsumoAbrev],"",0))</f>
        <v/>
      </c>
      <c r="L1114" s="536"/>
      <c r="M1114" s="533" t="str">
        <f>IF(Tabla1[[#This Row],[Descripción]]="","",_xlfn.XLOOKUP(Tabla1[[#This Row],[Descripción]],Tabla10[Descripción],Tabla10[Unidad de Medida],"",0))</f>
        <v/>
      </c>
      <c r="N1114" s="323"/>
      <c r="O1114" s="534" t="str">
        <f>IF(Tabla1[[#This Row],[Descripción]]="","",_xlfn.XLOOKUP(Tabla1[[#This Row],[Descripción]],Tabla10[Descripción],Tabla10[Precio Unitario],0))</f>
        <v/>
      </c>
      <c r="P1114" s="534" t="str">
        <f>IF(Tabla1[[#This Row],[Cantidad de Insumos]]="","",Tabla1[[#This Row],[Precio Unitario]]*Tabla1[[#This Row],[Cantidad de Insumos]])</f>
        <v/>
      </c>
      <c r="Q1114" s="534" t="str">
        <f>IF(Tabla1[[#This Row],[Descripción]]="","",_xlfn.XLOOKUP(Tabla1[[#This Row],[Descripción]],Tabla10[Descripción],Tabla10[CODIGO PRESUPUESTARIO],0))</f>
        <v/>
      </c>
      <c r="R1114" s="535"/>
    </row>
    <row r="1115" spans="2:18" x14ac:dyDescent="0.25">
      <c r="B1115" s="191" t="str">
        <f>IF('Formulario PPGR3'!$G1115="","",CONCATENATE('Formulario PPGR3'!$C1115,".",'Formulario PPGR3'!$D1115,".",'Formulario PPGR3'!$E1115,".",'Formulario PPGR3'!$F1115))</f>
        <v/>
      </c>
      <c r="C1115" s="191" t="str">
        <f>IF('Formulario PPGR3'!$G1115="","",'Formulario PPGR1'!#REF!)</f>
        <v/>
      </c>
      <c r="D1115" s="191" t="str">
        <f>IF('Formulario PPGR3'!$G1115="","",'Formulario PPGR1'!#REF!)</f>
        <v/>
      </c>
      <c r="E1115" s="191" t="str">
        <f>IF('Formulario PPGR3'!$G1115="","",'Formulario PPGR1'!#REF!)</f>
        <v/>
      </c>
      <c r="F1115" s="191" t="str">
        <f>IF('Formulario PPGR3'!$G1115="","",'Formulario PPGR1'!#REF!)</f>
        <v/>
      </c>
      <c r="G1115" s="190"/>
      <c r="H1115" s="531" t="str" cm="1">
        <f t="array" ref="H1115">IF(Tabla1[[#This Row],[Código_Actividad]]="","",_xlfn.XLOOKUP(Tabla1[[#This Row],[Código_Actividad]],CodigoActividad,Tabla2[Actividades Programables Presupuestables],"",0))</f>
        <v/>
      </c>
      <c r="I1115" s="532" t="str">
        <f>IFERROR(VLOOKUP('Formulario PPGR3'!$G1115,'Formulario PPGR2'!$H$110:$V$265,15,FALSE),"")</f>
        <v/>
      </c>
      <c r="J1115" s="537"/>
      <c r="K1115" s="535" t="str">
        <f>IF(Tabla1[[#This Row],[Insumos]]="","",_xlfn.XLOOKUP(Tabla1[[#This Row],[Insumos]],Tabla10[Insumo],Tabla10[InsumoAbrev],"",0))</f>
        <v/>
      </c>
      <c r="L1115" s="536"/>
      <c r="M1115" s="533" t="str">
        <f>IF(Tabla1[[#This Row],[Descripción]]="","",_xlfn.XLOOKUP(Tabla1[[#This Row],[Descripción]],Tabla10[Descripción],Tabla10[Unidad de Medida],"",0))</f>
        <v/>
      </c>
      <c r="N1115" s="323"/>
      <c r="O1115" s="534" t="str">
        <f>IF(Tabla1[[#This Row],[Descripción]]="","",_xlfn.XLOOKUP(Tabla1[[#This Row],[Descripción]],Tabla10[Descripción],Tabla10[Precio Unitario],0))</f>
        <v/>
      </c>
      <c r="P1115" s="534" t="str">
        <f>IF(Tabla1[[#This Row],[Cantidad de Insumos]]="","",Tabla1[[#This Row],[Precio Unitario]]*Tabla1[[#This Row],[Cantidad de Insumos]])</f>
        <v/>
      </c>
      <c r="Q1115" s="534" t="str">
        <f>IF(Tabla1[[#This Row],[Descripción]]="","",_xlfn.XLOOKUP(Tabla1[[#This Row],[Descripción]],Tabla10[Descripción],Tabla10[CODIGO PRESUPUESTARIO],0))</f>
        <v/>
      </c>
      <c r="R1115" s="535"/>
    </row>
    <row r="1116" spans="2:18" x14ac:dyDescent="0.25">
      <c r="B1116" s="191" t="str">
        <f>IF('Formulario PPGR3'!$G1116="","",CONCATENATE('Formulario PPGR3'!$C1116,".",'Formulario PPGR3'!$D1116,".",'Formulario PPGR3'!$E1116,".",'Formulario PPGR3'!$F1116))</f>
        <v/>
      </c>
      <c r="C1116" s="191" t="str">
        <f>IF('Formulario PPGR3'!$G1116="","",'Formulario PPGR1'!#REF!)</f>
        <v/>
      </c>
      <c r="D1116" s="191" t="str">
        <f>IF('Formulario PPGR3'!$G1116="","",'Formulario PPGR1'!#REF!)</f>
        <v/>
      </c>
      <c r="E1116" s="191" t="str">
        <f>IF('Formulario PPGR3'!$G1116="","",'Formulario PPGR1'!#REF!)</f>
        <v/>
      </c>
      <c r="F1116" s="191" t="str">
        <f>IF('Formulario PPGR3'!$G1116="","",'Formulario PPGR1'!#REF!)</f>
        <v/>
      </c>
      <c r="G1116" s="190"/>
      <c r="H1116" s="531" t="str" cm="1">
        <f t="array" ref="H1116">IF(Tabla1[[#This Row],[Código_Actividad]]="","",_xlfn.XLOOKUP(Tabla1[[#This Row],[Código_Actividad]],CodigoActividad,Tabla2[Actividades Programables Presupuestables],"",0))</f>
        <v/>
      </c>
      <c r="I1116" s="532" t="str">
        <f>IFERROR(VLOOKUP('Formulario PPGR3'!$G1116,'Formulario PPGR2'!$H$110:$V$265,15,FALSE),"")</f>
        <v/>
      </c>
      <c r="J1116" s="537"/>
      <c r="K1116" s="535" t="str">
        <f>IF(Tabla1[[#This Row],[Insumos]]="","",_xlfn.XLOOKUP(Tabla1[[#This Row],[Insumos]],Tabla10[Insumo],Tabla10[InsumoAbrev],"",0))</f>
        <v/>
      </c>
      <c r="L1116" s="536"/>
      <c r="M1116" s="533" t="str">
        <f>IF(Tabla1[[#This Row],[Descripción]]="","",_xlfn.XLOOKUP(Tabla1[[#This Row],[Descripción]],Tabla10[Descripción],Tabla10[Unidad de Medida],"",0))</f>
        <v/>
      </c>
      <c r="N1116" s="323"/>
      <c r="O1116" s="534" t="str">
        <f>IF(Tabla1[[#This Row],[Descripción]]="","",_xlfn.XLOOKUP(Tabla1[[#This Row],[Descripción]],Tabla10[Descripción],Tabla10[Precio Unitario],0))</f>
        <v/>
      </c>
      <c r="P1116" s="534" t="str">
        <f>IF(Tabla1[[#This Row],[Cantidad de Insumos]]="","",Tabla1[[#This Row],[Precio Unitario]]*Tabla1[[#This Row],[Cantidad de Insumos]])</f>
        <v/>
      </c>
      <c r="Q1116" s="534" t="str">
        <f>IF(Tabla1[[#This Row],[Descripción]]="","",_xlfn.XLOOKUP(Tabla1[[#This Row],[Descripción]],Tabla10[Descripción],Tabla10[CODIGO PRESUPUESTARIO],0))</f>
        <v/>
      </c>
      <c r="R1116" s="535"/>
    </row>
    <row r="1117" spans="2:18" x14ac:dyDescent="0.25">
      <c r="B1117" s="191" t="str">
        <f>IF('Formulario PPGR3'!$G1117="","",CONCATENATE('Formulario PPGR3'!$C1117,".",'Formulario PPGR3'!$D1117,".",'Formulario PPGR3'!$E1117,".",'Formulario PPGR3'!$F1117))</f>
        <v/>
      </c>
      <c r="C1117" s="191" t="str">
        <f>IF('Formulario PPGR3'!$G1117="","",'Formulario PPGR1'!#REF!)</f>
        <v/>
      </c>
      <c r="D1117" s="191" t="str">
        <f>IF('Formulario PPGR3'!$G1117="","",'Formulario PPGR1'!#REF!)</f>
        <v/>
      </c>
      <c r="E1117" s="191" t="str">
        <f>IF('Formulario PPGR3'!$G1117="","",'Formulario PPGR1'!#REF!)</f>
        <v/>
      </c>
      <c r="F1117" s="191" t="str">
        <f>IF('Formulario PPGR3'!$G1117="","",'Formulario PPGR1'!#REF!)</f>
        <v/>
      </c>
      <c r="G1117" s="190"/>
      <c r="H1117" s="531" t="str" cm="1">
        <f t="array" ref="H1117">IF(Tabla1[[#This Row],[Código_Actividad]]="","",_xlfn.XLOOKUP(Tabla1[[#This Row],[Código_Actividad]],CodigoActividad,Tabla2[Actividades Programables Presupuestables],"",0))</f>
        <v/>
      </c>
      <c r="I1117" s="532" t="str">
        <f>IFERROR(VLOOKUP('Formulario PPGR3'!$G1117,'Formulario PPGR2'!$H$110:$V$265,15,FALSE),"")</f>
        <v/>
      </c>
      <c r="J1117" s="537"/>
      <c r="K1117" s="535" t="str">
        <f>IF(Tabla1[[#This Row],[Insumos]]="","",_xlfn.XLOOKUP(Tabla1[[#This Row],[Insumos]],Tabla10[Insumo],Tabla10[InsumoAbrev],"",0))</f>
        <v/>
      </c>
      <c r="L1117" s="536"/>
      <c r="M1117" s="533" t="str">
        <f>IF(Tabla1[[#This Row],[Descripción]]="","",_xlfn.XLOOKUP(Tabla1[[#This Row],[Descripción]],Tabla10[Descripción],Tabla10[Unidad de Medida],"",0))</f>
        <v/>
      </c>
      <c r="N1117" s="323"/>
      <c r="O1117" s="534" t="str">
        <f>IF(Tabla1[[#This Row],[Descripción]]="","",_xlfn.XLOOKUP(Tabla1[[#This Row],[Descripción]],Tabla10[Descripción],Tabla10[Precio Unitario],0))</f>
        <v/>
      </c>
      <c r="P1117" s="534" t="str">
        <f>IF(Tabla1[[#This Row],[Cantidad de Insumos]]="","",Tabla1[[#This Row],[Precio Unitario]]*Tabla1[[#This Row],[Cantidad de Insumos]])</f>
        <v/>
      </c>
      <c r="Q1117" s="534" t="str">
        <f>IF(Tabla1[[#This Row],[Descripción]]="","",_xlfn.XLOOKUP(Tabla1[[#This Row],[Descripción]],Tabla10[Descripción],Tabla10[CODIGO PRESUPUESTARIO],0))</f>
        <v/>
      </c>
      <c r="R1117" s="535"/>
    </row>
    <row r="1118" spans="2:18" x14ac:dyDescent="0.25">
      <c r="B1118" s="191" t="str">
        <f>IF('Formulario PPGR3'!$G1118="","",CONCATENATE('Formulario PPGR3'!$C1118,".",'Formulario PPGR3'!$D1118,".",'Formulario PPGR3'!$E1118,".",'Formulario PPGR3'!$F1118))</f>
        <v/>
      </c>
      <c r="C1118" s="191" t="str">
        <f>IF('Formulario PPGR3'!$G1118="","",'Formulario PPGR1'!#REF!)</f>
        <v/>
      </c>
      <c r="D1118" s="191" t="str">
        <f>IF('Formulario PPGR3'!$G1118="","",'Formulario PPGR1'!#REF!)</f>
        <v/>
      </c>
      <c r="E1118" s="191" t="str">
        <f>IF('Formulario PPGR3'!$G1118="","",'Formulario PPGR1'!#REF!)</f>
        <v/>
      </c>
      <c r="F1118" s="191" t="str">
        <f>IF('Formulario PPGR3'!$G1118="","",'Formulario PPGR1'!#REF!)</f>
        <v/>
      </c>
      <c r="G1118" s="190"/>
      <c r="H1118" s="531" t="str" cm="1">
        <f t="array" ref="H1118">IF(Tabla1[[#This Row],[Código_Actividad]]="","",_xlfn.XLOOKUP(Tabla1[[#This Row],[Código_Actividad]],CodigoActividad,Tabla2[Actividades Programables Presupuestables],"",0))</f>
        <v/>
      </c>
      <c r="I1118" s="532" t="str">
        <f>IFERROR(VLOOKUP('Formulario PPGR3'!$G1118,'Formulario PPGR2'!$H$110:$V$265,15,FALSE),"")</f>
        <v/>
      </c>
      <c r="J1118" s="537"/>
      <c r="K1118" s="535" t="str">
        <f>IF(Tabla1[[#This Row],[Insumos]]="","",_xlfn.XLOOKUP(Tabla1[[#This Row],[Insumos]],Tabla10[Insumo],Tabla10[InsumoAbrev],"",0))</f>
        <v/>
      </c>
      <c r="L1118" s="536"/>
      <c r="M1118" s="533" t="str">
        <f>IF(Tabla1[[#This Row],[Descripción]]="","",_xlfn.XLOOKUP(Tabla1[[#This Row],[Descripción]],Tabla10[Descripción],Tabla10[Unidad de Medida],"",0))</f>
        <v/>
      </c>
      <c r="N1118" s="323"/>
      <c r="O1118" s="534" t="str">
        <f>IF(Tabla1[[#This Row],[Descripción]]="","",_xlfn.XLOOKUP(Tabla1[[#This Row],[Descripción]],Tabla10[Descripción],Tabla10[Precio Unitario],0))</f>
        <v/>
      </c>
      <c r="P1118" s="534" t="str">
        <f>IF(Tabla1[[#This Row],[Cantidad de Insumos]]="","",Tabla1[[#This Row],[Precio Unitario]]*Tabla1[[#This Row],[Cantidad de Insumos]])</f>
        <v/>
      </c>
      <c r="Q1118" s="534" t="str">
        <f>IF(Tabla1[[#This Row],[Descripción]]="","",_xlfn.XLOOKUP(Tabla1[[#This Row],[Descripción]],Tabla10[Descripción],Tabla10[CODIGO PRESUPUESTARIO],0))</f>
        <v/>
      </c>
      <c r="R1118" s="535"/>
    </row>
    <row r="1119" spans="2:18" x14ac:dyDescent="0.25">
      <c r="B1119" s="191" t="str">
        <f>IF('Formulario PPGR3'!$G1119="","",CONCATENATE('Formulario PPGR3'!$C1119,".",'Formulario PPGR3'!$D1119,".",'Formulario PPGR3'!$E1119,".",'Formulario PPGR3'!$F1119))</f>
        <v/>
      </c>
      <c r="C1119" s="191" t="str">
        <f>IF('Formulario PPGR3'!$G1119="","",'Formulario PPGR1'!#REF!)</f>
        <v/>
      </c>
      <c r="D1119" s="191" t="str">
        <f>IF('Formulario PPGR3'!$G1119="","",'Formulario PPGR1'!#REF!)</f>
        <v/>
      </c>
      <c r="E1119" s="191" t="str">
        <f>IF('Formulario PPGR3'!$G1119="","",'Formulario PPGR1'!#REF!)</f>
        <v/>
      </c>
      <c r="F1119" s="191" t="str">
        <f>IF('Formulario PPGR3'!$G1119="","",'Formulario PPGR1'!#REF!)</f>
        <v/>
      </c>
      <c r="G1119" s="190"/>
      <c r="H1119" s="531" t="str" cm="1">
        <f t="array" ref="H1119">IF(Tabla1[[#This Row],[Código_Actividad]]="","",_xlfn.XLOOKUP(Tabla1[[#This Row],[Código_Actividad]],CodigoActividad,Tabla2[Actividades Programables Presupuestables],"",0))</f>
        <v/>
      </c>
      <c r="I1119" s="532" t="str">
        <f>IFERROR(VLOOKUP('Formulario PPGR3'!$G1119,'Formulario PPGR2'!$H$110:$V$265,15,FALSE),"")</f>
        <v/>
      </c>
      <c r="J1119" s="537"/>
      <c r="K1119" s="535" t="str">
        <f>IF(Tabla1[[#This Row],[Insumos]]="","",_xlfn.XLOOKUP(Tabla1[[#This Row],[Insumos]],Tabla10[Insumo],Tabla10[InsumoAbrev],"",0))</f>
        <v/>
      </c>
      <c r="L1119" s="536"/>
      <c r="M1119" s="533" t="str">
        <f>IF(Tabla1[[#This Row],[Descripción]]="","",_xlfn.XLOOKUP(Tabla1[[#This Row],[Descripción]],Tabla10[Descripción],Tabla10[Unidad de Medida],"",0))</f>
        <v/>
      </c>
      <c r="N1119" s="323"/>
      <c r="O1119" s="534" t="str">
        <f>IF(Tabla1[[#This Row],[Descripción]]="","",_xlfn.XLOOKUP(Tabla1[[#This Row],[Descripción]],Tabla10[Descripción],Tabla10[Precio Unitario],0))</f>
        <v/>
      </c>
      <c r="P1119" s="534" t="str">
        <f>IF(Tabla1[[#This Row],[Cantidad de Insumos]]="","",Tabla1[[#This Row],[Precio Unitario]]*Tabla1[[#This Row],[Cantidad de Insumos]])</f>
        <v/>
      </c>
      <c r="Q1119" s="534" t="str">
        <f>IF(Tabla1[[#This Row],[Descripción]]="","",_xlfn.XLOOKUP(Tabla1[[#This Row],[Descripción]],Tabla10[Descripción],Tabla10[CODIGO PRESUPUESTARIO],0))</f>
        <v/>
      </c>
      <c r="R1119" s="535"/>
    </row>
    <row r="1120" spans="2:18" x14ac:dyDescent="0.25">
      <c r="B1120" s="191" t="str">
        <f>IF('Formulario PPGR3'!$G1120="","",CONCATENATE('Formulario PPGR3'!$C1120,".",'Formulario PPGR3'!$D1120,".",'Formulario PPGR3'!$E1120,".",'Formulario PPGR3'!$F1120))</f>
        <v/>
      </c>
      <c r="C1120" s="191" t="str">
        <f>IF('Formulario PPGR3'!$G1120="","",'Formulario PPGR1'!#REF!)</f>
        <v/>
      </c>
      <c r="D1120" s="191" t="str">
        <f>IF('Formulario PPGR3'!$G1120="","",'Formulario PPGR1'!#REF!)</f>
        <v/>
      </c>
      <c r="E1120" s="191" t="str">
        <f>IF('Formulario PPGR3'!$G1120="","",'Formulario PPGR1'!#REF!)</f>
        <v/>
      </c>
      <c r="F1120" s="191" t="str">
        <f>IF('Formulario PPGR3'!$G1120="","",'Formulario PPGR1'!#REF!)</f>
        <v/>
      </c>
      <c r="G1120" s="190"/>
      <c r="H1120" s="531" t="str" cm="1">
        <f t="array" ref="H1120">IF(Tabla1[[#This Row],[Código_Actividad]]="","",_xlfn.XLOOKUP(Tabla1[[#This Row],[Código_Actividad]],CodigoActividad,Tabla2[Actividades Programables Presupuestables],"",0))</f>
        <v/>
      </c>
      <c r="I1120" s="532" t="str">
        <f>IFERROR(VLOOKUP('Formulario PPGR3'!$G1120,'Formulario PPGR2'!$H$110:$V$265,15,FALSE),"")</f>
        <v/>
      </c>
      <c r="J1120" s="537"/>
      <c r="K1120" s="535" t="str">
        <f>IF(Tabla1[[#This Row],[Insumos]]="","",_xlfn.XLOOKUP(Tabla1[[#This Row],[Insumos]],Tabla10[Insumo],Tabla10[InsumoAbrev],"",0))</f>
        <v/>
      </c>
      <c r="L1120" s="536"/>
      <c r="M1120" s="533" t="str">
        <f>IF(Tabla1[[#This Row],[Descripción]]="","",_xlfn.XLOOKUP(Tabla1[[#This Row],[Descripción]],Tabla10[Descripción],Tabla10[Unidad de Medida],"",0))</f>
        <v/>
      </c>
      <c r="N1120" s="323"/>
      <c r="O1120" s="534" t="str">
        <f>IF(Tabla1[[#This Row],[Descripción]]="","",_xlfn.XLOOKUP(Tabla1[[#This Row],[Descripción]],Tabla10[Descripción],Tabla10[Precio Unitario],0))</f>
        <v/>
      </c>
      <c r="P1120" s="534" t="str">
        <f>IF(Tabla1[[#This Row],[Cantidad de Insumos]]="","",Tabla1[[#This Row],[Precio Unitario]]*Tabla1[[#This Row],[Cantidad de Insumos]])</f>
        <v/>
      </c>
      <c r="Q1120" s="534" t="str">
        <f>IF(Tabla1[[#This Row],[Descripción]]="","",_xlfn.XLOOKUP(Tabla1[[#This Row],[Descripción]],Tabla10[Descripción],Tabla10[CODIGO PRESUPUESTARIO],0))</f>
        <v/>
      </c>
      <c r="R1120" s="535"/>
    </row>
    <row r="1121" spans="2:18" x14ac:dyDescent="0.25">
      <c r="B1121" s="191" t="str">
        <f>IF('Formulario PPGR3'!$G1121="","",CONCATENATE('Formulario PPGR3'!$C1121,".",'Formulario PPGR3'!$D1121,".",'Formulario PPGR3'!$E1121,".",'Formulario PPGR3'!$F1121))</f>
        <v/>
      </c>
      <c r="C1121" s="191" t="str">
        <f>IF('Formulario PPGR3'!$G1121="","",'Formulario PPGR1'!#REF!)</f>
        <v/>
      </c>
      <c r="D1121" s="191" t="str">
        <f>IF('Formulario PPGR3'!$G1121="","",'Formulario PPGR1'!#REF!)</f>
        <v/>
      </c>
      <c r="E1121" s="191" t="str">
        <f>IF('Formulario PPGR3'!$G1121="","",'Formulario PPGR1'!#REF!)</f>
        <v/>
      </c>
      <c r="F1121" s="191" t="str">
        <f>IF('Formulario PPGR3'!$G1121="","",'Formulario PPGR1'!#REF!)</f>
        <v/>
      </c>
      <c r="G1121" s="190"/>
      <c r="H1121" s="531" t="str" cm="1">
        <f t="array" ref="H1121">IF(Tabla1[[#This Row],[Código_Actividad]]="","",_xlfn.XLOOKUP(Tabla1[[#This Row],[Código_Actividad]],CodigoActividad,Tabla2[Actividades Programables Presupuestables],"",0))</f>
        <v/>
      </c>
      <c r="I1121" s="532" t="str">
        <f>IFERROR(VLOOKUP('Formulario PPGR3'!$G1121,'Formulario PPGR2'!$H$110:$V$265,15,FALSE),"")</f>
        <v/>
      </c>
      <c r="J1121" s="537"/>
      <c r="K1121" s="535" t="str">
        <f>IF(Tabla1[[#This Row],[Insumos]]="","",_xlfn.XLOOKUP(Tabla1[[#This Row],[Insumos]],Tabla10[Insumo],Tabla10[InsumoAbrev],"",0))</f>
        <v/>
      </c>
      <c r="L1121" s="536"/>
      <c r="M1121" s="533" t="str">
        <f>IF(Tabla1[[#This Row],[Descripción]]="","",_xlfn.XLOOKUP(Tabla1[[#This Row],[Descripción]],Tabla10[Descripción],Tabla10[Unidad de Medida],"",0))</f>
        <v/>
      </c>
      <c r="N1121" s="323"/>
      <c r="O1121" s="534" t="str">
        <f>IF(Tabla1[[#This Row],[Descripción]]="","",_xlfn.XLOOKUP(Tabla1[[#This Row],[Descripción]],Tabla10[Descripción],Tabla10[Precio Unitario],0))</f>
        <v/>
      </c>
      <c r="P1121" s="534" t="str">
        <f>IF(Tabla1[[#This Row],[Cantidad de Insumos]]="","",Tabla1[[#This Row],[Precio Unitario]]*Tabla1[[#This Row],[Cantidad de Insumos]])</f>
        <v/>
      </c>
      <c r="Q1121" s="534" t="str">
        <f>IF(Tabla1[[#This Row],[Descripción]]="","",_xlfn.XLOOKUP(Tabla1[[#This Row],[Descripción]],Tabla10[Descripción],Tabla10[CODIGO PRESUPUESTARIO],0))</f>
        <v/>
      </c>
      <c r="R1121" s="535"/>
    </row>
    <row r="1122" spans="2:18" x14ac:dyDescent="0.25">
      <c r="B1122" s="191" t="str">
        <f>IF('Formulario PPGR3'!$G1122="","",CONCATENATE('Formulario PPGR3'!$C1122,".",'Formulario PPGR3'!$D1122,".",'Formulario PPGR3'!$E1122,".",'Formulario PPGR3'!$F1122))</f>
        <v/>
      </c>
      <c r="C1122" s="191" t="str">
        <f>IF('Formulario PPGR3'!$G1122="","",'Formulario PPGR1'!#REF!)</f>
        <v/>
      </c>
      <c r="D1122" s="191" t="str">
        <f>IF('Formulario PPGR3'!$G1122="","",'Formulario PPGR1'!#REF!)</f>
        <v/>
      </c>
      <c r="E1122" s="191" t="str">
        <f>IF('Formulario PPGR3'!$G1122="","",'Formulario PPGR1'!#REF!)</f>
        <v/>
      </c>
      <c r="F1122" s="191" t="str">
        <f>IF('Formulario PPGR3'!$G1122="","",'Formulario PPGR1'!#REF!)</f>
        <v/>
      </c>
      <c r="G1122" s="190"/>
      <c r="H1122" s="531" t="str" cm="1">
        <f t="array" ref="H1122">IF(Tabla1[[#This Row],[Código_Actividad]]="","",_xlfn.XLOOKUP(Tabla1[[#This Row],[Código_Actividad]],CodigoActividad,Tabla2[Actividades Programables Presupuestables],"",0))</f>
        <v/>
      </c>
      <c r="I1122" s="532" t="str">
        <f>IFERROR(VLOOKUP('Formulario PPGR3'!$G1122,'Formulario PPGR2'!$H$110:$V$265,15,FALSE),"")</f>
        <v/>
      </c>
      <c r="J1122" s="537"/>
      <c r="K1122" s="535" t="str">
        <f>IF(Tabla1[[#This Row],[Insumos]]="","",_xlfn.XLOOKUP(Tabla1[[#This Row],[Insumos]],Tabla10[Insumo],Tabla10[InsumoAbrev],"",0))</f>
        <v/>
      </c>
      <c r="L1122" s="536"/>
      <c r="M1122" s="533" t="str">
        <f>IF(Tabla1[[#This Row],[Descripción]]="","",_xlfn.XLOOKUP(Tabla1[[#This Row],[Descripción]],Tabla10[Descripción],Tabla10[Unidad de Medida],"",0))</f>
        <v/>
      </c>
      <c r="N1122" s="323"/>
      <c r="O1122" s="534" t="str">
        <f>IF(Tabla1[[#This Row],[Descripción]]="","",_xlfn.XLOOKUP(Tabla1[[#This Row],[Descripción]],Tabla10[Descripción],Tabla10[Precio Unitario],0))</f>
        <v/>
      </c>
      <c r="P1122" s="534" t="str">
        <f>IF(Tabla1[[#This Row],[Cantidad de Insumos]]="","",Tabla1[[#This Row],[Precio Unitario]]*Tabla1[[#This Row],[Cantidad de Insumos]])</f>
        <v/>
      </c>
      <c r="Q1122" s="534" t="str">
        <f>IF(Tabla1[[#This Row],[Descripción]]="","",_xlfn.XLOOKUP(Tabla1[[#This Row],[Descripción]],Tabla10[Descripción],Tabla10[CODIGO PRESUPUESTARIO],0))</f>
        <v/>
      </c>
      <c r="R1122" s="535"/>
    </row>
    <row r="1123" spans="2:18" x14ac:dyDescent="0.25">
      <c r="B1123" s="191" t="str">
        <f>IF('Formulario PPGR3'!$G1123="","",CONCATENATE('Formulario PPGR3'!$C1123,".",'Formulario PPGR3'!$D1123,".",'Formulario PPGR3'!$E1123,".",'Formulario PPGR3'!$F1123))</f>
        <v/>
      </c>
      <c r="C1123" s="191" t="str">
        <f>IF('Formulario PPGR3'!$G1123="","",'Formulario PPGR1'!#REF!)</f>
        <v/>
      </c>
      <c r="D1123" s="191" t="str">
        <f>IF('Formulario PPGR3'!$G1123="","",'Formulario PPGR1'!#REF!)</f>
        <v/>
      </c>
      <c r="E1123" s="191" t="str">
        <f>IF('Formulario PPGR3'!$G1123="","",'Formulario PPGR1'!#REF!)</f>
        <v/>
      </c>
      <c r="F1123" s="191" t="str">
        <f>IF('Formulario PPGR3'!$G1123="","",'Formulario PPGR1'!#REF!)</f>
        <v/>
      </c>
      <c r="G1123" s="190"/>
      <c r="H1123" s="531" t="str" cm="1">
        <f t="array" ref="H1123">IF(Tabla1[[#This Row],[Código_Actividad]]="","",_xlfn.XLOOKUP(Tabla1[[#This Row],[Código_Actividad]],CodigoActividad,Tabla2[Actividades Programables Presupuestables],"",0))</f>
        <v/>
      </c>
      <c r="I1123" s="532" t="str">
        <f>IFERROR(VLOOKUP('Formulario PPGR3'!$G1123,'Formulario PPGR2'!$H$110:$V$265,15,FALSE),"")</f>
        <v/>
      </c>
      <c r="J1123" s="537"/>
      <c r="K1123" s="535" t="str">
        <f>IF(Tabla1[[#This Row],[Insumos]]="","",_xlfn.XLOOKUP(Tabla1[[#This Row],[Insumos]],Tabla10[Insumo],Tabla10[InsumoAbrev],"",0))</f>
        <v/>
      </c>
      <c r="L1123" s="536"/>
      <c r="M1123" s="533" t="str">
        <f>IF(Tabla1[[#This Row],[Descripción]]="","",_xlfn.XLOOKUP(Tabla1[[#This Row],[Descripción]],Tabla10[Descripción],Tabla10[Unidad de Medida],"",0))</f>
        <v/>
      </c>
      <c r="N1123" s="323"/>
      <c r="O1123" s="534" t="str">
        <f>IF(Tabla1[[#This Row],[Descripción]]="","",_xlfn.XLOOKUP(Tabla1[[#This Row],[Descripción]],Tabla10[Descripción],Tabla10[Precio Unitario],0))</f>
        <v/>
      </c>
      <c r="P1123" s="534" t="str">
        <f>IF(Tabla1[[#This Row],[Cantidad de Insumos]]="","",Tabla1[[#This Row],[Precio Unitario]]*Tabla1[[#This Row],[Cantidad de Insumos]])</f>
        <v/>
      </c>
      <c r="Q1123" s="534" t="str">
        <f>IF(Tabla1[[#This Row],[Descripción]]="","",_xlfn.XLOOKUP(Tabla1[[#This Row],[Descripción]],Tabla10[Descripción],Tabla10[CODIGO PRESUPUESTARIO],0))</f>
        <v/>
      </c>
      <c r="R1123" s="535"/>
    </row>
    <row r="1124" spans="2:18" x14ac:dyDescent="0.25">
      <c r="B1124" s="191" t="str">
        <f>IF('Formulario PPGR3'!$G1124="","",CONCATENATE('Formulario PPGR3'!$C1124,".",'Formulario PPGR3'!$D1124,".",'Formulario PPGR3'!$E1124,".",'Formulario PPGR3'!$F1124))</f>
        <v/>
      </c>
      <c r="C1124" s="191" t="str">
        <f>IF('Formulario PPGR3'!$G1124="","",'Formulario PPGR1'!#REF!)</f>
        <v/>
      </c>
      <c r="D1124" s="191" t="str">
        <f>IF('Formulario PPGR3'!$G1124="","",'Formulario PPGR1'!#REF!)</f>
        <v/>
      </c>
      <c r="E1124" s="191" t="str">
        <f>IF('Formulario PPGR3'!$G1124="","",'Formulario PPGR1'!#REF!)</f>
        <v/>
      </c>
      <c r="F1124" s="191" t="str">
        <f>IF('Formulario PPGR3'!$G1124="","",'Formulario PPGR1'!#REF!)</f>
        <v/>
      </c>
      <c r="G1124" s="190"/>
      <c r="H1124" s="531" t="str" cm="1">
        <f t="array" ref="H1124">IF(Tabla1[[#This Row],[Código_Actividad]]="","",_xlfn.XLOOKUP(Tabla1[[#This Row],[Código_Actividad]],CodigoActividad,Tabla2[Actividades Programables Presupuestables],"",0))</f>
        <v/>
      </c>
      <c r="I1124" s="532" t="str">
        <f>IFERROR(VLOOKUP('Formulario PPGR3'!$G1124,'Formulario PPGR2'!$H$110:$V$265,15,FALSE),"")</f>
        <v/>
      </c>
      <c r="J1124" s="537"/>
      <c r="K1124" s="535" t="str">
        <f>IF(Tabla1[[#This Row],[Insumos]]="","",_xlfn.XLOOKUP(Tabla1[[#This Row],[Insumos]],Tabla10[Insumo],Tabla10[InsumoAbrev],"",0))</f>
        <v/>
      </c>
      <c r="L1124" s="536"/>
      <c r="M1124" s="533" t="str">
        <f>IF(Tabla1[[#This Row],[Descripción]]="","",_xlfn.XLOOKUP(Tabla1[[#This Row],[Descripción]],Tabla10[Descripción],Tabla10[Unidad de Medida],"",0))</f>
        <v/>
      </c>
      <c r="N1124" s="323"/>
      <c r="O1124" s="534" t="str">
        <f>IF(Tabla1[[#This Row],[Descripción]]="","",_xlfn.XLOOKUP(Tabla1[[#This Row],[Descripción]],Tabla10[Descripción],Tabla10[Precio Unitario],0))</f>
        <v/>
      </c>
      <c r="P1124" s="534" t="str">
        <f>IF(Tabla1[[#This Row],[Cantidad de Insumos]]="","",Tabla1[[#This Row],[Precio Unitario]]*Tabla1[[#This Row],[Cantidad de Insumos]])</f>
        <v/>
      </c>
      <c r="Q1124" s="534" t="str">
        <f>IF(Tabla1[[#This Row],[Descripción]]="","",_xlfn.XLOOKUP(Tabla1[[#This Row],[Descripción]],Tabla10[Descripción],Tabla10[CODIGO PRESUPUESTARIO],0))</f>
        <v/>
      </c>
      <c r="R1124" s="535"/>
    </row>
    <row r="1125" spans="2:18" x14ac:dyDescent="0.25">
      <c r="B1125" s="191" t="str">
        <f>IF('Formulario PPGR3'!$G1125="","",CONCATENATE('Formulario PPGR3'!$C1125,".",'Formulario PPGR3'!$D1125,".",'Formulario PPGR3'!$E1125,".",'Formulario PPGR3'!$F1125))</f>
        <v/>
      </c>
      <c r="C1125" s="191" t="str">
        <f>IF('Formulario PPGR3'!$G1125="","",'Formulario PPGR1'!#REF!)</f>
        <v/>
      </c>
      <c r="D1125" s="191" t="str">
        <f>IF('Formulario PPGR3'!$G1125="","",'Formulario PPGR1'!#REF!)</f>
        <v/>
      </c>
      <c r="E1125" s="191" t="str">
        <f>IF('Formulario PPGR3'!$G1125="","",'Formulario PPGR1'!#REF!)</f>
        <v/>
      </c>
      <c r="F1125" s="191" t="str">
        <f>IF('Formulario PPGR3'!$G1125="","",'Formulario PPGR1'!#REF!)</f>
        <v/>
      </c>
      <c r="G1125" s="190"/>
      <c r="H1125" s="531" t="str" cm="1">
        <f t="array" ref="H1125">IF(Tabla1[[#This Row],[Código_Actividad]]="","",_xlfn.XLOOKUP(Tabla1[[#This Row],[Código_Actividad]],CodigoActividad,Tabla2[Actividades Programables Presupuestables],"",0))</f>
        <v/>
      </c>
      <c r="I1125" s="532" t="str">
        <f>IFERROR(VLOOKUP('Formulario PPGR3'!$G1125,'Formulario PPGR2'!$H$110:$V$265,15,FALSE),"")</f>
        <v/>
      </c>
      <c r="J1125" s="537"/>
      <c r="K1125" s="535" t="str">
        <f>IF(Tabla1[[#This Row],[Insumos]]="","",_xlfn.XLOOKUP(Tabla1[[#This Row],[Insumos]],Tabla10[Insumo],Tabla10[InsumoAbrev],"",0))</f>
        <v/>
      </c>
      <c r="L1125" s="536"/>
      <c r="M1125" s="533" t="str">
        <f>IF(Tabla1[[#This Row],[Descripción]]="","",_xlfn.XLOOKUP(Tabla1[[#This Row],[Descripción]],Tabla10[Descripción],Tabla10[Unidad de Medida],"",0))</f>
        <v/>
      </c>
      <c r="N1125" s="323"/>
      <c r="O1125" s="534" t="str">
        <f>IF(Tabla1[[#This Row],[Descripción]]="","",_xlfn.XLOOKUP(Tabla1[[#This Row],[Descripción]],Tabla10[Descripción],Tabla10[Precio Unitario],0))</f>
        <v/>
      </c>
      <c r="P1125" s="534" t="str">
        <f>IF(Tabla1[[#This Row],[Cantidad de Insumos]]="","",Tabla1[[#This Row],[Precio Unitario]]*Tabla1[[#This Row],[Cantidad de Insumos]])</f>
        <v/>
      </c>
      <c r="Q1125" s="534" t="str">
        <f>IF(Tabla1[[#This Row],[Descripción]]="","",_xlfn.XLOOKUP(Tabla1[[#This Row],[Descripción]],Tabla10[Descripción],Tabla10[CODIGO PRESUPUESTARIO],0))</f>
        <v/>
      </c>
      <c r="R1125" s="535"/>
    </row>
    <row r="1126" spans="2:18" x14ac:dyDescent="0.25">
      <c r="B1126" s="191" t="str">
        <f>IF('Formulario PPGR3'!$G1126="","",CONCATENATE('Formulario PPGR3'!$C1126,".",'Formulario PPGR3'!$D1126,".",'Formulario PPGR3'!$E1126,".",'Formulario PPGR3'!$F1126))</f>
        <v/>
      </c>
      <c r="C1126" s="191" t="str">
        <f>IF('Formulario PPGR3'!$G1126="","",'Formulario PPGR1'!#REF!)</f>
        <v/>
      </c>
      <c r="D1126" s="191" t="str">
        <f>IF('Formulario PPGR3'!$G1126="","",'Formulario PPGR1'!#REF!)</f>
        <v/>
      </c>
      <c r="E1126" s="191" t="str">
        <f>IF('Formulario PPGR3'!$G1126="","",'Formulario PPGR1'!#REF!)</f>
        <v/>
      </c>
      <c r="F1126" s="191" t="str">
        <f>IF('Formulario PPGR3'!$G1126="","",'Formulario PPGR1'!#REF!)</f>
        <v/>
      </c>
      <c r="G1126" s="190"/>
      <c r="H1126" s="531" t="str" cm="1">
        <f t="array" ref="H1126">IF(Tabla1[[#This Row],[Código_Actividad]]="","",_xlfn.XLOOKUP(Tabla1[[#This Row],[Código_Actividad]],CodigoActividad,Tabla2[Actividades Programables Presupuestables],"",0))</f>
        <v/>
      </c>
      <c r="I1126" s="532" t="str">
        <f>IFERROR(VLOOKUP('Formulario PPGR3'!$G1126,'Formulario PPGR2'!$H$110:$V$265,15,FALSE),"")</f>
        <v/>
      </c>
      <c r="J1126" s="537"/>
      <c r="K1126" s="535" t="str">
        <f>IF(Tabla1[[#This Row],[Insumos]]="","",_xlfn.XLOOKUP(Tabla1[[#This Row],[Insumos]],Tabla10[Insumo],Tabla10[InsumoAbrev],"",0))</f>
        <v/>
      </c>
      <c r="L1126" s="536"/>
      <c r="M1126" s="533" t="str">
        <f>IF(Tabla1[[#This Row],[Descripción]]="","",_xlfn.XLOOKUP(Tabla1[[#This Row],[Descripción]],Tabla10[Descripción],Tabla10[Unidad de Medida],"",0))</f>
        <v/>
      </c>
      <c r="N1126" s="323"/>
      <c r="O1126" s="534" t="str">
        <f>IF(Tabla1[[#This Row],[Descripción]]="","",_xlfn.XLOOKUP(Tabla1[[#This Row],[Descripción]],Tabla10[Descripción],Tabla10[Precio Unitario],0))</f>
        <v/>
      </c>
      <c r="P1126" s="534" t="str">
        <f>IF(Tabla1[[#This Row],[Cantidad de Insumos]]="","",Tabla1[[#This Row],[Precio Unitario]]*Tabla1[[#This Row],[Cantidad de Insumos]])</f>
        <v/>
      </c>
      <c r="Q1126" s="534" t="str">
        <f>IF(Tabla1[[#This Row],[Descripción]]="","",_xlfn.XLOOKUP(Tabla1[[#This Row],[Descripción]],Tabla10[Descripción],Tabla10[CODIGO PRESUPUESTARIO],0))</f>
        <v/>
      </c>
      <c r="R1126" s="535"/>
    </row>
    <row r="1127" spans="2:18" x14ac:dyDescent="0.25">
      <c r="B1127" s="191" t="str">
        <f>IF('Formulario PPGR3'!$G1127="","",CONCATENATE('Formulario PPGR3'!$C1127,".",'Formulario PPGR3'!$D1127,".",'Formulario PPGR3'!$E1127,".",'Formulario PPGR3'!$F1127))</f>
        <v/>
      </c>
      <c r="C1127" s="191" t="str">
        <f>IF('Formulario PPGR3'!$G1127="","",'Formulario PPGR1'!#REF!)</f>
        <v/>
      </c>
      <c r="D1127" s="191" t="str">
        <f>IF('Formulario PPGR3'!$G1127="","",'Formulario PPGR1'!#REF!)</f>
        <v/>
      </c>
      <c r="E1127" s="191" t="str">
        <f>IF('Formulario PPGR3'!$G1127="","",'Formulario PPGR1'!#REF!)</f>
        <v/>
      </c>
      <c r="F1127" s="191" t="str">
        <f>IF('Formulario PPGR3'!$G1127="","",'Formulario PPGR1'!#REF!)</f>
        <v/>
      </c>
      <c r="G1127" s="190"/>
      <c r="H1127" s="531" t="str" cm="1">
        <f t="array" ref="H1127">IF(Tabla1[[#This Row],[Código_Actividad]]="","",_xlfn.XLOOKUP(Tabla1[[#This Row],[Código_Actividad]],CodigoActividad,Tabla2[Actividades Programables Presupuestables],"",0))</f>
        <v/>
      </c>
      <c r="I1127" s="532" t="str">
        <f>IFERROR(VLOOKUP('Formulario PPGR3'!$G1127,'Formulario PPGR2'!$H$110:$V$265,15,FALSE),"")</f>
        <v/>
      </c>
      <c r="J1127" s="537"/>
      <c r="K1127" s="535" t="str">
        <f>IF(Tabla1[[#This Row],[Insumos]]="","",_xlfn.XLOOKUP(Tabla1[[#This Row],[Insumos]],Tabla10[Insumo],Tabla10[InsumoAbrev],"",0))</f>
        <v/>
      </c>
      <c r="L1127" s="536"/>
      <c r="M1127" s="533" t="str">
        <f>IF(Tabla1[[#This Row],[Descripción]]="","",_xlfn.XLOOKUP(Tabla1[[#This Row],[Descripción]],Tabla10[Descripción],Tabla10[Unidad de Medida],"",0))</f>
        <v/>
      </c>
      <c r="N1127" s="323"/>
      <c r="O1127" s="534" t="str">
        <f>IF(Tabla1[[#This Row],[Descripción]]="","",_xlfn.XLOOKUP(Tabla1[[#This Row],[Descripción]],Tabla10[Descripción],Tabla10[Precio Unitario],0))</f>
        <v/>
      </c>
      <c r="P1127" s="534" t="str">
        <f>IF(Tabla1[[#This Row],[Cantidad de Insumos]]="","",Tabla1[[#This Row],[Precio Unitario]]*Tabla1[[#This Row],[Cantidad de Insumos]])</f>
        <v/>
      </c>
      <c r="Q1127" s="534" t="str">
        <f>IF(Tabla1[[#This Row],[Descripción]]="","",_xlfn.XLOOKUP(Tabla1[[#This Row],[Descripción]],Tabla10[Descripción],Tabla10[CODIGO PRESUPUESTARIO],0))</f>
        <v/>
      </c>
      <c r="R1127" s="535"/>
    </row>
    <row r="1128" spans="2:18" x14ac:dyDescent="0.25">
      <c r="B1128" s="191" t="str">
        <f>IF('Formulario PPGR3'!$G1128="","",CONCATENATE('Formulario PPGR3'!$C1128,".",'Formulario PPGR3'!$D1128,".",'Formulario PPGR3'!$E1128,".",'Formulario PPGR3'!$F1128))</f>
        <v/>
      </c>
      <c r="C1128" s="191" t="str">
        <f>IF('Formulario PPGR3'!$G1128="","",'Formulario PPGR1'!#REF!)</f>
        <v/>
      </c>
      <c r="D1128" s="191" t="str">
        <f>IF('Formulario PPGR3'!$G1128="","",'Formulario PPGR1'!#REF!)</f>
        <v/>
      </c>
      <c r="E1128" s="191" t="str">
        <f>IF('Formulario PPGR3'!$G1128="","",'Formulario PPGR1'!#REF!)</f>
        <v/>
      </c>
      <c r="F1128" s="191" t="str">
        <f>IF('Formulario PPGR3'!$G1128="","",'Formulario PPGR1'!#REF!)</f>
        <v/>
      </c>
      <c r="G1128" s="190"/>
      <c r="H1128" s="531" t="str" cm="1">
        <f t="array" ref="H1128">IF(Tabla1[[#This Row],[Código_Actividad]]="","",_xlfn.XLOOKUP(Tabla1[[#This Row],[Código_Actividad]],CodigoActividad,Tabla2[Actividades Programables Presupuestables],"",0))</f>
        <v/>
      </c>
      <c r="I1128" s="532" t="str">
        <f>IFERROR(VLOOKUP('Formulario PPGR3'!$G1128,'Formulario PPGR2'!$H$110:$V$265,15,FALSE),"")</f>
        <v/>
      </c>
      <c r="J1128" s="537"/>
      <c r="K1128" s="535" t="str">
        <f>IF(Tabla1[[#This Row],[Insumos]]="","",_xlfn.XLOOKUP(Tabla1[[#This Row],[Insumos]],Tabla10[Insumo],Tabla10[InsumoAbrev],"",0))</f>
        <v/>
      </c>
      <c r="L1128" s="536"/>
      <c r="M1128" s="533" t="str">
        <f>IF(Tabla1[[#This Row],[Descripción]]="","",_xlfn.XLOOKUP(Tabla1[[#This Row],[Descripción]],Tabla10[Descripción],Tabla10[Unidad de Medida],"",0))</f>
        <v/>
      </c>
      <c r="N1128" s="323"/>
      <c r="O1128" s="534" t="str">
        <f>IF(Tabla1[[#This Row],[Descripción]]="","",_xlfn.XLOOKUP(Tabla1[[#This Row],[Descripción]],Tabla10[Descripción],Tabla10[Precio Unitario],0))</f>
        <v/>
      </c>
      <c r="P1128" s="534" t="str">
        <f>IF(Tabla1[[#This Row],[Cantidad de Insumos]]="","",Tabla1[[#This Row],[Precio Unitario]]*Tabla1[[#This Row],[Cantidad de Insumos]])</f>
        <v/>
      </c>
      <c r="Q1128" s="534" t="str">
        <f>IF(Tabla1[[#This Row],[Descripción]]="","",_xlfn.XLOOKUP(Tabla1[[#This Row],[Descripción]],Tabla10[Descripción],Tabla10[CODIGO PRESUPUESTARIO],0))</f>
        <v/>
      </c>
      <c r="R1128" s="535"/>
    </row>
    <row r="1129" spans="2:18" x14ac:dyDescent="0.25">
      <c r="B1129" s="191" t="str">
        <f>IF('Formulario PPGR3'!$G1129="","",CONCATENATE('Formulario PPGR3'!$C1129,".",'Formulario PPGR3'!$D1129,".",'Formulario PPGR3'!$E1129,".",'Formulario PPGR3'!$F1129))</f>
        <v/>
      </c>
      <c r="C1129" s="191" t="str">
        <f>IF('Formulario PPGR3'!$G1129="","",'Formulario PPGR1'!#REF!)</f>
        <v/>
      </c>
      <c r="D1129" s="191" t="str">
        <f>IF('Formulario PPGR3'!$G1129="","",'Formulario PPGR1'!#REF!)</f>
        <v/>
      </c>
      <c r="E1129" s="191" t="str">
        <f>IF('Formulario PPGR3'!$G1129="","",'Formulario PPGR1'!#REF!)</f>
        <v/>
      </c>
      <c r="F1129" s="191" t="str">
        <f>IF('Formulario PPGR3'!$G1129="","",'Formulario PPGR1'!#REF!)</f>
        <v/>
      </c>
      <c r="G1129" s="190"/>
      <c r="H1129" s="531" t="str" cm="1">
        <f t="array" ref="H1129">IF(Tabla1[[#This Row],[Código_Actividad]]="","",_xlfn.XLOOKUP(Tabla1[[#This Row],[Código_Actividad]],CodigoActividad,Tabla2[Actividades Programables Presupuestables],"",0))</f>
        <v/>
      </c>
      <c r="I1129" s="532" t="str">
        <f>IFERROR(VLOOKUP('Formulario PPGR3'!$G1129,'Formulario PPGR2'!$H$110:$V$265,15,FALSE),"")</f>
        <v/>
      </c>
      <c r="J1129" s="537"/>
      <c r="K1129" s="535" t="str">
        <f>IF(Tabla1[[#This Row],[Insumos]]="","",_xlfn.XLOOKUP(Tabla1[[#This Row],[Insumos]],Tabla10[Insumo],Tabla10[InsumoAbrev],"",0))</f>
        <v/>
      </c>
      <c r="L1129" s="536"/>
      <c r="M1129" s="533" t="str">
        <f>IF(Tabla1[[#This Row],[Descripción]]="","",_xlfn.XLOOKUP(Tabla1[[#This Row],[Descripción]],Tabla10[Descripción],Tabla10[Unidad de Medida],"",0))</f>
        <v/>
      </c>
      <c r="N1129" s="323"/>
      <c r="O1129" s="534" t="str">
        <f>IF(Tabla1[[#This Row],[Descripción]]="","",_xlfn.XLOOKUP(Tabla1[[#This Row],[Descripción]],Tabla10[Descripción],Tabla10[Precio Unitario],0))</f>
        <v/>
      </c>
      <c r="P1129" s="534" t="str">
        <f>IF(Tabla1[[#This Row],[Cantidad de Insumos]]="","",Tabla1[[#This Row],[Precio Unitario]]*Tabla1[[#This Row],[Cantidad de Insumos]])</f>
        <v/>
      </c>
      <c r="Q1129" s="534" t="str">
        <f>IF(Tabla1[[#This Row],[Descripción]]="","",_xlfn.XLOOKUP(Tabla1[[#This Row],[Descripción]],Tabla10[Descripción],Tabla10[CODIGO PRESUPUESTARIO],0))</f>
        <v/>
      </c>
      <c r="R1129" s="535"/>
    </row>
    <row r="1130" spans="2:18" x14ac:dyDescent="0.25">
      <c r="B1130" s="191" t="str">
        <f>IF('Formulario PPGR3'!$G1130="","",CONCATENATE('Formulario PPGR3'!$C1130,".",'Formulario PPGR3'!$D1130,".",'Formulario PPGR3'!$E1130,".",'Formulario PPGR3'!$F1130))</f>
        <v/>
      </c>
      <c r="C1130" s="191" t="str">
        <f>IF('Formulario PPGR3'!$G1130="","",'Formulario PPGR1'!#REF!)</f>
        <v/>
      </c>
      <c r="D1130" s="191" t="str">
        <f>IF('Formulario PPGR3'!$G1130="","",'Formulario PPGR1'!#REF!)</f>
        <v/>
      </c>
      <c r="E1130" s="191" t="str">
        <f>IF('Formulario PPGR3'!$G1130="","",'Formulario PPGR1'!#REF!)</f>
        <v/>
      </c>
      <c r="F1130" s="191" t="str">
        <f>IF('Formulario PPGR3'!$G1130="","",'Formulario PPGR1'!#REF!)</f>
        <v/>
      </c>
      <c r="G1130" s="190"/>
      <c r="H1130" s="531" t="str" cm="1">
        <f t="array" ref="H1130">IF(Tabla1[[#This Row],[Código_Actividad]]="","",_xlfn.XLOOKUP(Tabla1[[#This Row],[Código_Actividad]],CodigoActividad,Tabla2[Actividades Programables Presupuestables],"",0))</f>
        <v/>
      </c>
      <c r="I1130" s="532" t="str">
        <f>IFERROR(VLOOKUP('Formulario PPGR3'!$G1130,'Formulario PPGR2'!$H$110:$V$265,15,FALSE),"")</f>
        <v/>
      </c>
      <c r="J1130" s="537"/>
      <c r="K1130" s="535" t="str">
        <f>IF(Tabla1[[#This Row],[Insumos]]="","",_xlfn.XLOOKUP(Tabla1[[#This Row],[Insumos]],Tabla10[Insumo],Tabla10[InsumoAbrev],"",0))</f>
        <v/>
      </c>
      <c r="L1130" s="536"/>
      <c r="M1130" s="533" t="str">
        <f>IF(Tabla1[[#This Row],[Descripción]]="","",_xlfn.XLOOKUP(Tabla1[[#This Row],[Descripción]],Tabla10[Descripción],Tabla10[Unidad de Medida],"",0))</f>
        <v/>
      </c>
      <c r="N1130" s="323"/>
      <c r="O1130" s="534" t="str">
        <f>IF(Tabla1[[#This Row],[Descripción]]="","",_xlfn.XLOOKUP(Tabla1[[#This Row],[Descripción]],Tabla10[Descripción],Tabla10[Precio Unitario],0))</f>
        <v/>
      </c>
      <c r="P1130" s="534" t="str">
        <f>IF(Tabla1[[#This Row],[Cantidad de Insumos]]="","",Tabla1[[#This Row],[Precio Unitario]]*Tabla1[[#This Row],[Cantidad de Insumos]])</f>
        <v/>
      </c>
      <c r="Q1130" s="534" t="str">
        <f>IF(Tabla1[[#This Row],[Descripción]]="","",_xlfn.XLOOKUP(Tabla1[[#This Row],[Descripción]],Tabla10[Descripción],Tabla10[CODIGO PRESUPUESTARIO],0))</f>
        <v/>
      </c>
      <c r="R1130" s="535"/>
    </row>
    <row r="1131" spans="2:18" x14ac:dyDescent="0.25">
      <c r="B1131" s="191" t="str">
        <f>IF('Formulario PPGR3'!$G1131="","",CONCATENATE('Formulario PPGR3'!$C1131,".",'Formulario PPGR3'!$D1131,".",'Formulario PPGR3'!$E1131,".",'Formulario PPGR3'!$F1131))</f>
        <v/>
      </c>
      <c r="C1131" s="191" t="str">
        <f>IF('Formulario PPGR3'!$G1131="","",'Formulario PPGR1'!#REF!)</f>
        <v/>
      </c>
      <c r="D1131" s="191" t="str">
        <f>IF('Formulario PPGR3'!$G1131="","",'Formulario PPGR1'!#REF!)</f>
        <v/>
      </c>
      <c r="E1131" s="191" t="str">
        <f>IF('Formulario PPGR3'!$G1131="","",'Formulario PPGR1'!#REF!)</f>
        <v/>
      </c>
      <c r="F1131" s="191" t="str">
        <f>IF('Formulario PPGR3'!$G1131="","",'Formulario PPGR1'!#REF!)</f>
        <v/>
      </c>
      <c r="G1131" s="190"/>
      <c r="H1131" s="531" t="str" cm="1">
        <f t="array" ref="H1131">IF(Tabla1[[#This Row],[Código_Actividad]]="","",_xlfn.XLOOKUP(Tabla1[[#This Row],[Código_Actividad]],CodigoActividad,Tabla2[Actividades Programables Presupuestables],"",0))</f>
        <v/>
      </c>
      <c r="I1131" s="532" t="str">
        <f>IFERROR(VLOOKUP('Formulario PPGR3'!$G1131,'Formulario PPGR2'!$H$110:$V$265,15,FALSE),"")</f>
        <v/>
      </c>
      <c r="J1131" s="537"/>
      <c r="K1131" s="535" t="str">
        <f>IF(Tabla1[[#This Row],[Insumos]]="","",_xlfn.XLOOKUP(Tabla1[[#This Row],[Insumos]],Tabla10[Insumo],Tabla10[InsumoAbrev],"",0))</f>
        <v/>
      </c>
      <c r="L1131" s="536"/>
      <c r="M1131" s="533" t="str">
        <f>IF(Tabla1[[#This Row],[Descripción]]="","",_xlfn.XLOOKUP(Tabla1[[#This Row],[Descripción]],Tabla10[Descripción],Tabla10[Unidad de Medida],"",0))</f>
        <v/>
      </c>
      <c r="N1131" s="323"/>
      <c r="O1131" s="534" t="str">
        <f>IF(Tabla1[[#This Row],[Descripción]]="","",_xlfn.XLOOKUP(Tabla1[[#This Row],[Descripción]],Tabla10[Descripción],Tabla10[Precio Unitario],0))</f>
        <v/>
      </c>
      <c r="P1131" s="534" t="str">
        <f>IF(Tabla1[[#This Row],[Cantidad de Insumos]]="","",Tabla1[[#This Row],[Precio Unitario]]*Tabla1[[#This Row],[Cantidad de Insumos]])</f>
        <v/>
      </c>
      <c r="Q1131" s="534" t="str">
        <f>IF(Tabla1[[#This Row],[Descripción]]="","",_xlfn.XLOOKUP(Tabla1[[#This Row],[Descripción]],Tabla10[Descripción],Tabla10[CODIGO PRESUPUESTARIO],0))</f>
        <v/>
      </c>
      <c r="R1131" s="535"/>
    </row>
    <row r="1132" spans="2:18" x14ac:dyDescent="0.25">
      <c r="B1132" s="191" t="str">
        <f>IF('Formulario PPGR3'!$G1132="","",CONCATENATE('Formulario PPGR3'!$C1132,".",'Formulario PPGR3'!$D1132,".",'Formulario PPGR3'!$E1132,".",'Formulario PPGR3'!$F1132))</f>
        <v/>
      </c>
      <c r="C1132" s="191" t="str">
        <f>IF('Formulario PPGR3'!$G1132="","",'Formulario PPGR1'!#REF!)</f>
        <v/>
      </c>
      <c r="D1132" s="191" t="str">
        <f>IF('Formulario PPGR3'!$G1132="","",'Formulario PPGR1'!#REF!)</f>
        <v/>
      </c>
      <c r="E1132" s="191" t="str">
        <f>IF('Formulario PPGR3'!$G1132="","",'Formulario PPGR1'!#REF!)</f>
        <v/>
      </c>
      <c r="F1132" s="191" t="str">
        <f>IF('Formulario PPGR3'!$G1132="","",'Formulario PPGR1'!#REF!)</f>
        <v/>
      </c>
      <c r="G1132" s="190"/>
      <c r="H1132" s="531" t="str" cm="1">
        <f t="array" ref="H1132">IF(Tabla1[[#This Row],[Código_Actividad]]="","",_xlfn.XLOOKUP(Tabla1[[#This Row],[Código_Actividad]],CodigoActividad,Tabla2[Actividades Programables Presupuestables],"",0))</f>
        <v/>
      </c>
      <c r="I1132" s="532" t="str">
        <f>IFERROR(VLOOKUP('Formulario PPGR3'!$G1132,'Formulario PPGR2'!$H$110:$V$265,15,FALSE),"")</f>
        <v/>
      </c>
      <c r="J1132" s="537"/>
      <c r="K1132" s="535" t="str">
        <f>IF(Tabla1[[#This Row],[Insumos]]="","",_xlfn.XLOOKUP(Tabla1[[#This Row],[Insumos]],Tabla10[Insumo],Tabla10[InsumoAbrev],"",0))</f>
        <v/>
      </c>
      <c r="L1132" s="536"/>
      <c r="M1132" s="533" t="str">
        <f>IF(Tabla1[[#This Row],[Descripción]]="","",_xlfn.XLOOKUP(Tabla1[[#This Row],[Descripción]],Tabla10[Descripción],Tabla10[Unidad de Medida],"",0))</f>
        <v/>
      </c>
      <c r="N1132" s="323"/>
      <c r="O1132" s="534" t="str">
        <f>IF(Tabla1[[#This Row],[Descripción]]="","",_xlfn.XLOOKUP(Tabla1[[#This Row],[Descripción]],Tabla10[Descripción],Tabla10[Precio Unitario],0))</f>
        <v/>
      </c>
      <c r="P1132" s="534" t="str">
        <f>IF(Tabla1[[#This Row],[Cantidad de Insumos]]="","",Tabla1[[#This Row],[Precio Unitario]]*Tabla1[[#This Row],[Cantidad de Insumos]])</f>
        <v/>
      </c>
      <c r="Q1132" s="534" t="str">
        <f>IF(Tabla1[[#This Row],[Descripción]]="","",_xlfn.XLOOKUP(Tabla1[[#This Row],[Descripción]],Tabla10[Descripción],Tabla10[CODIGO PRESUPUESTARIO],0))</f>
        <v/>
      </c>
      <c r="R1132" s="535"/>
    </row>
    <row r="1133" spans="2:18" x14ac:dyDescent="0.25">
      <c r="B1133" s="191" t="str">
        <f>IF('Formulario PPGR3'!$G1133="","",CONCATENATE('Formulario PPGR3'!$C1133,".",'Formulario PPGR3'!$D1133,".",'Formulario PPGR3'!$E1133,".",'Formulario PPGR3'!$F1133))</f>
        <v/>
      </c>
      <c r="C1133" s="191" t="str">
        <f>IF('Formulario PPGR3'!$G1133="","",'Formulario PPGR1'!#REF!)</f>
        <v/>
      </c>
      <c r="D1133" s="191" t="str">
        <f>IF('Formulario PPGR3'!$G1133="","",'Formulario PPGR1'!#REF!)</f>
        <v/>
      </c>
      <c r="E1133" s="191" t="str">
        <f>IF('Formulario PPGR3'!$G1133="","",'Formulario PPGR1'!#REF!)</f>
        <v/>
      </c>
      <c r="F1133" s="191" t="str">
        <f>IF('Formulario PPGR3'!$G1133="","",'Formulario PPGR1'!#REF!)</f>
        <v/>
      </c>
      <c r="G1133" s="190"/>
      <c r="H1133" s="531" t="str" cm="1">
        <f t="array" ref="H1133">IF(Tabla1[[#This Row],[Código_Actividad]]="","",_xlfn.XLOOKUP(Tabla1[[#This Row],[Código_Actividad]],CodigoActividad,Tabla2[Actividades Programables Presupuestables],"",0))</f>
        <v/>
      </c>
      <c r="I1133" s="532" t="str">
        <f>IFERROR(VLOOKUP('Formulario PPGR3'!$G1133,'Formulario PPGR2'!$H$110:$V$265,15,FALSE),"")</f>
        <v/>
      </c>
      <c r="J1133" s="537"/>
      <c r="K1133" s="535" t="str">
        <f>IF(Tabla1[[#This Row],[Insumos]]="","",_xlfn.XLOOKUP(Tabla1[[#This Row],[Insumos]],Tabla10[Insumo],Tabla10[InsumoAbrev],"",0))</f>
        <v/>
      </c>
      <c r="L1133" s="536"/>
      <c r="M1133" s="533" t="str">
        <f>IF(Tabla1[[#This Row],[Descripción]]="","",_xlfn.XLOOKUP(Tabla1[[#This Row],[Descripción]],Tabla10[Descripción],Tabla10[Unidad de Medida],"",0))</f>
        <v/>
      </c>
      <c r="N1133" s="323"/>
      <c r="O1133" s="534" t="str">
        <f>IF(Tabla1[[#This Row],[Descripción]]="","",_xlfn.XLOOKUP(Tabla1[[#This Row],[Descripción]],Tabla10[Descripción],Tabla10[Precio Unitario],0))</f>
        <v/>
      </c>
      <c r="P1133" s="534" t="str">
        <f>IF(Tabla1[[#This Row],[Cantidad de Insumos]]="","",Tabla1[[#This Row],[Precio Unitario]]*Tabla1[[#This Row],[Cantidad de Insumos]])</f>
        <v/>
      </c>
      <c r="Q1133" s="534" t="str">
        <f>IF(Tabla1[[#This Row],[Descripción]]="","",_xlfn.XLOOKUP(Tabla1[[#This Row],[Descripción]],Tabla10[Descripción],Tabla10[CODIGO PRESUPUESTARIO],0))</f>
        <v/>
      </c>
      <c r="R1133" s="535"/>
    </row>
    <row r="1134" spans="2:18" x14ac:dyDescent="0.25">
      <c r="B1134" s="191" t="str">
        <f>IF('Formulario PPGR3'!$G1134="","",CONCATENATE('Formulario PPGR3'!$C1134,".",'Formulario PPGR3'!$D1134,".",'Formulario PPGR3'!$E1134,".",'Formulario PPGR3'!$F1134))</f>
        <v/>
      </c>
      <c r="C1134" s="191" t="str">
        <f>IF('Formulario PPGR3'!$G1134="","",'Formulario PPGR1'!#REF!)</f>
        <v/>
      </c>
      <c r="D1134" s="191" t="str">
        <f>IF('Formulario PPGR3'!$G1134="","",'Formulario PPGR1'!#REF!)</f>
        <v/>
      </c>
      <c r="E1134" s="191" t="str">
        <f>IF('Formulario PPGR3'!$G1134="","",'Formulario PPGR1'!#REF!)</f>
        <v/>
      </c>
      <c r="F1134" s="191" t="str">
        <f>IF('Formulario PPGR3'!$G1134="","",'Formulario PPGR1'!#REF!)</f>
        <v/>
      </c>
      <c r="G1134" s="190"/>
      <c r="H1134" s="531" t="str" cm="1">
        <f t="array" ref="H1134">IF(Tabla1[[#This Row],[Código_Actividad]]="","",_xlfn.XLOOKUP(Tabla1[[#This Row],[Código_Actividad]],CodigoActividad,Tabla2[Actividades Programables Presupuestables],"",0))</f>
        <v/>
      </c>
      <c r="I1134" s="532" t="str">
        <f>IFERROR(VLOOKUP('Formulario PPGR3'!$G1134,'Formulario PPGR2'!$H$110:$V$265,15,FALSE),"")</f>
        <v/>
      </c>
      <c r="J1134" s="537"/>
      <c r="K1134" s="535" t="str">
        <f>IF(Tabla1[[#This Row],[Insumos]]="","",_xlfn.XLOOKUP(Tabla1[[#This Row],[Insumos]],Tabla10[Insumo],Tabla10[InsumoAbrev],"",0))</f>
        <v/>
      </c>
      <c r="L1134" s="536"/>
      <c r="M1134" s="533" t="str">
        <f>IF(Tabla1[[#This Row],[Descripción]]="","",_xlfn.XLOOKUP(Tabla1[[#This Row],[Descripción]],Tabla10[Descripción],Tabla10[Unidad de Medida],"",0))</f>
        <v/>
      </c>
      <c r="N1134" s="323"/>
      <c r="O1134" s="534" t="str">
        <f>IF(Tabla1[[#This Row],[Descripción]]="","",_xlfn.XLOOKUP(Tabla1[[#This Row],[Descripción]],Tabla10[Descripción],Tabla10[Precio Unitario],0))</f>
        <v/>
      </c>
      <c r="P1134" s="534" t="str">
        <f>IF(Tabla1[[#This Row],[Cantidad de Insumos]]="","",Tabla1[[#This Row],[Precio Unitario]]*Tabla1[[#This Row],[Cantidad de Insumos]])</f>
        <v/>
      </c>
      <c r="Q1134" s="534" t="str">
        <f>IF(Tabla1[[#This Row],[Descripción]]="","",_xlfn.XLOOKUP(Tabla1[[#This Row],[Descripción]],Tabla10[Descripción],Tabla10[CODIGO PRESUPUESTARIO],0))</f>
        <v/>
      </c>
      <c r="R1134" s="535"/>
    </row>
    <row r="1135" spans="2:18" x14ac:dyDescent="0.25">
      <c r="B1135" s="191" t="str">
        <f>IF('Formulario PPGR3'!$G1135="","",CONCATENATE('Formulario PPGR3'!$C1135,".",'Formulario PPGR3'!$D1135,".",'Formulario PPGR3'!$E1135,".",'Formulario PPGR3'!$F1135))</f>
        <v/>
      </c>
      <c r="C1135" s="191" t="str">
        <f>IF('Formulario PPGR3'!$G1135="","",'Formulario PPGR1'!#REF!)</f>
        <v/>
      </c>
      <c r="D1135" s="191" t="str">
        <f>IF('Formulario PPGR3'!$G1135="","",'Formulario PPGR1'!#REF!)</f>
        <v/>
      </c>
      <c r="E1135" s="191" t="str">
        <f>IF('Formulario PPGR3'!$G1135="","",'Formulario PPGR1'!#REF!)</f>
        <v/>
      </c>
      <c r="F1135" s="191" t="str">
        <f>IF('Formulario PPGR3'!$G1135="","",'Formulario PPGR1'!#REF!)</f>
        <v/>
      </c>
      <c r="G1135" s="190"/>
      <c r="H1135" s="531" t="str" cm="1">
        <f t="array" ref="H1135">IF(Tabla1[[#This Row],[Código_Actividad]]="","",_xlfn.XLOOKUP(Tabla1[[#This Row],[Código_Actividad]],CodigoActividad,Tabla2[Actividades Programables Presupuestables],"",0))</f>
        <v/>
      </c>
      <c r="I1135" s="532" t="str">
        <f>IFERROR(VLOOKUP('Formulario PPGR3'!$G1135,'Formulario PPGR2'!$H$110:$V$265,15,FALSE),"")</f>
        <v/>
      </c>
      <c r="J1135" s="537"/>
      <c r="K1135" s="535" t="str">
        <f>IF(Tabla1[[#This Row],[Insumos]]="","",_xlfn.XLOOKUP(Tabla1[[#This Row],[Insumos]],Tabla10[Insumo],Tabla10[InsumoAbrev],"",0))</f>
        <v/>
      </c>
      <c r="L1135" s="536"/>
      <c r="M1135" s="533" t="str">
        <f>IF(Tabla1[[#This Row],[Descripción]]="","",_xlfn.XLOOKUP(Tabla1[[#This Row],[Descripción]],Tabla10[Descripción],Tabla10[Unidad de Medida],"",0))</f>
        <v/>
      </c>
      <c r="N1135" s="323"/>
      <c r="O1135" s="534" t="str">
        <f>IF(Tabla1[[#This Row],[Descripción]]="","",_xlfn.XLOOKUP(Tabla1[[#This Row],[Descripción]],Tabla10[Descripción],Tabla10[Precio Unitario],0))</f>
        <v/>
      </c>
      <c r="P1135" s="534" t="str">
        <f>IF(Tabla1[[#This Row],[Cantidad de Insumos]]="","",Tabla1[[#This Row],[Precio Unitario]]*Tabla1[[#This Row],[Cantidad de Insumos]])</f>
        <v/>
      </c>
      <c r="Q1135" s="534" t="str">
        <f>IF(Tabla1[[#This Row],[Descripción]]="","",_xlfn.XLOOKUP(Tabla1[[#This Row],[Descripción]],Tabla10[Descripción],Tabla10[CODIGO PRESUPUESTARIO],0))</f>
        <v/>
      </c>
      <c r="R1135" s="535"/>
    </row>
    <row r="1136" spans="2:18" x14ac:dyDescent="0.25">
      <c r="B1136" s="191" t="str">
        <f>IF('Formulario PPGR3'!$G1136="","",CONCATENATE('Formulario PPGR3'!$C1136,".",'Formulario PPGR3'!$D1136,".",'Formulario PPGR3'!$E1136,".",'Formulario PPGR3'!$F1136))</f>
        <v/>
      </c>
      <c r="C1136" s="191" t="str">
        <f>IF('Formulario PPGR3'!$G1136="","",'Formulario PPGR1'!#REF!)</f>
        <v/>
      </c>
      <c r="D1136" s="191" t="str">
        <f>IF('Formulario PPGR3'!$G1136="","",'Formulario PPGR1'!#REF!)</f>
        <v/>
      </c>
      <c r="E1136" s="191" t="str">
        <f>IF('Formulario PPGR3'!$G1136="","",'Formulario PPGR1'!#REF!)</f>
        <v/>
      </c>
      <c r="F1136" s="191" t="str">
        <f>IF('Formulario PPGR3'!$G1136="","",'Formulario PPGR1'!#REF!)</f>
        <v/>
      </c>
      <c r="G1136" s="190"/>
      <c r="H1136" s="531" t="str" cm="1">
        <f t="array" ref="H1136">IF(Tabla1[[#This Row],[Código_Actividad]]="","",_xlfn.XLOOKUP(Tabla1[[#This Row],[Código_Actividad]],CodigoActividad,Tabla2[Actividades Programables Presupuestables],"",0))</f>
        <v/>
      </c>
      <c r="I1136" s="532" t="str">
        <f>IFERROR(VLOOKUP('Formulario PPGR3'!$G1136,'Formulario PPGR2'!$H$110:$V$265,15,FALSE),"")</f>
        <v/>
      </c>
      <c r="J1136" s="537"/>
      <c r="K1136" s="535" t="str">
        <f>IF(Tabla1[[#This Row],[Insumos]]="","",_xlfn.XLOOKUP(Tabla1[[#This Row],[Insumos]],Tabla10[Insumo],Tabla10[InsumoAbrev],"",0))</f>
        <v/>
      </c>
      <c r="L1136" s="536"/>
      <c r="M1136" s="533" t="str">
        <f>IF(Tabla1[[#This Row],[Descripción]]="","",_xlfn.XLOOKUP(Tabla1[[#This Row],[Descripción]],Tabla10[Descripción],Tabla10[Unidad de Medida],"",0))</f>
        <v/>
      </c>
      <c r="N1136" s="323"/>
      <c r="O1136" s="534" t="str">
        <f>IF(Tabla1[[#This Row],[Descripción]]="","",_xlfn.XLOOKUP(Tabla1[[#This Row],[Descripción]],Tabla10[Descripción],Tabla10[Precio Unitario],0))</f>
        <v/>
      </c>
      <c r="P1136" s="534" t="str">
        <f>IF(Tabla1[[#This Row],[Cantidad de Insumos]]="","",Tabla1[[#This Row],[Precio Unitario]]*Tabla1[[#This Row],[Cantidad de Insumos]])</f>
        <v/>
      </c>
      <c r="Q1136" s="534" t="str">
        <f>IF(Tabla1[[#This Row],[Descripción]]="","",_xlfn.XLOOKUP(Tabla1[[#This Row],[Descripción]],Tabla10[Descripción],Tabla10[CODIGO PRESUPUESTARIO],0))</f>
        <v/>
      </c>
      <c r="R1136" s="535"/>
    </row>
    <row r="1137" spans="2:18" x14ac:dyDescent="0.25">
      <c r="B1137" s="191" t="str">
        <f>IF('Formulario PPGR3'!$G1137="","",CONCATENATE('Formulario PPGR3'!$C1137,".",'Formulario PPGR3'!$D1137,".",'Formulario PPGR3'!$E1137,".",'Formulario PPGR3'!$F1137))</f>
        <v/>
      </c>
      <c r="C1137" s="191" t="str">
        <f>IF('Formulario PPGR3'!$G1137="","",'Formulario PPGR1'!#REF!)</f>
        <v/>
      </c>
      <c r="D1137" s="191" t="str">
        <f>IF('Formulario PPGR3'!$G1137="","",'Formulario PPGR1'!#REF!)</f>
        <v/>
      </c>
      <c r="E1137" s="191" t="str">
        <f>IF('Formulario PPGR3'!$G1137="","",'Formulario PPGR1'!#REF!)</f>
        <v/>
      </c>
      <c r="F1137" s="191" t="str">
        <f>IF('Formulario PPGR3'!$G1137="","",'Formulario PPGR1'!#REF!)</f>
        <v/>
      </c>
      <c r="G1137" s="190"/>
      <c r="H1137" s="531" t="str" cm="1">
        <f t="array" ref="H1137">IF(Tabla1[[#This Row],[Código_Actividad]]="","",_xlfn.XLOOKUP(Tabla1[[#This Row],[Código_Actividad]],CodigoActividad,Tabla2[Actividades Programables Presupuestables],"",0))</f>
        <v/>
      </c>
      <c r="I1137" s="532" t="str">
        <f>IFERROR(VLOOKUP('Formulario PPGR3'!$G1137,'Formulario PPGR2'!$H$110:$V$265,15,FALSE),"")</f>
        <v/>
      </c>
      <c r="J1137" s="537"/>
      <c r="K1137" s="535" t="str">
        <f>IF(Tabla1[[#This Row],[Insumos]]="","",_xlfn.XLOOKUP(Tabla1[[#This Row],[Insumos]],Tabla10[Insumo],Tabla10[InsumoAbrev],"",0))</f>
        <v/>
      </c>
      <c r="L1137" s="536"/>
      <c r="M1137" s="533" t="str">
        <f>IF(Tabla1[[#This Row],[Descripción]]="","",_xlfn.XLOOKUP(Tabla1[[#This Row],[Descripción]],Tabla10[Descripción],Tabla10[Unidad de Medida],"",0))</f>
        <v/>
      </c>
      <c r="N1137" s="323"/>
      <c r="O1137" s="534" t="str">
        <f>IF(Tabla1[[#This Row],[Descripción]]="","",_xlfn.XLOOKUP(Tabla1[[#This Row],[Descripción]],Tabla10[Descripción],Tabla10[Precio Unitario],0))</f>
        <v/>
      </c>
      <c r="P1137" s="534" t="str">
        <f>IF(Tabla1[[#This Row],[Cantidad de Insumos]]="","",Tabla1[[#This Row],[Precio Unitario]]*Tabla1[[#This Row],[Cantidad de Insumos]])</f>
        <v/>
      </c>
      <c r="Q1137" s="534" t="str">
        <f>IF(Tabla1[[#This Row],[Descripción]]="","",_xlfn.XLOOKUP(Tabla1[[#This Row],[Descripción]],Tabla10[Descripción],Tabla10[CODIGO PRESUPUESTARIO],0))</f>
        <v/>
      </c>
      <c r="R1137" s="535"/>
    </row>
    <row r="1138" spans="2:18" x14ac:dyDescent="0.25">
      <c r="B1138" s="191" t="str">
        <f>IF('Formulario PPGR3'!$G1138="","",CONCATENATE('Formulario PPGR3'!$C1138,".",'Formulario PPGR3'!$D1138,".",'Formulario PPGR3'!$E1138,".",'Formulario PPGR3'!$F1138))</f>
        <v/>
      </c>
      <c r="C1138" s="191" t="str">
        <f>IF('Formulario PPGR3'!$G1138="","",'Formulario PPGR1'!#REF!)</f>
        <v/>
      </c>
      <c r="D1138" s="191" t="str">
        <f>IF('Formulario PPGR3'!$G1138="","",'Formulario PPGR1'!#REF!)</f>
        <v/>
      </c>
      <c r="E1138" s="191" t="str">
        <f>IF('Formulario PPGR3'!$G1138="","",'Formulario PPGR1'!#REF!)</f>
        <v/>
      </c>
      <c r="F1138" s="191" t="str">
        <f>IF('Formulario PPGR3'!$G1138="","",'Formulario PPGR1'!#REF!)</f>
        <v/>
      </c>
      <c r="G1138" s="190"/>
      <c r="H1138" s="531" t="str" cm="1">
        <f t="array" ref="H1138">IF(Tabla1[[#This Row],[Código_Actividad]]="","",_xlfn.XLOOKUP(Tabla1[[#This Row],[Código_Actividad]],CodigoActividad,Tabla2[Actividades Programables Presupuestables],"",0))</f>
        <v/>
      </c>
      <c r="I1138" s="532" t="str">
        <f>IFERROR(VLOOKUP('Formulario PPGR3'!$G1138,'Formulario PPGR2'!$H$110:$V$265,15,FALSE),"")</f>
        <v/>
      </c>
      <c r="J1138" s="537"/>
      <c r="K1138" s="535" t="str">
        <f>IF(Tabla1[[#This Row],[Insumos]]="","",_xlfn.XLOOKUP(Tabla1[[#This Row],[Insumos]],Tabla10[Insumo],Tabla10[InsumoAbrev],"",0))</f>
        <v/>
      </c>
      <c r="L1138" s="536"/>
      <c r="M1138" s="533" t="str">
        <f>IF(Tabla1[[#This Row],[Descripción]]="","",_xlfn.XLOOKUP(Tabla1[[#This Row],[Descripción]],Tabla10[Descripción],Tabla10[Unidad de Medida],"",0))</f>
        <v/>
      </c>
      <c r="N1138" s="323"/>
      <c r="O1138" s="534" t="str">
        <f>IF(Tabla1[[#This Row],[Descripción]]="","",_xlfn.XLOOKUP(Tabla1[[#This Row],[Descripción]],Tabla10[Descripción],Tabla10[Precio Unitario],0))</f>
        <v/>
      </c>
      <c r="P1138" s="534" t="str">
        <f>IF(Tabla1[[#This Row],[Cantidad de Insumos]]="","",Tabla1[[#This Row],[Precio Unitario]]*Tabla1[[#This Row],[Cantidad de Insumos]])</f>
        <v/>
      </c>
      <c r="Q1138" s="534" t="str">
        <f>IF(Tabla1[[#This Row],[Descripción]]="","",_xlfn.XLOOKUP(Tabla1[[#This Row],[Descripción]],Tabla10[Descripción],Tabla10[CODIGO PRESUPUESTARIO],0))</f>
        <v/>
      </c>
      <c r="R1138" s="535"/>
    </row>
    <row r="1139" spans="2:18" x14ac:dyDescent="0.25">
      <c r="B1139" s="191" t="str">
        <f>IF('Formulario PPGR3'!$G1139="","",CONCATENATE('Formulario PPGR3'!$C1139,".",'Formulario PPGR3'!$D1139,".",'Formulario PPGR3'!$E1139,".",'Formulario PPGR3'!$F1139))</f>
        <v/>
      </c>
      <c r="C1139" s="191" t="str">
        <f>IF('Formulario PPGR3'!$G1139="","",'Formulario PPGR1'!#REF!)</f>
        <v/>
      </c>
      <c r="D1139" s="191" t="str">
        <f>IF('Formulario PPGR3'!$G1139="","",'Formulario PPGR1'!#REF!)</f>
        <v/>
      </c>
      <c r="E1139" s="191" t="str">
        <f>IF('Formulario PPGR3'!$G1139="","",'Formulario PPGR1'!#REF!)</f>
        <v/>
      </c>
      <c r="F1139" s="191" t="str">
        <f>IF('Formulario PPGR3'!$G1139="","",'Formulario PPGR1'!#REF!)</f>
        <v/>
      </c>
      <c r="G1139" s="190"/>
      <c r="H1139" s="531" t="str" cm="1">
        <f t="array" ref="H1139">IF(Tabla1[[#This Row],[Código_Actividad]]="","",_xlfn.XLOOKUP(Tabla1[[#This Row],[Código_Actividad]],CodigoActividad,Tabla2[Actividades Programables Presupuestables],"",0))</f>
        <v/>
      </c>
      <c r="I1139" s="532" t="str">
        <f>IFERROR(VLOOKUP('Formulario PPGR3'!$G1139,'Formulario PPGR2'!$H$110:$V$265,15,FALSE),"")</f>
        <v/>
      </c>
      <c r="J1139" s="537"/>
      <c r="K1139" s="535" t="str">
        <f>IF(Tabla1[[#This Row],[Insumos]]="","",_xlfn.XLOOKUP(Tabla1[[#This Row],[Insumos]],Tabla10[Insumo],Tabla10[InsumoAbrev],"",0))</f>
        <v/>
      </c>
      <c r="L1139" s="536"/>
      <c r="M1139" s="533" t="str">
        <f>IF(Tabla1[[#This Row],[Descripción]]="","",_xlfn.XLOOKUP(Tabla1[[#This Row],[Descripción]],Tabla10[Descripción],Tabla10[Unidad de Medida],"",0))</f>
        <v/>
      </c>
      <c r="N1139" s="323"/>
      <c r="O1139" s="534" t="str">
        <f>IF(Tabla1[[#This Row],[Descripción]]="","",_xlfn.XLOOKUP(Tabla1[[#This Row],[Descripción]],Tabla10[Descripción],Tabla10[Precio Unitario],0))</f>
        <v/>
      </c>
      <c r="P1139" s="534" t="str">
        <f>IF(Tabla1[[#This Row],[Cantidad de Insumos]]="","",Tabla1[[#This Row],[Precio Unitario]]*Tabla1[[#This Row],[Cantidad de Insumos]])</f>
        <v/>
      </c>
      <c r="Q1139" s="534" t="str">
        <f>IF(Tabla1[[#This Row],[Descripción]]="","",_xlfn.XLOOKUP(Tabla1[[#This Row],[Descripción]],Tabla10[Descripción],Tabla10[CODIGO PRESUPUESTARIO],0))</f>
        <v/>
      </c>
      <c r="R1139" s="535"/>
    </row>
    <row r="1140" spans="2:18" x14ac:dyDescent="0.25">
      <c r="B1140" s="191" t="str">
        <f>IF('Formulario PPGR3'!$G1140="","",CONCATENATE('Formulario PPGR3'!$C1140,".",'Formulario PPGR3'!$D1140,".",'Formulario PPGR3'!$E1140,".",'Formulario PPGR3'!$F1140))</f>
        <v/>
      </c>
      <c r="C1140" s="191" t="str">
        <f>IF('Formulario PPGR3'!$G1140="","",'Formulario PPGR1'!#REF!)</f>
        <v/>
      </c>
      <c r="D1140" s="191" t="str">
        <f>IF('Formulario PPGR3'!$G1140="","",'Formulario PPGR1'!#REF!)</f>
        <v/>
      </c>
      <c r="E1140" s="191" t="str">
        <f>IF('Formulario PPGR3'!$G1140="","",'Formulario PPGR1'!#REF!)</f>
        <v/>
      </c>
      <c r="F1140" s="191" t="str">
        <f>IF('Formulario PPGR3'!$G1140="","",'Formulario PPGR1'!#REF!)</f>
        <v/>
      </c>
      <c r="G1140" s="190"/>
      <c r="H1140" s="531" t="str" cm="1">
        <f t="array" ref="H1140">IF(Tabla1[[#This Row],[Código_Actividad]]="","",_xlfn.XLOOKUP(Tabla1[[#This Row],[Código_Actividad]],CodigoActividad,Tabla2[Actividades Programables Presupuestables],"",0))</f>
        <v/>
      </c>
      <c r="I1140" s="532" t="str">
        <f>IFERROR(VLOOKUP('Formulario PPGR3'!$G1140,'Formulario PPGR2'!$H$110:$V$265,15,FALSE),"")</f>
        <v/>
      </c>
      <c r="J1140" s="537"/>
      <c r="K1140" s="535" t="str">
        <f>IF(Tabla1[[#This Row],[Insumos]]="","",_xlfn.XLOOKUP(Tabla1[[#This Row],[Insumos]],Tabla10[Insumo],Tabla10[InsumoAbrev],"",0))</f>
        <v/>
      </c>
      <c r="L1140" s="536"/>
      <c r="M1140" s="533" t="str">
        <f>IF(Tabla1[[#This Row],[Descripción]]="","",_xlfn.XLOOKUP(Tabla1[[#This Row],[Descripción]],Tabla10[Descripción],Tabla10[Unidad de Medida],"",0))</f>
        <v/>
      </c>
      <c r="N1140" s="323"/>
      <c r="O1140" s="534" t="str">
        <f>IF(Tabla1[[#This Row],[Descripción]]="","",_xlfn.XLOOKUP(Tabla1[[#This Row],[Descripción]],Tabla10[Descripción],Tabla10[Precio Unitario],0))</f>
        <v/>
      </c>
      <c r="P1140" s="534" t="str">
        <f>IF(Tabla1[[#This Row],[Cantidad de Insumos]]="","",Tabla1[[#This Row],[Precio Unitario]]*Tabla1[[#This Row],[Cantidad de Insumos]])</f>
        <v/>
      </c>
      <c r="Q1140" s="534" t="str">
        <f>IF(Tabla1[[#This Row],[Descripción]]="","",_xlfn.XLOOKUP(Tabla1[[#This Row],[Descripción]],Tabla10[Descripción],Tabla10[CODIGO PRESUPUESTARIO],0))</f>
        <v/>
      </c>
      <c r="R1140" s="535"/>
    </row>
    <row r="1141" spans="2:18" x14ac:dyDescent="0.25">
      <c r="B1141" s="191" t="str">
        <f>IF('Formulario PPGR3'!$G1141="","",CONCATENATE('Formulario PPGR3'!$C1141,".",'Formulario PPGR3'!$D1141,".",'Formulario PPGR3'!$E1141,".",'Formulario PPGR3'!$F1141))</f>
        <v/>
      </c>
      <c r="C1141" s="191" t="str">
        <f>IF('Formulario PPGR3'!$G1141="","",'Formulario PPGR1'!#REF!)</f>
        <v/>
      </c>
      <c r="D1141" s="191" t="str">
        <f>IF('Formulario PPGR3'!$G1141="","",'Formulario PPGR1'!#REF!)</f>
        <v/>
      </c>
      <c r="E1141" s="191" t="str">
        <f>IF('Formulario PPGR3'!$G1141="","",'Formulario PPGR1'!#REF!)</f>
        <v/>
      </c>
      <c r="F1141" s="191" t="str">
        <f>IF('Formulario PPGR3'!$G1141="","",'Formulario PPGR1'!#REF!)</f>
        <v/>
      </c>
      <c r="G1141" s="190"/>
      <c r="H1141" s="531" t="str" cm="1">
        <f t="array" ref="H1141">IF(Tabla1[[#This Row],[Código_Actividad]]="","",_xlfn.XLOOKUP(Tabla1[[#This Row],[Código_Actividad]],CodigoActividad,Tabla2[Actividades Programables Presupuestables],"",0))</f>
        <v/>
      </c>
      <c r="I1141" s="532" t="str">
        <f>IFERROR(VLOOKUP('Formulario PPGR3'!$G1141,'Formulario PPGR2'!$H$110:$V$265,15,FALSE),"")</f>
        <v/>
      </c>
      <c r="J1141" s="537"/>
      <c r="K1141" s="535" t="str">
        <f>IF(Tabla1[[#This Row],[Insumos]]="","",_xlfn.XLOOKUP(Tabla1[[#This Row],[Insumos]],Tabla10[Insumo],Tabla10[InsumoAbrev],"",0))</f>
        <v/>
      </c>
      <c r="L1141" s="536"/>
      <c r="M1141" s="533" t="str">
        <f>IF(Tabla1[[#This Row],[Descripción]]="","",_xlfn.XLOOKUP(Tabla1[[#This Row],[Descripción]],Tabla10[Descripción],Tabla10[Unidad de Medida],"",0))</f>
        <v/>
      </c>
      <c r="N1141" s="323"/>
      <c r="O1141" s="534" t="str">
        <f>IF(Tabla1[[#This Row],[Descripción]]="","",_xlfn.XLOOKUP(Tabla1[[#This Row],[Descripción]],Tabla10[Descripción],Tabla10[Precio Unitario],0))</f>
        <v/>
      </c>
      <c r="P1141" s="534" t="str">
        <f>IF(Tabla1[[#This Row],[Cantidad de Insumos]]="","",Tabla1[[#This Row],[Precio Unitario]]*Tabla1[[#This Row],[Cantidad de Insumos]])</f>
        <v/>
      </c>
      <c r="Q1141" s="534" t="str">
        <f>IF(Tabla1[[#This Row],[Descripción]]="","",_xlfn.XLOOKUP(Tabla1[[#This Row],[Descripción]],Tabla10[Descripción],Tabla10[CODIGO PRESUPUESTARIO],0))</f>
        <v/>
      </c>
      <c r="R1141" s="535"/>
    </row>
    <row r="1142" spans="2:18" x14ac:dyDescent="0.25">
      <c r="B1142" s="191" t="str">
        <f>IF('Formulario PPGR3'!$G1142="","",CONCATENATE('Formulario PPGR3'!$C1142,".",'Formulario PPGR3'!$D1142,".",'Formulario PPGR3'!$E1142,".",'Formulario PPGR3'!$F1142))</f>
        <v/>
      </c>
      <c r="C1142" s="191" t="str">
        <f>IF('Formulario PPGR3'!$G1142="","",'Formulario PPGR1'!#REF!)</f>
        <v/>
      </c>
      <c r="D1142" s="191" t="str">
        <f>IF('Formulario PPGR3'!$G1142="","",'Formulario PPGR1'!#REF!)</f>
        <v/>
      </c>
      <c r="E1142" s="191" t="str">
        <f>IF('Formulario PPGR3'!$G1142="","",'Formulario PPGR1'!#REF!)</f>
        <v/>
      </c>
      <c r="F1142" s="191" t="str">
        <f>IF('Formulario PPGR3'!$G1142="","",'Formulario PPGR1'!#REF!)</f>
        <v/>
      </c>
      <c r="G1142" s="190"/>
      <c r="H1142" s="531" t="str" cm="1">
        <f t="array" ref="H1142">IF(Tabla1[[#This Row],[Código_Actividad]]="","",_xlfn.XLOOKUP(Tabla1[[#This Row],[Código_Actividad]],CodigoActividad,Tabla2[Actividades Programables Presupuestables],"",0))</f>
        <v/>
      </c>
      <c r="I1142" s="532" t="str">
        <f>IFERROR(VLOOKUP('Formulario PPGR3'!$G1142,'Formulario PPGR2'!$H$110:$V$265,15,FALSE),"")</f>
        <v/>
      </c>
      <c r="J1142" s="537"/>
      <c r="K1142" s="535" t="str">
        <f>IF(Tabla1[[#This Row],[Insumos]]="","",_xlfn.XLOOKUP(Tabla1[[#This Row],[Insumos]],Tabla10[Insumo],Tabla10[InsumoAbrev],"",0))</f>
        <v/>
      </c>
      <c r="L1142" s="536"/>
      <c r="M1142" s="533" t="str">
        <f>IF(Tabla1[[#This Row],[Descripción]]="","",_xlfn.XLOOKUP(Tabla1[[#This Row],[Descripción]],Tabla10[Descripción],Tabla10[Unidad de Medida],"",0))</f>
        <v/>
      </c>
      <c r="N1142" s="323"/>
      <c r="O1142" s="534" t="str">
        <f>IF(Tabla1[[#This Row],[Descripción]]="","",_xlfn.XLOOKUP(Tabla1[[#This Row],[Descripción]],Tabla10[Descripción],Tabla10[Precio Unitario],0))</f>
        <v/>
      </c>
      <c r="P1142" s="534" t="str">
        <f>IF(Tabla1[[#This Row],[Cantidad de Insumos]]="","",Tabla1[[#This Row],[Precio Unitario]]*Tabla1[[#This Row],[Cantidad de Insumos]])</f>
        <v/>
      </c>
      <c r="Q1142" s="534" t="str">
        <f>IF(Tabla1[[#This Row],[Descripción]]="","",_xlfn.XLOOKUP(Tabla1[[#This Row],[Descripción]],Tabla10[Descripción],Tabla10[CODIGO PRESUPUESTARIO],0))</f>
        <v/>
      </c>
      <c r="R1142" s="535"/>
    </row>
    <row r="1143" spans="2:18" x14ac:dyDescent="0.25">
      <c r="B1143" s="191" t="str">
        <f>IF('Formulario PPGR3'!$G1143="","",CONCATENATE('Formulario PPGR3'!$C1143,".",'Formulario PPGR3'!$D1143,".",'Formulario PPGR3'!$E1143,".",'Formulario PPGR3'!$F1143))</f>
        <v/>
      </c>
      <c r="C1143" s="191" t="str">
        <f>IF('Formulario PPGR3'!$G1143="","",'Formulario PPGR1'!#REF!)</f>
        <v/>
      </c>
      <c r="D1143" s="191" t="str">
        <f>IF('Formulario PPGR3'!$G1143="","",'Formulario PPGR1'!#REF!)</f>
        <v/>
      </c>
      <c r="E1143" s="191" t="str">
        <f>IF('Formulario PPGR3'!$G1143="","",'Formulario PPGR1'!#REF!)</f>
        <v/>
      </c>
      <c r="F1143" s="191" t="str">
        <f>IF('Formulario PPGR3'!$G1143="","",'Formulario PPGR1'!#REF!)</f>
        <v/>
      </c>
      <c r="G1143" s="190"/>
      <c r="H1143" s="531" t="str" cm="1">
        <f t="array" ref="H1143">IF(Tabla1[[#This Row],[Código_Actividad]]="","",_xlfn.XLOOKUP(Tabla1[[#This Row],[Código_Actividad]],CodigoActividad,Tabla2[Actividades Programables Presupuestables],"",0))</f>
        <v/>
      </c>
      <c r="I1143" s="532" t="str">
        <f>IFERROR(VLOOKUP('Formulario PPGR3'!$G1143,'Formulario PPGR2'!$H$110:$V$265,15,FALSE),"")</f>
        <v/>
      </c>
      <c r="J1143" s="537"/>
      <c r="K1143" s="535" t="str">
        <f>IF(Tabla1[[#This Row],[Insumos]]="","",_xlfn.XLOOKUP(Tabla1[[#This Row],[Insumos]],Tabla10[Insumo],Tabla10[InsumoAbrev],"",0))</f>
        <v/>
      </c>
      <c r="L1143" s="536"/>
      <c r="M1143" s="533" t="str">
        <f>IF(Tabla1[[#This Row],[Descripción]]="","",_xlfn.XLOOKUP(Tabla1[[#This Row],[Descripción]],Tabla10[Descripción],Tabla10[Unidad de Medida],"",0))</f>
        <v/>
      </c>
      <c r="N1143" s="323"/>
      <c r="O1143" s="534" t="str">
        <f>IF(Tabla1[[#This Row],[Descripción]]="","",_xlfn.XLOOKUP(Tabla1[[#This Row],[Descripción]],Tabla10[Descripción],Tabla10[Precio Unitario],0))</f>
        <v/>
      </c>
      <c r="P1143" s="534" t="str">
        <f>IF(Tabla1[[#This Row],[Cantidad de Insumos]]="","",Tabla1[[#This Row],[Precio Unitario]]*Tabla1[[#This Row],[Cantidad de Insumos]])</f>
        <v/>
      </c>
      <c r="Q1143" s="534" t="str">
        <f>IF(Tabla1[[#This Row],[Descripción]]="","",_xlfn.XLOOKUP(Tabla1[[#This Row],[Descripción]],Tabla10[Descripción],Tabla10[CODIGO PRESUPUESTARIO],0))</f>
        <v/>
      </c>
      <c r="R1143" s="535"/>
    </row>
    <row r="1144" spans="2:18" x14ac:dyDescent="0.25">
      <c r="B1144" s="191" t="str">
        <f>IF('Formulario PPGR3'!$G1144="","",CONCATENATE('Formulario PPGR3'!$C1144,".",'Formulario PPGR3'!$D1144,".",'Formulario PPGR3'!$E1144,".",'Formulario PPGR3'!$F1144))</f>
        <v/>
      </c>
      <c r="C1144" s="191" t="str">
        <f>IF('Formulario PPGR3'!$G1144="","",'Formulario PPGR1'!#REF!)</f>
        <v/>
      </c>
      <c r="D1144" s="191" t="str">
        <f>IF('Formulario PPGR3'!$G1144="","",'Formulario PPGR1'!#REF!)</f>
        <v/>
      </c>
      <c r="E1144" s="191" t="str">
        <f>IF('Formulario PPGR3'!$G1144="","",'Formulario PPGR1'!#REF!)</f>
        <v/>
      </c>
      <c r="F1144" s="191" t="str">
        <f>IF('Formulario PPGR3'!$G1144="","",'Formulario PPGR1'!#REF!)</f>
        <v/>
      </c>
      <c r="G1144" s="190"/>
      <c r="H1144" s="531" t="str" cm="1">
        <f t="array" ref="H1144">IF(Tabla1[[#This Row],[Código_Actividad]]="","",_xlfn.XLOOKUP(Tabla1[[#This Row],[Código_Actividad]],CodigoActividad,Tabla2[Actividades Programables Presupuestables],"",0))</f>
        <v/>
      </c>
      <c r="I1144" s="532" t="str">
        <f>IFERROR(VLOOKUP('Formulario PPGR3'!$G1144,'Formulario PPGR2'!$H$110:$V$265,15,FALSE),"")</f>
        <v/>
      </c>
      <c r="J1144" s="537"/>
      <c r="K1144" s="535" t="str">
        <f>IF(Tabla1[[#This Row],[Insumos]]="","",_xlfn.XLOOKUP(Tabla1[[#This Row],[Insumos]],Tabla10[Insumo],Tabla10[InsumoAbrev],"",0))</f>
        <v/>
      </c>
      <c r="L1144" s="536"/>
      <c r="M1144" s="533" t="str">
        <f>IF(Tabla1[[#This Row],[Descripción]]="","",_xlfn.XLOOKUP(Tabla1[[#This Row],[Descripción]],Tabla10[Descripción],Tabla10[Unidad de Medida],"",0))</f>
        <v/>
      </c>
      <c r="N1144" s="323"/>
      <c r="O1144" s="534" t="str">
        <f>IF(Tabla1[[#This Row],[Descripción]]="","",_xlfn.XLOOKUP(Tabla1[[#This Row],[Descripción]],Tabla10[Descripción],Tabla10[Precio Unitario],0))</f>
        <v/>
      </c>
      <c r="P1144" s="534" t="str">
        <f>IF(Tabla1[[#This Row],[Cantidad de Insumos]]="","",Tabla1[[#This Row],[Precio Unitario]]*Tabla1[[#This Row],[Cantidad de Insumos]])</f>
        <v/>
      </c>
      <c r="Q1144" s="534" t="str">
        <f>IF(Tabla1[[#This Row],[Descripción]]="","",_xlfn.XLOOKUP(Tabla1[[#This Row],[Descripción]],Tabla10[Descripción],Tabla10[CODIGO PRESUPUESTARIO],0))</f>
        <v/>
      </c>
      <c r="R1144" s="535"/>
    </row>
    <row r="1145" spans="2:18" x14ac:dyDescent="0.25">
      <c r="B1145" s="191" t="str">
        <f>IF('Formulario PPGR3'!$G1145="","",CONCATENATE('Formulario PPGR3'!$C1145,".",'Formulario PPGR3'!$D1145,".",'Formulario PPGR3'!$E1145,".",'Formulario PPGR3'!$F1145))</f>
        <v/>
      </c>
      <c r="C1145" s="191" t="str">
        <f>IF('Formulario PPGR3'!$G1145="","",'Formulario PPGR1'!#REF!)</f>
        <v/>
      </c>
      <c r="D1145" s="191" t="str">
        <f>IF('Formulario PPGR3'!$G1145="","",'Formulario PPGR1'!#REF!)</f>
        <v/>
      </c>
      <c r="E1145" s="191" t="str">
        <f>IF('Formulario PPGR3'!$G1145="","",'Formulario PPGR1'!#REF!)</f>
        <v/>
      </c>
      <c r="F1145" s="191" t="str">
        <f>IF('Formulario PPGR3'!$G1145="","",'Formulario PPGR1'!#REF!)</f>
        <v/>
      </c>
      <c r="G1145" s="190"/>
      <c r="H1145" s="531" t="str" cm="1">
        <f t="array" ref="H1145">IF(Tabla1[[#This Row],[Código_Actividad]]="","",_xlfn.XLOOKUP(Tabla1[[#This Row],[Código_Actividad]],CodigoActividad,Tabla2[Actividades Programables Presupuestables],"",0))</f>
        <v/>
      </c>
      <c r="I1145" s="532" t="str">
        <f>IFERROR(VLOOKUP('Formulario PPGR3'!$G1145,'Formulario PPGR2'!$H$110:$V$265,15,FALSE),"")</f>
        <v/>
      </c>
      <c r="J1145" s="537"/>
      <c r="K1145" s="535" t="str">
        <f>IF(Tabla1[[#This Row],[Insumos]]="","",_xlfn.XLOOKUP(Tabla1[[#This Row],[Insumos]],Tabla10[Insumo],Tabla10[InsumoAbrev],"",0))</f>
        <v/>
      </c>
      <c r="L1145" s="536"/>
      <c r="M1145" s="533" t="str">
        <f>IF(Tabla1[[#This Row],[Descripción]]="","",_xlfn.XLOOKUP(Tabla1[[#This Row],[Descripción]],Tabla10[Descripción],Tabla10[Unidad de Medida],"",0))</f>
        <v/>
      </c>
      <c r="N1145" s="323"/>
      <c r="O1145" s="534" t="str">
        <f>IF(Tabla1[[#This Row],[Descripción]]="","",_xlfn.XLOOKUP(Tabla1[[#This Row],[Descripción]],Tabla10[Descripción],Tabla10[Precio Unitario],0))</f>
        <v/>
      </c>
      <c r="P1145" s="534" t="str">
        <f>IF(Tabla1[[#This Row],[Cantidad de Insumos]]="","",Tabla1[[#This Row],[Precio Unitario]]*Tabla1[[#This Row],[Cantidad de Insumos]])</f>
        <v/>
      </c>
      <c r="Q1145" s="534" t="str">
        <f>IF(Tabla1[[#This Row],[Descripción]]="","",_xlfn.XLOOKUP(Tabla1[[#This Row],[Descripción]],Tabla10[Descripción],Tabla10[CODIGO PRESUPUESTARIO],0))</f>
        <v/>
      </c>
      <c r="R1145" s="535"/>
    </row>
    <row r="1146" spans="2:18" x14ac:dyDescent="0.25">
      <c r="B1146" s="191" t="str">
        <f>IF('Formulario PPGR3'!$G1146="","",CONCATENATE('Formulario PPGR3'!$C1146,".",'Formulario PPGR3'!$D1146,".",'Formulario PPGR3'!$E1146,".",'Formulario PPGR3'!$F1146))</f>
        <v/>
      </c>
      <c r="C1146" s="191" t="str">
        <f>IF('Formulario PPGR3'!$G1146="","",'Formulario PPGR1'!#REF!)</f>
        <v/>
      </c>
      <c r="D1146" s="191" t="str">
        <f>IF('Formulario PPGR3'!$G1146="","",'Formulario PPGR1'!#REF!)</f>
        <v/>
      </c>
      <c r="E1146" s="191" t="str">
        <f>IF('Formulario PPGR3'!$G1146="","",'Formulario PPGR1'!#REF!)</f>
        <v/>
      </c>
      <c r="F1146" s="191" t="str">
        <f>IF('Formulario PPGR3'!$G1146="","",'Formulario PPGR1'!#REF!)</f>
        <v/>
      </c>
      <c r="G1146" s="190"/>
      <c r="H1146" s="531" t="str" cm="1">
        <f t="array" ref="H1146">IF(Tabla1[[#This Row],[Código_Actividad]]="","",_xlfn.XLOOKUP(Tabla1[[#This Row],[Código_Actividad]],CodigoActividad,Tabla2[Actividades Programables Presupuestables],"",0))</f>
        <v/>
      </c>
      <c r="I1146" s="532" t="str">
        <f>IFERROR(VLOOKUP('Formulario PPGR3'!$G1146,'Formulario PPGR2'!$H$110:$V$265,15,FALSE),"")</f>
        <v/>
      </c>
      <c r="J1146" s="537"/>
      <c r="K1146" s="535" t="str">
        <f>IF(Tabla1[[#This Row],[Insumos]]="","",_xlfn.XLOOKUP(Tabla1[[#This Row],[Insumos]],Tabla10[Insumo],Tabla10[InsumoAbrev],"",0))</f>
        <v/>
      </c>
      <c r="L1146" s="536"/>
      <c r="M1146" s="533" t="str">
        <f>IF(Tabla1[[#This Row],[Descripción]]="","",_xlfn.XLOOKUP(Tabla1[[#This Row],[Descripción]],Tabla10[Descripción],Tabla10[Unidad de Medida],"",0))</f>
        <v/>
      </c>
      <c r="N1146" s="323"/>
      <c r="O1146" s="534" t="str">
        <f>IF(Tabla1[[#This Row],[Descripción]]="","",_xlfn.XLOOKUP(Tabla1[[#This Row],[Descripción]],Tabla10[Descripción],Tabla10[Precio Unitario],0))</f>
        <v/>
      </c>
      <c r="P1146" s="534" t="str">
        <f>IF(Tabla1[[#This Row],[Cantidad de Insumos]]="","",Tabla1[[#This Row],[Precio Unitario]]*Tabla1[[#This Row],[Cantidad de Insumos]])</f>
        <v/>
      </c>
      <c r="Q1146" s="534" t="str">
        <f>IF(Tabla1[[#This Row],[Descripción]]="","",_xlfn.XLOOKUP(Tabla1[[#This Row],[Descripción]],Tabla10[Descripción],Tabla10[CODIGO PRESUPUESTARIO],0))</f>
        <v/>
      </c>
      <c r="R1146" s="535"/>
    </row>
    <row r="1147" spans="2:18" x14ac:dyDescent="0.25">
      <c r="B1147" s="191" t="str">
        <f>IF('Formulario PPGR3'!$G1147="","",CONCATENATE('Formulario PPGR3'!$C1147,".",'Formulario PPGR3'!$D1147,".",'Formulario PPGR3'!$E1147,".",'Formulario PPGR3'!$F1147))</f>
        <v/>
      </c>
      <c r="C1147" s="191" t="str">
        <f>IF('Formulario PPGR3'!$G1147="","",'Formulario PPGR1'!#REF!)</f>
        <v/>
      </c>
      <c r="D1147" s="191" t="str">
        <f>IF('Formulario PPGR3'!$G1147="","",'Formulario PPGR1'!#REF!)</f>
        <v/>
      </c>
      <c r="E1147" s="191" t="str">
        <f>IF('Formulario PPGR3'!$G1147="","",'Formulario PPGR1'!#REF!)</f>
        <v/>
      </c>
      <c r="F1147" s="191" t="str">
        <f>IF('Formulario PPGR3'!$G1147="","",'Formulario PPGR1'!#REF!)</f>
        <v/>
      </c>
      <c r="G1147" s="190"/>
      <c r="H1147" s="531" t="str" cm="1">
        <f t="array" ref="H1147">IF(Tabla1[[#This Row],[Código_Actividad]]="","",_xlfn.XLOOKUP(Tabla1[[#This Row],[Código_Actividad]],CodigoActividad,Tabla2[Actividades Programables Presupuestables],"",0))</f>
        <v/>
      </c>
      <c r="I1147" s="532" t="str">
        <f>IFERROR(VLOOKUP('Formulario PPGR3'!$G1147,'Formulario PPGR2'!$H$110:$V$265,15,FALSE),"")</f>
        <v/>
      </c>
      <c r="J1147" s="537"/>
      <c r="K1147" s="535" t="str">
        <f>IF(Tabla1[[#This Row],[Insumos]]="","",_xlfn.XLOOKUP(Tabla1[[#This Row],[Insumos]],Tabla10[Insumo],Tabla10[InsumoAbrev],"",0))</f>
        <v/>
      </c>
      <c r="L1147" s="536"/>
      <c r="M1147" s="533" t="str">
        <f>IF(Tabla1[[#This Row],[Descripción]]="","",_xlfn.XLOOKUP(Tabla1[[#This Row],[Descripción]],Tabla10[Descripción],Tabla10[Unidad de Medida],"",0))</f>
        <v/>
      </c>
      <c r="N1147" s="323"/>
      <c r="O1147" s="534" t="str">
        <f>IF(Tabla1[[#This Row],[Descripción]]="","",_xlfn.XLOOKUP(Tabla1[[#This Row],[Descripción]],Tabla10[Descripción],Tabla10[Precio Unitario],0))</f>
        <v/>
      </c>
      <c r="P1147" s="534" t="str">
        <f>IF(Tabla1[[#This Row],[Cantidad de Insumos]]="","",Tabla1[[#This Row],[Precio Unitario]]*Tabla1[[#This Row],[Cantidad de Insumos]])</f>
        <v/>
      </c>
      <c r="Q1147" s="534" t="str">
        <f>IF(Tabla1[[#This Row],[Descripción]]="","",_xlfn.XLOOKUP(Tabla1[[#This Row],[Descripción]],Tabla10[Descripción],Tabla10[CODIGO PRESUPUESTARIO],0))</f>
        <v/>
      </c>
      <c r="R1147" s="535"/>
    </row>
    <row r="1148" spans="2:18" x14ac:dyDescent="0.25">
      <c r="B1148" s="191" t="str">
        <f>IF('Formulario PPGR3'!$G1148="","",CONCATENATE('Formulario PPGR3'!$C1148,".",'Formulario PPGR3'!$D1148,".",'Formulario PPGR3'!$E1148,".",'Formulario PPGR3'!$F1148))</f>
        <v/>
      </c>
      <c r="C1148" s="191" t="str">
        <f>IF('Formulario PPGR3'!$G1148="","",'Formulario PPGR1'!#REF!)</f>
        <v/>
      </c>
      <c r="D1148" s="191" t="str">
        <f>IF('Formulario PPGR3'!$G1148="","",'Formulario PPGR1'!#REF!)</f>
        <v/>
      </c>
      <c r="E1148" s="191" t="str">
        <f>IF('Formulario PPGR3'!$G1148="","",'Formulario PPGR1'!#REF!)</f>
        <v/>
      </c>
      <c r="F1148" s="191" t="str">
        <f>IF('Formulario PPGR3'!$G1148="","",'Formulario PPGR1'!#REF!)</f>
        <v/>
      </c>
      <c r="G1148" s="190"/>
      <c r="H1148" s="531" t="str" cm="1">
        <f t="array" ref="H1148">IF(Tabla1[[#This Row],[Código_Actividad]]="","",_xlfn.XLOOKUP(Tabla1[[#This Row],[Código_Actividad]],CodigoActividad,Tabla2[Actividades Programables Presupuestables],"",0))</f>
        <v/>
      </c>
      <c r="I1148" s="532" t="str">
        <f>IFERROR(VLOOKUP('Formulario PPGR3'!$G1148,'Formulario PPGR2'!$H$110:$V$265,15,FALSE),"")</f>
        <v/>
      </c>
      <c r="J1148" s="537"/>
      <c r="K1148" s="535" t="str">
        <f>IF(Tabla1[[#This Row],[Insumos]]="","",_xlfn.XLOOKUP(Tabla1[[#This Row],[Insumos]],Tabla10[Insumo],Tabla10[InsumoAbrev],"",0))</f>
        <v/>
      </c>
      <c r="L1148" s="536"/>
      <c r="M1148" s="533" t="str">
        <f>IF(Tabla1[[#This Row],[Descripción]]="","",_xlfn.XLOOKUP(Tabla1[[#This Row],[Descripción]],Tabla10[Descripción],Tabla10[Unidad de Medida],"",0))</f>
        <v/>
      </c>
      <c r="N1148" s="323"/>
      <c r="O1148" s="534" t="str">
        <f>IF(Tabla1[[#This Row],[Descripción]]="","",_xlfn.XLOOKUP(Tabla1[[#This Row],[Descripción]],Tabla10[Descripción],Tabla10[Precio Unitario],0))</f>
        <v/>
      </c>
      <c r="P1148" s="534" t="str">
        <f>IF(Tabla1[[#This Row],[Cantidad de Insumos]]="","",Tabla1[[#This Row],[Precio Unitario]]*Tabla1[[#This Row],[Cantidad de Insumos]])</f>
        <v/>
      </c>
      <c r="Q1148" s="534" t="str">
        <f>IF(Tabla1[[#This Row],[Descripción]]="","",_xlfn.XLOOKUP(Tabla1[[#This Row],[Descripción]],Tabla10[Descripción],Tabla10[CODIGO PRESUPUESTARIO],0))</f>
        <v/>
      </c>
      <c r="R1148" s="535"/>
    </row>
    <row r="1149" spans="2:18" x14ac:dyDescent="0.25">
      <c r="B1149" s="191" t="str">
        <f>IF('Formulario PPGR3'!$G1149="","",CONCATENATE('Formulario PPGR3'!$C1149,".",'Formulario PPGR3'!$D1149,".",'Formulario PPGR3'!$E1149,".",'Formulario PPGR3'!$F1149))</f>
        <v/>
      </c>
      <c r="C1149" s="191" t="str">
        <f>IF('Formulario PPGR3'!$G1149="","",'Formulario PPGR1'!#REF!)</f>
        <v/>
      </c>
      <c r="D1149" s="191" t="str">
        <f>IF('Formulario PPGR3'!$G1149="","",'Formulario PPGR1'!#REF!)</f>
        <v/>
      </c>
      <c r="E1149" s="191" t="str">
        <f>IF('Formulario PPGR3'!$G1149="","",'Formulario PPGR1'!#REF!)</f>
        <v/>
      </c>
      <c r="F1149" s="191" t="str">
        <f>IF('Formulario PPGR3'!$G1149="","",'Formulario PPGR1'!#REF!)</f>
        <v/>
      </c>
      <c r="G1149" s="190"/>
      <c r="H1149" s="531" t="str" cm="1">
        <f t="array" ref="H1149">IF(Tabla1[[#This Row],[Código_Actividad]]="","",_xlfn.XLOOKUP(Tabla1[[#This Row],[Código_Actividad]],CodigoActividad,Tabla2[Actividades Programables Presupuestables],"",0))</f>
        <v/>
      </c>
      <c r="I1149" s="532" t="str">
        <f>IFERROR(VLOOKUP('Formulario PPGR3'!$G1149,'Formulario PPGR2'!$H$110:$V$265,15,FALSE),"")</f>
        <v/>
      </c>
      <c r="J1149" s="537"/>
      <c r="K1149" s="535" t="str">
        <f>IF(Tabla1[[#This Row],[Insumos]]="","",_xlfn.XLOOKUP(Tabla1[[#This Row],[Insumos]],Tabla10[Insumo],Tabla10[InsumoAbrev],"",0))</f>
        <v/>
      </c>
      <c r="L1149" s="536"/>
      <c r="M1149" s="533" t="str">
        <f>IF(Tabla1[[#This Row],[Descripción]]="","",_xlfn.XLOOKUP(Tabla1[[#This Row],[Descripción]],Tabla10[Descripción],Tabla10[Unidad de Medida],"",0))</f>
        <v/>
      </c>
      <c r="N1149" s="323"/>
      <c r="O1149" s="534" t="str">
        <f>IF(Tabla1[[#This Row],[Descripción]]="","",_xlfn.XLOOKUP(Tabla1[[#This Row],[Descripción]],Tabla10[Descripción],Tabla10[Precio Unitario],0))</f>
        <v/>
      </c>
      <c r="P1149" s="534" t="str">
        <f>IF(Tabla1[[#This Row],[Cantidad de Insumos]]="","",Tabla1[[#This Row],[Precio Unitario]]*Tabla1[[#This Row],[Cantidad de Insumos]])</f>
        <v/>
      </c>
      <c r="Q1149" s="534" t="str">
        <f>IF(Tabla1[[#This Row],[Descripción]]="","",_xlfn.XLOOKUP(Tabla1[[#This Row],[Descripción]],Tabla10[Descripción],Tabla10[CODIGO PRESUPUESTARIO],0))</f>
        <v/>
      </c>
      <c r="R1149" s="535"/>
    </row>
    <row r="1150" spans="2:18" x14ac:dyDescent="0.25">
      <c r="B1150" s="191" t="str">
        <f>IF('Formulario PPGR3'!$G1150="","",CONCATENATE('Formulario PPGR3'!$C1150,".",'Formulario PPGR3'!$D1150,".",'Formulario PPGR3'!$E1150,".",'Formulario PPGR3'!$F1150))</f>
        <v/>
      </c>
      <c r="C1150" s="191" t="str">
        <f>IF('Formulario PPGR3'!$G1150="","",'Formulario PPGR1'!#REF!)</f>
        <v/>
      </c>
      <c r="D1150" s="191" t="str">
        <f>IF('Formulario PPGR3'!$G1150="","",'Formulario PPGR1'!#REF!)</f>
        <v/>
      </c>
      <c r="E1150" s="191" t="str">
        <f>IF('Formulario PPGR3'!$G1150="","",'Formulario PPGR1'!#REF!)</f>
        <v/>
      </c>
      <c r="F1150" s="191" t="str">
        <f>IF('Formulario PPGR3'!$G1150="","",'Formulario PPGR1'!#REF!)</f>
        <v/>
      </c>
      <c r="G1150" s="190"/>
      <c r="H1150" s="531" t="str" cm="1">
        <f t="array" ref="H1150">IF(Tabla1[[#This Row],[Código_Actividad]]="","",_xlfn.XLOOKUP(Tabla1[[#This Row],[Código_Actividad]],CodigoActividad,Tabla2[Actividades Programables Presupuestables],"",0))</f>
        <v/>
      </c>
      <c r="I1150" s="532" t="str">
        <f>IFERROR(VLOOKUP('Formulario PPGR3'!$G1150,'Formulario PPGR2'!$H$110:$V$265,15,FALSE),"")</f>
        <v/>
      </c>
      <c r="J1150" s="537"/>
      <c r="K1150" s="535" t="str">
        <f>IF(Tabla1[[#This Row],[Insumos]]="","",_xlfn.XLOOKUP(Tabla1[[#This Row],[Insumos]],Tabla10[Insumo],Tabla10[InsumoAbrev],"",0))</f>
        <v/>
      </c>
      <c r="L1150" s="536"/>
      <c r="M1150" s="533" t="str">
        <f>IF(Tabla1[[#This Row],[Descripción]]="","",_xlfn.XLOOKUP(Tabla1[[#This Row],[Descripción]],Tabla10[Descripción],Tabla10[Unidad de Medida],"",0))</f>
        <v/>
      </c>
      <c r="N1150" s="323"/>
      <c r="O1150" s="534" t="str">
        <f>IF(Tabla1[[#This Row],[Descripción]]="","",_xlfn.XLOOKUP(Tabla1[[#This Row],[Descripción]],Tabla10[Descripción],Tabla10[Precio Unitario],0))</f>
        <v/>
      </c>
      <c r="P1150" s="534" t="str">
        <f>IF(Tabla1[[#This Row],[Cantidad de Insumos]]="","",Tabla1[[#This Row],[Precio Unitario]]*Tabla1[[#This Row],[Cantidad de Insumos]])</f>
        <v/>
      </c>
      <c r="Q1150" s="534" t="str">
        <f>IF(Tabla1[[#This Row],[Descripción]]="","",_xlfn.XLOOKUP(Tabla1[[#This Row],[Descripción]],Tabla10[Descripción],Tabla10[CODIGO PRESUPUESTARIO],0))</f>
        <v/>
      </c>
      <c r="R1150" s="535"/>
    </row>
    <row r="1151" spans="2:18" x14ac:dyDescent="0.25">
      <c r="B1151" s="191" t="str">
        <f>IF('Formulario PPGR3'!$G1151="","",CONCATENATE('Formulario PPGR3'!$C1151,".",'Formulario PPGR3'!$D1151,".",'Formulario PPGR3'!$E1151,".",'Formulario PPGR3'!$F1151))</f>
        <v/>
      </c>
      <c r="C1151" s="191" t="str">
        <f>IF('Formulario PPGR3'!$G1151="","",'Formulario PPGR1'!#REF!)</f>
        <v/>
      </c>
      <c r="D1151" s="191" t="str">
        <f>IF('Formulario PPGR3'!$G1151="","",'Formulario PPGR1'!#REF!)</f>
        <v/>
      </c>
      <c r="E1151" s="191" t="str">
        <f>IF('Formulario PPGR3'!$G1151="","",'Formulario PPGR1'!#REF!)</f>
        <v/>
      </c>
      <c r="F1151" s="191" t="str">
        <f>IF('Formulario PPGR3'!$G1151="","",'Formulario PPGR1'!#REF!)</f>
        <v/>
      </c>
      <c r="G1151" s="190"/>
      <c r="H1151" s="531" t="str" cm="1">
        <f t="array" ref="H1151">IF(Tabla1[[#This Row],[Código_Actividad]]="","",_xlfn.XLOOKUP(Tabla1[[#This Row],[Código_Actividad]],CodigoActividad,Tabla2[Actividades Programables Presupuestables],"",0))</f>
        <v/>
      </c>
      <c r="I1151" s="532" t="str">
        <f>IFERROR(VLOOKUP('Formulario PPGR3'!$G1151,'Formulario PPGR2'!$H$110:$V$265,15,FALSE),"")</f>
        <v/>
      </c>
      <c r="J1151" s="537"/>
      <c r="K1151" s="535" t="str">
        <f>IF(Tabla1[[#This Row],[Insumos]]="","",_xlfn.XLOOKUP(Tabla1[[#This Row],[Insumos]],Tabla10[Insumo],Tabla10[InsumoAbrev],"",0))</f>
        <v/>
      </c>
      <c r="L1151" s="536"/>
      <c r="M1151" s="533" t="str">
        <f>IF(Tabla1[[#This Row],[Descripción]]="","",_xlfn.XLOOKUP(Tabla1[[#This Row],[Descripción]],Tabla10[Descripción],Tabla10[Unidad de Medida],"",0))</f>
        <v/>
      </c>
      <c r="N1151" s="323"/>
      <c r="O1151" s="534" t="str">
        <f>IF(Tabla1[[#This Row],[Descripción]]="","",_xlfn.XLOOKUP(Tabla1[[#This Row],[Descripción]],Tabla10[Descripción],Tabla10[Precio Unitario],0))</f>
        <v/>
      </c>
      <c r="P1151" s="534" t="str">
        <f>IF(Tabla1[[#This Row],[Cantidad de Insumos]]="","",Tabla1[[#This Row],[Precio Unitario]]*Tabla1[[#This Row],[Cantidad de Insumos]])</f>
        <v/>
      </c>
      <c r="Q1151" s="534" t="str">
        <f>IF(Tabla1[[#This Row],[Descripción]]="","",_xlfn.XLOOKUP(Tabla1[[#This Row],[Descripción]],Tabla10[Descripción],Tabla10[CODIGO PRESUPUESTARIO],0))</f>
        <v/>
      </c>
      <c r="R1151" s="535"/>
    </row>
    <row r="1152" spans="2:18" x14ac:dyDescent="0.25">
      <c r="B1152" s="191" t="str">
        <f>IF('Formulario PPGR3'!$G1152="","",CONCATENATE('Formulario PPGR3'!$C1152,".",'Formulario PPGR3'!$D1152,".",'Formulario PPGR3'!$E1152,".",'Formulario PPGR3'!$F1152))</f>
        <v/>
      </c>
      <c r="C1152" s="191" t="str">
        <f>IF('Formulario PPGR3'!$G1152="","",'Formulario PPGR1'!#REF!)</f>
        <v/>
      </c>
      <c r="D1152" s="191" t="str">
        <f>IF('Formulario PPGR3'!$G1152="","",'Formulario PPGR1'!#REF!)</f>
        <v/>
      </c>
      <c r="E1152" s="191" t="str">
        <f>IF('Formulario PPGR3'!$G1152="","",'Formulario PPGR1'!#REF!)</f>
        <v/>
      </c>
      <c r="F1152" s="191" t="str">
        <f>IF('Formulario PPGR3'!$G1152="","",'Formulario PPGR1'!#REF!)</f>
        <v/>
      </c>
      <c r="G1152" s="190"/>
      <c r="H1152" s="531" t="str" cm="1">
        <f t="array" ref="H1152">IF(Tabla1[[#This Row],[Código_Actividad]]="","",_xlfn.XLOOKUP(Tabla1[[#This Row],[Código_Actividad]],CodigoActividad,Tabla2[Actividades Programables Presupuestables],"",0))</f>
        <v/>
      </c>
      <c r="I1152" s="532" t="str">
        <f>IFERROR(VLOOKUP('Formulario PPGR3'!$G1152,'Formulario PPGR2'!$H$110:$V$265,15,FALSE),"")</f>
        <v/>
      </c>
      <c r="J1152" s="537"/>
      <c r="K1152" s="535" t="str">
        <f>IF(Tabla1[[#This Row],[Insumos]]="","",_xlfn.XLOOKUP(Tabla1[[#This Row],[Insumos]],Tabla10[Insumo],Tabla10[InsumoAbrev],"",0))</f>
        <v/>
      </c>
      <c r="L1152" s="536"/>
      <c r="M1152" s="533" t="str">
        <f>IF(Tabla1[[#This Row],[Descripción]]="","",_xlfn.XLOOKUP(Tabla1[[#This Row],[Descripción]],Tabla10[Descripción],Tabla10[Unidad de Medida],"",0))</f>
        <v/>
      </c>
      <c r="N1152" s="323"/>
      <c r="O1152" s="534" t="str">
        <f>IF(Tabla1[[#This Row],[Descripción]]="","",_xlfn.XLOOKUP(Tabla1[[#This Row],[Descripción]],Tabla10[Descripción],Tabla10[Precio Unitario],0))</f>
        <v/>
      </c>
      <c r="P1152" s="534" t="str">
        <f>IF(Tabla1[[#This Row],[Cantidad de Insumos]]="","",Tabla1[[#This Row],[Precio Unitario]]*Tabla1[[#This Row],[Cantidad de Insumos]])</f>
        <v/>
      </c>
      <c r="Q1152" s="534" t="str">
        <f>IF(Tabla1[[#This Row],[Descripción]]="","",_xlfn.XLOOKUP(Tabla1[[#This Row],[Descripción]],Tabla10[Descripción],Tabla10[CODIGO PRESUPUESTARIO],0))</f>
        <v/>
      </c>
      <c r="R1152" s="535"/>
    </row>
    <row r="1153" spans="2:18" x14ac:dyDescent="0.25">
      <c r="B1153" s="191" t="str">
        <f>IF('Formulario PPGR3'!$G1153="","",CONCATENATE('Formulario PPGR3'!$C1153,".",'Formulario PPGR3'!$D1153,".",'Formulario PPGR3'!$E1153,".",'Formulario PPGR3'!$F1153))</f>
        <v/>
      </c>
      <c r="C1153" s="191" t="str">
        <f>IF('Formulario PPGR3'!$G1153="","",'Formulario PPGR1'!#REF!)</f>
        <v/>
      </c>
      <c r="D1153" s="191" t="str">
        <f>IF('Formulario PPGR3'!$G1153="","",'Formulario PPGR1'!#REF!)</f>
        <v/>
      </c>
      <c r="E1153" s="191" t="str">
        <f>IF('Formulario PPGR3'!$G1153="","",'Formulario PPGR1'!#REF!)</f>
        <v/>
      </c>
      <c r="F1153" s="191" t="str">
        <f>IF('Formulario PPGR3'!$G1153="","",'Formulario PPGR1'!#REF!)</f>
        <v/>
      </c>
      <c r="G1153" s="190"/>
      <c r="H1153" s="531" t="str" cm="1">
        <f t="array" ref="H1153">IF(Tabla1[[#This Row],[Código_Actividad]]="","",_xlfn.XLOOKUP(Tabla1[[#This Row],[Código_Actividad]],CodigoActividad,Tabla2[Actividades Programables Presupuestables],"",0))</f>
        <v/>
      </c>
      <c r="I1153" s="532" t="str">
        <f>IFERROR(VLOOKUP('Formulario PPGR3'!$G1153,'Formulario PPGR2'!$H$110:$V$265,15,FALSE),"")</f>
        <v/>
      </c>
      <c r="J1153" s="537"/>
      <c r="K1153" s="535" t="str">
        <f>IF(Tabla1[[#This Row],[Insumos]]="","",_xlfn.XLOOKUP(Tabla1[[#This Row],[Insumos]],Tabla10[Insumo],Tabla10[InsumoAbrev],"",0))</f>
        <v/>
      </c>
      <c r="L1153" s="536"/>
      <c r="M1153" s="533" t="str">
        <f>IF(Tabla1[[#This Row],[Descripción]]="","",_xlfn.XLOOKUP(Tabla1[[#This Row],[Descripción]],Tabla10[Descripción],Tabla10[Unidad de Medida],"",0))</f>
        <v/>
      </c>
      <c r="N1153" s="323"/>
      <c r="O1153" s="534" t="str">
        <f>IF(Tabla1[[#This Row],[Descripción]]="","",_xlfn.XLOOKUP(Tabla1[[#This Row],[Descripción]],Tabla10[Descripción],Tabla10[Precio Unitario],0))</f>
        <v/>
      </c>
      <c r="P1153" s="534" t="str">
        <f>IF(Tabla1[[#This Row],[Cantidad de Insumos]]="","",Tabla1[[#This Row],[Precio Unitario]]*Tabla1[[#This Row],[Cantidad de Insumos]])</f>
        <v/>
      </c>
      <c r="Q1153" s="534" t="str">
        <f>IF(Tabla1[[#This Row],[Descripción]]="","",_xlfn.XLOOKUP(Tabla1[[#This Row],[Descripción]],Tabla10[Descripción],Tabla10[CODIGO PRESUPUESTARIO],0))</f>
        <v/>
      </c>
      <c r="R1153" s="535"/>
    </row>
    <row r="1154" spans="2:18" x14ac:dyDescent="0.25">
      <c r="B1154" s="191" t="str">
        <f>IF('Formulario PPGR3'!$G1154="","",CONCATENATE('Formulario PPGR3'!$C1154,".",'Formulario PPGR3'!$D1154,".",'Formulario PPGR3'!$E1154,".",'Formulario PPGR3'!$F1154))</f>
        <v/>
      </c>
      <c r="C1154" s="191" t="str">
        <f>IF('Formulario PPGR3'!$G1154="","",'Formulario PPGR1'!#REF!)</f>
        <v/>
      </c>
      <c r="D1154" s="191" t="str">
        <f>IF('Formulario PPGR3'!$G1154="","",'Formulario PPGR1'!#REF!)</f>
        <v/>
      </c>
      <c r="E1154" s="191" t="str">
        <f>IF('Formulario PPGR3'!$G1154="","",'Formulario PPGR1'!#REF!)</f>
        <v/>
      </c>
      <c r="F1154" s="191" t="str">
        <f>IF('Formulario PPGR3'!$G1154="","",'Formulario PPGR1'!#REF!)</f>
        <v/>
      </c>
      <c r="G1154" s="190"/>
      <c r="H1154" s="531" t="str" cm="1">
        <f t="array" ref="H1154">IF(Tabla1[[#This Row],[Código_Actividad]]="","",_xlfn.XLOOKUP(Tabla1[[#This Row],[Código_Actividad]],CodigoActividad,Tabla2[Actividades Programables Presupuestables],"",0))</f>
        <v/>
      </c>
      <c r="I1154" s="532" t="str">
        <f>IFERROR(VLOOKUP('Formulario PPGR3'!$G1154,'Formulario PPGR2'!$H$110:$V$265,15,FALSE),"")</f>
        <v/>
      </c>
      <c r="J1154" s="537"/>
      <c r="K1154" s="535" t="str">
        <f>IF(Tabla1[[#This Row],[Insumos]]="","",_xlfn.XLOOKUP(Tabla1[[#This Row],[Insumos]],Tabla10[Insumo],Tabla10[InsumoAbrev],"",0))</f>
        <v/>
      </c>
      <c r="L1154" s="536"/>
      <c r="M1154" s="533" t="str">
        <f>IF(Tabla1[[#This Row],[Descripción]]="","",_xlfn.XLOOKUP(Tabla1[[#This Row],[Descripción]],Tabla10[Descripción],Tabla10[Unidad de Medida],"",0))</f>
        <v/>
      </c>
      <c r="N1154" s="323"/>
      <c r="O1154" s="534" t="str">
        <f>IF(Tabla1[[#This Row],[Descripción]]="","",_xlfn.XLOOKUP(Tabla1[[#This Row],[Descripción]],Tabla10[Descripción],Tabla10[Precio Unitario],0))</f>
        <v/>
      </c>
      <c r="P1154" s="534" t="str">
        <f>IF(Tabla1[[#This Row],[Cantidad de Insumos]]="","",Tabla1[[#This Row],[Precio Unitario]]*Tabla1[[#This Row],[Cantidad de Insumos]])</f>
        <v/>
      </c>
      <c r="Q1154" s="534" t="str">
        <f>IF(Tabla1[[#This Row],[Descripción]]="","",_xlfn.XLOOKUP(Tabla1[[#This Row],[Descripción]],Tabla10[Descripción],Tabla10[CODIGO PRESUPUESTARIO],0))</f>
        <v/>
      </c>
      <c r="R1154" s="535"/>
    </row>
    <row r="1155" spans="2:18" x14ac:dyDescent="0.25">
      <c r="B1155" s="191" t="str">
        <f>IF('Formulario PPGR3'!$G1155="","",CONCATENATE('Formulario PPGR3'!$C1155,".",'Formulario PPGR3'!$D1155,".",'Formulario PPGR3'!$E1155,".",'Formulario PPGR3'!$F1155))</f>
        <v/>
      </c>
      <c r="C1155" s="191" t="str">
        <f>IF('Formulario PPGR3'!$G1155="","",'Formulario PPGR1'!#REF!)</f>
        <v/>
      </c>
      <c r="D1155" s="191" t="str">
        <f>IF('Formulario PPGR3'!$G1155="","",'Formulario PPGR1'!#REF!)</f>
        <v/>
      </c>
      <c r="E1155" s="191" t="str">
        <f>IF('Formulario PPGR3'!$G1155="","",'Formulario PPGR1'!#REF!)</f>
        <v/>
      </c>
      <c r="F1155" s="191" t="str">
        <f>IF('Formulario PPGR3'!$G1155="","",'Formulario PPGR1'!#REF!)</f>
        <v/>
      </c>
      <c r="G1155" s="190"/>
      <c r="H1155" s="531" t="str" cm="1">
        <f t="array" ref="H1155">IF(Tabla1[[#This Row],[Código_Actividad]]="","",_xlfn.XLOOKUP(Tabla1[[#This Row],[Código_Actividad]],CodigoActividad,Tabla2[Actividades Programables Presupuestables],"",0))</f>
        <v/>
      </c>
      <c r="I1155" s="532" t="str">
        <f>IFERROR(VLOOKUP('Formulario PPGR3'!$G1155,'Formulario PPGR2'!$H$110:$V$265,15,FALSE),"")</f>
        <v/>
      </c>
      <c r="J1155" s="537"/>
      <c r="K1155" s="535" t="str">
        <f>IF(Tabla1[[#This Row],[Insumos]]="","",_xlfn.XLOOKUP(Tabla1[[#This Row],[Insumos]],Tabla10[Insumo],Tabla10[InsumoAbrev],"",0))</f>
        <v/>
      </c>
      <c r="L1155" s="536"/>
      <c r="M1155" s="533" t="str">
        <f>IF(Tabla1[[#This Row],[Descripción]]="","",_xlfn.XLOOKUP(Tabla1[[#This Row],[Descripción]],Tabla10[Descripción],Tabla10[Unidad de Medida],"",0))</f>
        <v/>
      </c>
      <c r="N1155" s="323"/>
      <c r="O1155" s="534" t="str">
        <f>IF(Tabla1[[#This Row],[Descripción]]="","",_xlfn.XLOOKUP(Tabla1[[#This Row],[Descripción]],Tabla10[Descripción],Tabla10[Precio Unitario],0))</f>
        <v/>
      </c>
      <c r="P1155" s="534" t="str">
        <f>IF(Tabla1[[#This Row],[Cantidad de Insumos]]="","",Tabla1[[#This Row],[Precio Unitario]]*Tabla1[[#This Row],[Cantidad de Insumos]])</f>
        <v/>
      </c>
      <c r="Q1155" s="534" t="str">
        <f>IF(Tabla1[[#This Row],[Descripción]]="","",_xlfn.XLOOKUP(Tabla1[[#This Row],[Descripción]],Tabla10[Descripción],Tabla10[CODIGO PRESUPUESTARIO],0))</f>
        <v/>
      </c>
      <c r="R1155" s="535"/>
    </row>
    <row r="1156" spans="2:18" x14ac:dyDescent="0.25">
      <c r="B1156" s="191" t="str">
        <f>IF('Formulario PPGR3'!$G1156="","",CONCATENATE('Formulario PPGR3'!$C1156,".",'Formulario PPGR3'!$D1156,".",'Formulario PPGR3'!$E1156,".",'Formulario PPGR3'!$F1156))</f>
        <v/>
      </c>
      <c r="C1156" s="191" t="str">
        <f>IF('Formulario PPGR3'!$G1156="","",'Formulario PPGR1'!#REF!)</f>
        <v/>
      </c>
      <c r="D1156" s="191" t="str">
        <f>IF('Formulario PPGR3'!$G1156="","",'Formulario PPGR1'!#REF!)</f>
        <v/>
      </c>
      <c r="E1156" s="191" t="str">
        <f>IF('Formulario PPGR3'!$G1156="","",'Formulario PPGR1'!#REF!)</f>
        <v/>
      </c>
      <c r="F1156" s="191" t="str">
        <f>IF('Formulario PPGR3'!$G1156="","",'Formulario PPGR1'!#REF!)</f>
        <v/>
      </c>
      <c r="G1156" s="190"/>
      <c r="H1156" s="531" t="str" cm="1">
        <f t="array" ref="H1156">IF(Tabla1[[#This Row],[Código_Actividad]]="","",_xlfn.XLOOKUP(Tabla1[[#This Row],[Código_Actividad]],CodigoActividad,Tabla2[Actividades Programables Presupuestables],"",0))</f>
        <v/>
      </c>
      <c r="I1156" s="532" t="str">
        <f>IFERROR(VLOOKUP('Formulario PPGR3'!$G1156,'Formulario PPGR2'!$H$110:$V$265,15,FALSE),"")</f>
        <v/>
      </c>
      <c r="J1156" s="537"/>
      <c r="K1156" s="535" t="str">
        <f>IF(Tabla1[[#This Row],[Insumos]]="","",_xlfn.XLOOKUP(Tabla1[[#This Row],[Insumos]],Tabla10[Insumo],Tabla10[InsumoAbrev],"",0))</f>
        <v/>
      </c>
      <c r="L1156" s="536"/>
      <c r="M1156" s="533" t="str">
        <f>IF(Tabla1[[#This Row],[Descripción]]="","",_xlfn.XLOOKUP(Tabla1[[#This Row],[Descripción]],Tabla10[Descripción],Tabla10[Unidad de Medida],"",0))</f>
        <v/>
      </c>
      <c r="N1156" s="323"/>
      <c r="O1156" s="534" t="str">
        <f>IF(Tabla1[[#This Row],[Descripción]]="","",_xlfn.XLOOKUP(Tabla1[[#This Row],[Descripción]],Tabla10[Descripción],Tabla10[Precio Unitario],0))</f>
        <v/>
      </c>
      <c r="P1156" s="534" t="str">
        <f>IF(Tabla1[[#This Row],[Cantidad de Insumos]]="","",Tabla1[[#This Row],[Precio Unitario]]*Tabla1[[#This Row],[Cantidad de Insumos]])</f>
        <v/>
      </c>
      <c r="Q1156" s="534" t="str">
        <f>IF(Tabla1[[#This Row],[Descripción]]="","",_xlfn.XLOOKUP(Tabla1[[#This Row],[Descripción]],Tabla10[Descripción],Tabla10[CODIGO PRESUPUESTARIO],0))</f>
        <v/>
      </c>
      <c r="R1156" s="535"/>
    </row>
    <row r="1157" spans="2:18" x14ac:dyDescent="0.25">
      <c r="B1157" s="191" t="str">
        <f>IF('Formulario PPGR3'!$G1157="","",CONCATENATE('Formulario PPGR3'!$C1157,".",'Formulario PPGR3'!$D1157,".",'Formulario PPGR3'!$E1157,".",'Formulario PPGR3'!$F1157))</f>
        <v/>
      </c>
      <c r="C1157" s="191" t="str">
        <f>IF('Formulario PPGR3'!$G1157="","",'Formulario PPGR1'!#REF!)</f>
        <v/>
      </c>
      <c r="D1157" s="191" t="str">
        <f>IF('Formulario PPGR3'!$G1157="","",'Formulario PPGR1'!#REF!)</f>
        <v/>
      </c>
      <c r="E1157" s="191" t="str">
        <f>IF('Formulario PPGR3'!$G1157="","",'Formulario PPGR1'!#REF!)</f>
        <v/>
      </c>
      <c r="F1157" s="191" t="str">
        <f>IF('Formulario PPGR3'!$G1157="","",'Formulario PPGR1'!#REF!)</f>
        <v/>
      </c>
      <c r="G1157" s="190"/>
      <c r="H1157" s="531" t="str" cm="1">
        <f t="array" ref="H1157">IF(Tabla1[[#This Row],[Código_Actividad]]="","",_xlfn.XLOOKUP(Tabla1[[#This Row],[Código_Actividad]],CodigoActividad,Tabla2[Actividades Programables Presupuestables],"",0))</f>
        <v/>
      </c>
      <c r="I1157" s="532" t="str">
        <f>IFERROR(VLOOKUP('Formulario PPGR3'!$G1157,'Formulario PPGR2'!$H$110:$V$265,15,FALSE),"")</f>
        <v/>
      </c>
      <c r="J1157" s="537"/>
      <c r="K1157" s="535" t="str">
        <f>IF(Tabla1[[#This Row],[Insumos]]="","",_xlfn.XLOOKUP(Tabla1[[#This Row],[Insumos]],Tabla10[Insumo],Tabla10[InsumoAbrev],"",0))</f>
        <v/>
      </c>
      <c r="L1157" s="536"/>
      <c r="M1157" s="533" t="str">
        <f>IF(Tabla1[[#This Row],[Descripción]]="","",_xlfn.XLOOKUP(Tabla1[[#This Row],[Descripción]],Tabla10[Descripción],Tabla10[Unidad de Medida],"",0))</f>
        <v/>
      </c>
      <c r="N1157" s="323"/>
      <c r="O1157" s="534" t="str">
        <f>IF(Tabla1[[#This Row],[Descripción]]="","",_xlfn.XLOOKUP(Tabla1[[#This Row],[Descripción]],Tabla10[Descripción],Tabla10[Precio Unitario],0))</f>
        <v/>
      </c>
      <c r="P1157" s="534" t="str">
        <f>IF(Tabla1[[#This Row],[Cantidad de Insumos]]="","",Tabla1[[#This Row],[Precio Unitario]]*Tabla1[[#This Row],[Cantidad de Insumos]])</f>
        <v/>
      </c>
      <c r="Q1157" s="534" t="str">
        <f>IF(Tabla1[[#This Row],[Descripción]]="","",_xlfn.XLOOKUP(Tabla1[[#This Row],[Descripción]],Tabla10[Descripción],Tabla10[CODIGO PRESUPUESTARIO],0))</f>
        <v/>
      </c>
      <c r="R1157" s="535"/>
    </row>
    <row r="1158" spans="2:18" x14ac:dyDescent="0.25">
      <c r="B1158" s="191" t="str">
        <f>IF('Formulario PPGR3'!$G1158="","",CONCATENATE('Formulario PPGR3'!$C1158,".",'Formulario PPGR3'!$D1158,".",'Formulario PPGR3'!$E1158,".",'Formulario PPGR3'!$F1158))</f>
        <v/>
      </c>
      <c r="C1158" s="191" t="str">
        <f>IF('Formulario PPGR3'!$G1158="","",'Formulario PPGR1'!#REF!)</f>
        <v/>
      </c>
      <c r="D1158" s="191" t="str">
        <f>IF('Formulario PPGR3'!$G1158="","",'Formulario PPGR1'!#REF!)</f>
        <v/>
      </c>
      <c r="E1158" s="191" t="str">
        <f>IF('Formulario PPGR3'!$G1158="","",'Formulario PPGR1'!#REF!)</f>
        <v/>
      </c>
      <c r="F1158" s="191" t="str">
        <f>IF('Formulario PPGR3'!$G1158="","",'Formulario PPGR1'!#REF!)</f>
        <v/>
      </c>
      <c r="G1158" s="190"/>
      <c r="H1158" s="531" t="str" cm="1">
        <f t="array" ref="H1158">IF(Tabla1[[#This Row],[Código_Actividad]]="","",_xlfn.XLOOKUP(Tabla1[[#This Row],[Código_Actividad]],CodigoActividad,Tabla2[Actividades Programables Presupuestables],"",0))</f>
        <v/>
      </c>
      <c r="I1158" s="532" t="str">
        <f>IFERROR(VLOOKUP('Formulario PPGR3'!$G1158,'Formulario PPGR2'!$H$110:$V$265,15,FALSE),"")</f>
        <v/>
      </c>
      <c r="J1158" s="537"/>
      <c r="K1158" s="535" t="str">
        <f>IF(Tabla1[[#This Row],[Insumos]]="","",_xlfn.XLOOKUP(Tabla1[[#This Row],[Insumos]],Tabla10[Insumo],Tabla10[InsumoAbrev],"",0))</f>
        <v/>
      </c>
      <c r="L1158" s="536"/>
      <c r="M1158" s="533" t="str">
        <f>IF(Tabla1[[#This Row],[Descripción]]="","",_xlfn.XLOOKUP(Tabla1[[#This Row],[Descripción]],Tabla10[Descripción],Tabla10[Unidad de Medida],"",0))</f>
        <v/>
      </c>
      <c r="N1158" s="323"/>
      <c r="O1158" s="534" t="str">
        <f>IF(Tabla1[[#This Row],[Descripción]]="","",_xlfn.XLOOKUP(Tabla1[[#This Row],[Descripción]],Tabla10[Descripción],Tabla10[Precio Unitario],0))</f>
        <v/>
      </c>
      <c r="P1158" s="534" t="str">
        <f>IF(Tabla1[[#This Row],[Cantidad de Insumos]]="","",Tabla1[[#This Row],[Precio Unitario]]*Tabla1[[#This Row],[Cantidad de Insumos]])</f>
        <v/>
      </c>
      <c r="Q1158" s="534" t="str">
        <f>IF(Tabla1[[#This Row],[Descripción]]="","",_xlfn.XLOOKUP(Tabla1[[#This Row],[Descripción]],Tabla10[Descripción],Tabla10[CODIGO PRESUPUESTARIO],0))</f>
        <v/>
      </c>
      <c r="R1158" s="535"/>
    </row>
    <row r="1159" spans="2:18" x14ac:dyDescent="0.25">
      <c r="B1159" s="191" t="str">
        <f>IF('Formulario PPGR3'!$G1159="","",CONCATENATE('Formulario PPGR3'!$C1159,".",'Formulario PPGR3'!$D1159,".",'Formulario PPGR3'!$E1159,".",'Formulario PPGR3'!$F1159))</f>
        <v/>
      </c>
      <c r="C1159" s="191" t="str">
        <f>IF('Formulario PPGR3'!$G1159="","",'Formulario PPGR1'!#REF!)</f>
        <v/>
      </c>
      <c r="D1159" s="191" t="str">
        <f>IF('Formulario PPGR3'!$G1159="","",'Formulario PPGR1'!#REF!)</f>
        <v/>
      </c>
      <c r="E1159" s="191" t="str">
        <f>IF('Formulario PPGR3'!$G1159="","",'Formulario PPGR1'!#REF!)</f>
        <v/>
      </c>
      <c r="F1159" s="191" t="str">
        <f>IF('Formulario PPGR3'!$G1159="","",'Formulario PPGR1'!#REF!)</f>
        <v/>
      </c>
      <c r="G1159" s="190"/>
      <c r="H1159" s="531" t="str" cm="1">
        <f t="array" ref="H1159">IF(Tabla1[[#This Row],[Código_Actividad]]="","",_xlfn.XLOOKUP(Tabla1[[#This Row],[Código_Actividad]],CodigoActividad,Tabla2[Actividades Programables Presupuestables],"",0))</f>
        <v/>
      </c>
      <c r="I1159" s="532" t="str">
        <f>IFERROR(VLOOKUP('Formulario PPGR3'!$G1159,'Formulario PPGR2'!$H$110:$V$265,15,FALSE),"")</f>
        <v/>
      </c>
      <c r="J1159" s="537"/>
      <c r="K1159" s="535" t="str">
        <f>IF(Tabla1[[#This Row],[Insumos]]="","",_xlfn.XLOOKUP(Tabla1[[#This Row],[Insumos]],Tabla10[Insumo],Tabla10[InsumoAbrev],"",0))</f>
        <v/>
      </c>
      <c r="L1159" s="536"/>
      <c r="M1159" s="533" t="str">
        <f>IF(Tabla1[[#This Row],[Descripción]]="","",_xlfn.XLOOKUP(Tabla1[[#This Row],[Descripción]],Tabla10[Descripción],Tabla10[Unidad de Medida],"",0))</f>
        <v/>
      </c>
      <c r="N1159" s="323"/>
      <c r="O1159" s="534" t="str">
        <f>IF(Tabla1[[#This Row],[Descripción]]="","",_xlfn.XLOOKUP(Tabla1[[#This Row],[Descripción]],Tabla10[Descripción],Tabla10[Precio Unitario],0))</f>
        <v/>
      </c>
      <c r="P1159" s="534" t="str">
        <f>IF(Tabla1[[#This Row],[Cantidad de Insumos]]="","",Tabla1[[#This Row],[Precio Unitario]]*Tabla1[[#This Row],[Cantidad de Insumos]])</f>
        <v/>
      </c>
      <c r="Q1159" s="534" t="str">
        <f>IF(Tabla1[[#This Row],[Descripción]]="","",_xlfn.XLOOKUP(Tabla1[[#This Row],[Descripción]],Tabla10[Descripción],Tabla10[CODIGO PRESUPUESTARIO],0))</f>
        <v/>
      </c>
      <c r="R1159" s="535"/>
    </row>
    <row r="1160" spans="2:18" x14ac:dyDescent="0.25">
      <c r="B1160" s="191" t="str">
        <f>IF('Formulario PPGR3'!$G1160="","",CONCATENATE('Formulario PPGR3'!$C1160,".",'Formulario PPGR3'!$D1160,".",'Formulario PPGR3'!$E1160,".",'Formulario PPGR3'!$F1160))</f>
        <v/>
      </c>
      <c r="C1160" s="191" t="str">
        <f>IF('Formulario PPGR3'!$G1160="","",'Formulario PPGR1'!#REF!)</f>
        <v/>
      </c>
      <c r="D1160" s="191" t="str">
        <f>IF('Formulario PPGR3'!$G1160="","",'Formulario PPGR1'!#REF!)</f>
        <v/>
      </c>
      <c r="E1160" s="191" t="str">
        <f>IF('Formulario PPGR3'!$G1160="","",'Formulario PPGR1'!#REF!)</f>
        <v/>
      </c>
      <c r="F1160" s="191" t="str">
        <f>IF('Formulario PPGR3'!$G1160="","",'Formulario PPGR1'!#REF!)</f>
        <v/>
      </c>
      <c r="G1160" s="190"/>
      <c r="H1160" s="531" t="str" cm="1">
        <f t="array" ref="H1160">IF(Tabla1[[#This Row],[Código_Actividad]]="","",_xlfn.XLOOKUP(Tabla1[[#This Row],[Código_Actividad]],CodigoActividad,Tabla2[Actividades Programables Presupuestables],"",0))</f>
        <v/>
      </c>
      <c r="I1160" s="532" t="str">
        <f>IFERROR(VLOOKUP('Formulario PPGR3'!$G1160,'Formulario PPGR2'!$H$110:$V$265,15,FALSE),"")</f>
        <v/>
      </c>
      <c r="J1160" s="537"/>
      <c r="K1160" s="535" t="str">
        <f>IF(Tabla1[[#This Row],[Insumos]]="","",_xlfn.XLOOKUP(Tabla1[[#This Row],[Insumos]],Tabla10[Insumo],Tabla10[InsumoAbrev],"",0))</f>
        <v/>
      </c>
      <c r="L1160" s="536"/>
      <c r="M1160" s="533" t="str">
        <f>IF(Tabla1[[#This Row],[Descripción]]="","",_xlfn.XLOOKUP(Tabla1[[#This Row],[Descripción]],Tabla10[Descripción],Tabla10[Unidad de Medida],"",0))</f>
        <v/>
      </c>
      <c r="N1160" s="323"/>
      <c r="O1160" s="534" t="str">
        <f>IF(Tabla1[[#This Row],[Descripción]]="","",_xlfn.XLOOKUP(Tabla1[[#This Row],[Descripción]],Tabla10[Descripción],Tabla10[Precio Unitario],0))</f>
        <v/>
      </c>
      <c r="P1160" s="534" t="str">
        <f>IF(Tabla1[[#This Row],[Cantidad de Insumos]]="","",Tabla1[[#This Row],[Precio Unitario]]*Tabla1[[#This Row],[Cantidad de Insumos]])</f>
        <v/>
      </c>
      <c r="Q1160" s="534" t="str">
        <f>IF(Tabla1[[#This Row],[Descripción]]="","",_xlfn.XLOOKUP(Tabla1[[#This Row],[Descripción]],Tabla10[Descripción],Tabla10[CODIGO PRESUPUESTARIO],0))</f>
        <v/>
      </c>
      <c r="R1160" s="535"/>
    </row>
    <row r="1161" spans="2:18" x14ac:dyDescent="0.25">
      <c r="B1161" s="191" t="str">
        <f>IF('Formulario PPGR3'!$G1161="","",CONCATENATE('Formulario PPGR3'!$C1161,".",'Formulario PPGR3'!$D1161,".",'Formulario PPGR3'!$E1161,".",'Formulario PPGR3'!$F1161))</f>
        <v/>
      </c>
      <c r="C1161" s="191" t="str">
        <f>IF('Formulario PPGR3'!$G1161="","",'Formulario PPGR1'!#REF!)</f>
        <v/>
      </c>
      <c r="D1161" s="191" t="str">
        <f>IF('Formulario PPGR3'!$G1161="","",'Formulario PPGR1'!#REF!)</f>
        <v/>
      </c>
      <c r="E1161" s="191" t="str">
        <f>IF('Formulario PPGR3'!$G1161="","",'Formulario PPGR1'!#REF!)</f>
        <v/>
      </c>
      <c r="F1161" s="191" t="str">
        <f>IF('Formulario PPGR3'!$G1161="","",'Formulario PPGR1'!#REF!)</f>
        <v/>
      </c>
      <c r="G1161" s="190"/>
      <c r="H1161" s="531" t="str" cm="1">
        <f t="array" ref="H1161">IF(Tabla1[[#This Row],[Código_Actividad]]="","",_xlfn.XLOOKUP(Tabla1[[#This Row],[Código_Actividad]],CodigoActividad,Tabla2[Actividades Programables Presupuestables],"",0))</f>
        <v/>
      </c>
      <c r="I1161" s="532" t="str">
        <f>IFERROR(VLOOKUP('Formulario PPGR3'!$G1161,'Formulario PPGR2'!$H$110:$V$265,15,FALSE),"")</f>
        <v/>
      </c>
      <c r="J1161" s="537"/>
      <c r="K1161" s="535" t="str">
        <f>IF(Tabla1[[#This Row],[Insumos]]="","",_xlfn.XLOOKUP(Tabla1[[#This Row],[Insumos]],Tabla10[Insumo],Tabla10[InsumoAbrev],"",0))</f>
        <v/>
      </c>
      <c r="L1161" s="536"/>
      <c r="M1161" s="533" t="str">
        <f>IF(Tabla1[[#This Row],[Descripción]]="","",_xlfn.XLOOKUP(Tabla1[[#This Row],[Descripción]],Tabla10[Descripción],Tabla10[Unidad de Medida],"",0))</f>
        <v/>
      </c>
      <c r="N1161" s="323"/>
      <c r="O1161" s="534" t="str">
        <f>IF(Tabla1[[#This Row],[Descripción]]="","",_xlfn.XLOOKUP(Tabla1[[#This Row],[Descripción]],Tabla10[Descripción],Tabla10[Precio Unitario],0))</f>
        <v/>
      </c>
      <c r="P1161" s="534" t="str">
        <f>IF(Tabla1[[#This Row],[Cantidad de Insumos]]="","",Tabla1[[#This Row],[Precio Unitario]]*Tabla1[[#This Row],[Cantidad de Insumos]])</f>
        <v/>
      </c>
      <c r="Q1161" s="534" t="str">
        <f>IF(Tabla1[[#This Row],[Descripción]]="","",_xlfn.XLOOKUP(Tabla1[[#This Row],[Descripción]],Tabla10[Descripción],Tabla10[CODIGO PRESUPUESTARIO],0))</f>
        <v/>
      </c>
      <c r="R1161" s="535"/>
    </row>
    <row r="1162" spans="2:18" x14ac:dyDescent="0.25">
      <c r="B1162" s="191" t="str">
        <f>IF('Formulario PPGR3'!$G1162="","",CONCATENATE('Formulario PPGR3'!$C1162,".",'Formulario PPGR3'!$D1162,".",'Formulario PPGR3'!$E1162,".",'Formulario PPGR3'!$F1162))</f>
        <v/>
      </c>
      <c r="C1162" s="191" t="str">
        <f>IF('Formulario PPGR3'!$G1162="","",'Formulario PPGR1'!#REF!)</f>
        <v/>
      </c>
      <c r="D1162" s="191" t="str">
        <f>IF('Formulario PPGR3'!$G1162="","",'Formulario PPGR1'!#REF!)</f>
        <v/>
      </c>
      <c r="E1162" s="191" t="str">
        <f>IF('Formulario PPGR3'!$G1162="","",'Formulario PPGR1'!#REF!)</f>
        <v/>
      </c>
      <c r="F1162" s="191" t="str">
        <f>IF('Formulario PPGR3'!$G1162="","",'Formulario PPGR1'!#REF!)</f>
        <v/>
      </c>
      <c r="G1162" s="190"/>
      <c r="H1162" s="531" t="str" cm="1">
        <f t="array" ref="H1162">IF(Tabla1[[#This Row],[Código_Actividad]]="","",_xlfn.XLOOKUP(Tabla1[[#This Row],[Código_Actividad]],CodigoActividad,Tabla2[Actividades Programables Presupuestables],"",0))</f>
        <v/>
      </c>
      <c r="I1162" s="532" t="str">
        <f>IFERROR(VLOOKUP('Formulario PPGR3'!$G1162,'Formulario PPGR2'!$H$110:$V$265,15,FALSE),"")</f>
        <v/>
      </c>
      <c r="J1162" s="537"/>
      <c r="K1162" s="535" t="str">
        <f>IF(Tabla1[[#This Row],[Insumos]]="","",_xlfn.XLOOKUP(Tabla1[[#This Row],[Insumos]],Tabla10[Insumo],Tabla10[InsumoAbrev],"",0))</f>
        <v/>
      </c>
      <c r="L1162" s="536"/>
      <c r="M1162" s="533" t="str">
        <f>IF(Tabla1[[#This Row],[Descripción]]="","",_xlfn.XLOOKUP(Tabla1[[#This Row],[Descripción]],Tabla10[Descripción],Tabla10[Unidad de Medida],"",0))</f>
        <v/>
      </c>
      <c r="N1162" s="323"/>
      <c r="O1162" s="534" t="str">
        <f>IF(Tabla1[[#This Row],[Descripción]]="","",_xlfn.XLOOKUP(Tabla1[[#This Row],[Descripción]],Tabla10[Descripción],Tabla10[Precio Unitario],0))</f>
        <v/>
      </c>
      <c r="P1162" s="534" t="str">
        <f>IF(Tabla1[[#This Row],[Cantidad de Insumos]]="","",Tabla1[[#This Row],[Precio Unitario]]*Tabla1[[#This Row],[Cantidad de Insumos]])</f>
        <v/>
      </c>
      <c r="Q1162" s="534" t="str">
        <f>IF(Tabla1[[#This Row],[Descripción]]="","",_xlfn.XLOOKUP(Tabla1[[#This Row],[Descripción]],Tabla10[Descripción],Tabla10[CODIGO PRESUPUESTARIO],0))</f>
        <v/>
      </c>
      <c r="R1162" s="535"/>
    </row>
    <row r="1163" spans="2:18" x14ac:dyDescent="0.25">
      <c r="B1163" s="191" t="str">
        <f>IF('Formulario PPGR3'!$G1163="","",CONCATENATE('Formulario PPGR3'!$C1163,".",'Formulario PPGR3'!$D1163,".",'Formulario PPGR3'!$E1163,".",'Formulario PPGR3'!$F1163))</f>
        <v/>
      </c>
      <c r="C1163" s="191" t="str">
        <f>IF('Formulario PPGR3'!$G1163="","",'Formulario PPGR1'!#REF!)</f>
        <v/>
      </c>
      <c r="D1163" s="191" t="str">
        <f>IF('Formulario PPGR3'!$G1163="","",'Formulario PPGR1'!#REF!)</f>
        <v/>
      </c>
      <c r="E1163" s="191" t="str">
        <f>IF('Formulario PPGR3'!$G1163="","",'Formulario PPGR1'!#REF!)</f>
        <v/>
      </c>
      <c r="F1163" s="191" t="str">
        <f>IF('Formulario PPGR3'!$G1163="","",'Formulario PPGR1'!#REF!)</f>
        <v/>
      </c>
      <c r="G1163" s="190"/>
      <c r="H1163" s="531" t="str" cm="1">
        <f t="array" ref="H1163">IF(Tabla1[[#This Row],[Código_Actividad]]="","",_xlfn.XLOOKUP(Tabla1[[#This Row],[Código_Actividad]],CodigoActividad,Tabla2[Actividades Programables Presupuestables],"",0))</f>
        <v/>
      </c>
      <c r="I1163" s="532" t="str">
        <f>IFERROR(VLOOKUP('Formulario PPGR3'!$G1163,'Formulario PPGR2'!$H$110:$V$265,15,FALSE),"")</f>
        <v/>
      </c>
      <c r="J1163" s="537"/>
      <c r="K1163" s="535" t="str">
        <f>IF(Tabla1[[#This Row],[Insumos]]="","",_xlfn.XLOOKUP(Tabla1[[#This Row],[Insumos]],Tabla10[Insumo],Tabla10[InsumoAbrev],"",0))</f>
        <v/>
      </c>
      <c r="L1163" s="536"/>
      <c r="M1163" s="533" t="str">
        <f>IF(Tabla1[[#This Row],[Descripción]]="","",_xlfn.XLOOKUP(Tabla1[[#This Row],[Descripción]],Tabla10[Descripción],Tabla10[Unidad de Medida],"",0))</f>
        <v/>
      </c>
      <c r="N1163" s="323"/>
      <c r="O1163" s="534" t="str">
        <f>IF(Tabla1[[#This Row],[Descripción]]="","",_xlfn.XLOOKUP(Tabla1[[#This Row],[Descripción]],Tabla10[Descripción],Tabla10[Precio Unitario],0))</f>
        <v/>
      </c>
      <c r="P1163" s="534" t="str">
        <f>IF(Tabla1[[#This Row],[Cantidad de Insumos]]="","",Tabla1[[#This Row],[Precio Unitario]]*Tabla1[[#This Row],[Cantidad de Insumos]])</f>
        <v/>
      </c>
      <c r="Q1163" s="534" t="str">
        <f>IF(Tabla1[[#This Row],[Descripción]]="","",_xlfn.XLOOKUP(Tabla1[[#This Row],[Descripción]],Tabla10[Descripción],Tabla10[CODIGO PRESUPUESTARIO],0))</f>
        <v/>
      </c>
      <c r="R1163" s="535"/>
    </row>
    <row r="1164" spans="2:18" x14ac:dyDescent="0.25">
      <c r="B1164" s="191" t="str">
        <f>IF('Formulario PPGR3'!$G1164="","",CONCATENATE('Formulario PPGR3'!$C1164,".",'Formulario PPGR3'!$D1164,".",'Formulario PPGR3'!$E1164,".",'Formulario PPGR3'!$F1164))</f>
        <v/>
      </c>
      <c r="C1164" s="191" t="str">
        <f>IF('Formulario PPGR3'!$G1164="","",'Formulario PPGR1'!#REF!)</f>
        <v/>
      </c>
      <c r="D1164" s="191" t="str">
        <f>IF('Formulario PPGR3'!$G1164="","",'Formulario PPGR1'!#REF!)</f>
        <v/>
      </c>
      <c r="E1164" s="191" t="str">
        <f>IF('Formulario PPGR3'!$G1164="","",'Formulario PPGR1'!#REF!)</f>
        <v/>
      </c>
      <c r="F1164" s="191" t="str">
        <f>IF('Formulario PPGR3'!$G1164="","",'Formulario PPGR1'!#REF!)</f>
        <v/>
      </c>
      <c r="G1164" s="190"/>
      <c r="H1164" s="531" t="str" cm="1">
        <f t="array" ref="H1164">IF(Tabla1[[#This Row],[Código_Actividad]]="","",_xlfn.XLOOKUP(Tabla1[[#This Row],[Código_Actividad]],CodigoActividad,Tabla2[Actividades Programables Presupuestables],"",0))</f>
        <v/>
      </c>
      <c r="I1164" s="532" t="str">
        <f>IFERROR(VLOOKUP('Formulario PPGR3'!$G1164,'Formulario PPGR2'!$H$110:$V$265,15,FALSE),"")</f>
        <v/>
      </c>
      <c r="J1164" s="537"/>
      <c r="K1164" s="535" t="str">
        <f>IF(Tabla1[[#This Row],[Insumos]]="","",_xlfn.XLOOKUP(Tabla1[[#This Row],[Insumos]],Tabla10[Insumo],Tabla10[InsumoAbrev],"",0))</f>
        <v/>
      </c>
      <c r="L1164" s="536"/>
      <c r="M1164" s="533" t="str">
        <f>IF(Tabla1[[#This Row],[Descripción]]="","",_xlfn.XLOOKUP(Tabla1[[#This Row],[Descripción]],Tabla10[Descripción],Tabla10[Unidad de Medida],"",0))</f>
        <v/>
      </c>
      <c r="N1164" s="323"/>
      <c r="O1164" s="534" t="str">
        <f>IF(Tabla1[[#This Row],[Descripción]]="","",_xlfn.XLOOKUP(Tabla1[[#This Row],[Descripción]],Tabla10[Descripción],Tabla10[Precio Unitario],0))</f>
        <v/>
      </c>
      <c r="P1164" s="534" t="str">
        <f>IF(Tabla1[[#This Row],[Cantidad de Insumos]]="","",Tabla1[[#This Row],[Precio Unitario]]*Tabla1[[#This Row],[Cantidad de Insumos]])</f>
        <v/>
      </c>
      <c r="Q1164" s="534" t="str">
        <f>IF(Tabla1[[#This Row],[Descripción]]="","",_xlfn.XLOOKUP(Tabla1[[#This Row],[Descripción]],Tabla10[Descripción],Tabla10[CODIGO PRESUPUESTARIO],0))</f>
        <v/>
      </c>
      <c r="R1164" s="535"/>
    </row>
    <row r="1165" spans="2:18" x14ac:dyDescent="0.25">
      <c r="B1165" s="191" t="str">
        <f>IF('Formulario PPGR3'!$G1165="","",CONCATENATE('Formulario PPGR3'!$C1165,".",'Formulario PPGR3'!$D1165,".",'Formulario PPGR3'!$E1165,".",'Formulario PPGR3'!$F1165))</f>
        <v/>
      </c>
      <c r="C1165" s="191" t="str">
        <f>IF('Formulario PPGR3'!$G1165="","",'Formulario PPGR1'!#REF!)</f>
        <v/>
      </c>
      <c r="D1165" s="191" t="str">
        <f>IF('Formulario PPGR3'!$G1165="","",'Formulario PPGR1'!#REF!)</f>
        <v/>
      </c>
      <c r="E1165" s="191" t="str">
        <f>IF('Formulario PPGR3'!$G1165="","",'Formulario PPGR1'!#REF!)</f>
        <v/>
      </c>
      <c r="F1165" s="191" t="str">
        <f>IF('Formulario PPGR3'!$G1165="","",'Formulario PPGR1'!#REF!)</f>
        <v/>
      </c>
      <c r="G1165" s="190"/>
      <c r="H1165" s="531" t="str" cm="1">
        <f t="array" ref="H1165">IF(Tabla1[[#This Row],[Código_Actividad]]="","",_xlfn.XLOOKUP(Tabla1[[#This Row],[Código_Actividad]],CodigoActividad,Tabla2[Actividades Programables Presupuestables],"",0))</f>
        <v/>
      </c>
      <c r="I1165" s="532" t="str">
        <f>IFERROR(VLOOKUP('Formulario PPGR3'!$G1165,'Formulario PPGR2'!$H$110:$V$265,15,FALSE),"")</f>
        <v/>
      </c>
      <c r="J1165" s="537"/>
      <c r="K1165" s="535" t="str">
        <f>IF(Tabla1[[#This Row],[Insumos]]="","",_xlfn.XLOOKUP(Tabla1[[#This Row],[Insumos]],Tabla10[Insumo],Tabla10[InsumoAbrev],"",0))</f>
        <v/>
      </c>
      <c r="L1165" s="536"/>
      <c r="M1165" s="533" t="str">
        <f>IF(Tabla1[[#This Row],[Descripción]]="","",_xlfn.XLOOKUP(Tabla1[[#This Row],[Descripción]],Tabla10[Descripción],Tabla10[Unidad de Medida],"",0))</f>
        <v/>
      </c>
      <c r="N1165" s="323"/>
      <c r="O1165" s="534" t="str">
        <f>IF(Tabla1[[#This Row],[Descripción]]="","",_xlfn.XLOOKUP(Tabla1[[#This Row],[Descripción]],Tabla10[Descripción],Tabla10[Precio Unitario],0))</f>
        <v/>
      </c>
      <c r="P1165" s="534" t="str">
        <f>IF(Tabla1[[#This Row],[Cantidad de Insumos]]="","",Tabla1[[#This Row],[Precio Unitario]]*Tabla1[[#This Row],[Cantidad de Insumos]])</f>
        <v/>
      </c>
      <c r="Q1165" s="534" t="str">
        <f>IF(Tabla1[[#This Row],[Descripción]]="","",_xlfn.XLOOKUP(Tabla1[[#This Row],[Descripción]],Tabla10[Descripción],Tabla10[CODIGO PRESUPUESTARIO],0))</f>
        <v/>
      </c>
      <c r="R1165" s="535"/>
    </row>
    <row r="1166" spans="2:18" x14ac:dyDescent="0.25">
      <c r="B1166" s="191" t="str">
        <f>IF('Formulario PPGR3'!$G1166="","",CONCATENATE('Formulario PPGR3'!$C1166,".",'Formulario PPGR3'!$D1166,".",'Formulario PPGR3'!$E1166,".",'Formulario PPGR3'!$F1166))</f>
        <v/>
      </c>
      <c r="C1166" s="191" t="str">
        <f>IF('Formulario PPGR3'!$G1166="","",'Formulario PPGR1'!#REF!)</f>
        <v/>
      </c>
      <c r="D1166" s="191" t="str">
        <f>IF('Formulario PPGR3'!$G1166="","",'Formulario PPGR1'!#REF!)</f>
        <v/>
      </c>
      <c r="E1166" s="191" t="str">
        <f>IF('Formulario PPGR3'!$G1166="","",'Formulario PPGR1'!#REF!)</f>
        <v/>
      </c>
      <c r="F1166" s="191" t="str">
        <f>IF('Formulario PPGR3'!$G1166="","",'Formulario PPGR1'!#REF!)</f>
        <v/>
      </c>
      <c r="G1166" s="190"/>
      <c r="H1166" s="531" t="str" cm="1">
        <f t="array" ref="H1166">IF(Tabla1[[#This Row],[Código_Actividad]]="","",_xlfn.XLOOKUP(Tabla1[[#This Row],[Código_Actividad]],CodigoActividad,Tabla2[Actividades Programables Presupuestables],"",0))</f>
        <v/>
      </c>
      <c r="I1166" s="532" t="str">
        <f>IFERROR(VLOOKUP('Formulario PPGR3'!$G1166,'Formulario PPGR2'!$H$110:$V$265,15,FALSE),"")</f>
        <v/>
      </c>
      <c r="J1166" s="537"/>
      <c r="K1166" s="535" t="str">
        <f>IF(Tabla1[[#This Row],[Insumos]]="","",_xlfn.XLOOKUP(Tabla1[[#This Row],[Insumos]],Tabla10[Insumo],Tabla10[InsumoAbrev],"",0))</f>
        <v/>
      </c>
      <c r="L1166" s="536"/>
      <c r="M1166" s="533" t="str">
        <f>IF(Tabla1[[#This Row],[Descripción]]="","",_xlfn.XLOOKUP(Tabla1[[#This Row],[Descripción]],Tabla10[Descripción],Tabla10[Unidad de Medida],"",0))</f>
        <v/>
      </c>
      <c r="N1166" s="323"/>
      <c r="O1166" s="534" t="str">
        <f>IF(Tabla1[[#This Row],[Descripción]]="","",_xlfn.XLOOKUP(Tabla1[[#This Row],[Descripción]],Tabla10[Descripción],Tabla10[Precio Unitario],0))</f>
        <v/>
      </c>
      <c r="P1166" s="534" t="str">
        <f>IF(Tabla1[[#This Row],[Cantidad de Insumos]]="","",Tabla1[[#This Row],[Precio Unitario]]*Tabla1[[#This Row],[Cantidad de Insumos]])</f>
        <v/>
      </c>
      <c r="Q1166" s="534" t="str">
        <f>IF(Tabla1[[#This Row],[Descripción]]="","",_xlfn.XLOOKUP(Tabla1[[#This Row],[Descripción]],Tabla10[Descripción],Tabla10[CODIGO PRESUPUESTARIO],0))</f>
        <v/>
      </c>
      <c r="R1166" s="535"/>
    </row>
    <row r="1167" spans="2:18" x14ac:dyDescent="0.25">
      <c r="B1167" s="191" t="str">
        <f>IF('Formulario PPGR3'!$G1167="","",CONCATENATE('Formulario PPGR3'!$C1167,".",'Formulario PPGR3'!$D1167,".",'Formulario PPGR3'!$E1167,".",'Formulario PPGR3'!$F1167))</f>
        <v/>
      </c>
      <c r="C1167" s="191" t="str">
        <f>IF('Formulario PPGR3'!$G1167="","",'Formulario PPGR1'!#REF!)</f>
        <v/>
      </c>
      <c r="D1167" s="191" t="str">
        <f>IF('Formulario PPGR3'!$G1167="","",'Formulario PPGR1'!#REF!)</f>
        <v/>
      </c>
      <c r="E1167" s="191" t="str">
        <f>IF('Formulario PPGR3'!$G1167="","",'Formulario PPGR1'!#REF!)</f>
        <v/>
      </c>
      <c r="F1167" s="191" t="str">
        <f>IF('Formulario PPGR3'!$G1167="","",'Formulario PPGR1'!#REF!)</f>
        <v/>
      </c>
      <c r="G1167" s="190"/>
      <c r="H1167" s="531" t="str" cm="1">
        <f t="array" ref="H1167">IF(Tabla1[[#This Row],[Código_Actividad]]="","",_xlfn.XLOOKUP(Tabla1[[#This Row],[Código_Actividad]],CodigoActividad,Tabla2[Actividades Programables Presupuestables],"",0))</f>
        <v/>
      </c>
      <c r="I1167" s="532" t="str">
        <f>IFERROR(VLOOKUP('Formulario PPGR3'!$G1167,'Formulario PPGR2'!$H$110:$V$265,15,FALSE),"")</f>
        <v/>
      </c>
      <c r="J1167" s="537"/>
      <c r="K1167" s="535" t="str">
        <f>IF(Tabla1[[#This Row],[Insumos]]="","",_xlfn.XLOOKUP(Tabla1[[#This Row],[Insumos]],Tabla10[Insumo],Tabla10[InsumoAbrev],"",0))</f>
        <v/>
      </c>
      <c r="L1167" s="536"/>
      <c r="M1167" s="533" t="str">
        <f>IF(Tabla1[[#This Row],[Descripción]]="","",_xlfn.XLOOKUP(Tabla1[[#This Row],[Descripción]],Tabla10[Descripción],Tabla10[Unidad de Medida],"",0))</f>
        <v/>
      </c>
      <c r="N1167" s="323"/>
      <c r="O1167" s="534" t="str">
        <f>IF(Tabla1[[#This Row],[Descripción]]="","",_xlfn.XLOOKUP(Tabla1[[#This Row],[Descripción]],Tabla10[Descripción],Tabla10[Precio Unitario],0))</f>
        <v/>
      </c>
      <c r="P1167" s="534" t="str">
        <f>IF(Tabla1[[#This Row],[Cantidad de Insumos]]="","",Tabla1[[#This Row],[Precio Unitario]]*Tabla1[[#This Row],[Cantidad de Insumos]])</f>
        <v/>
      </c>
      <c r="Q1167" s="534" t="str">
        <f>IF(Tabla1[[#This Row],[Descripción]]="","",_xlfn.XLOOKUP(Tabla1[[#This Row],[Descripción]],Tabla10[Descripción],Tabla10[CODIGO PRESUPUESTARIO],0))</f>
        <v/>
      </c>
      <c r="R1167" s="535"/>
    </row>
    <row r="1168" spans="2:18" x14ac:dyDescent="0.25">
      <c r="B1168" s="191" t="str">
        <f>IF('Formulario PPGR3'!$G1168="","",CONCATENATE('Formulario PPGR3'!$C1168,".",'Formulario PPGR3'!$D1168,".",'Formulario PPGR3'!$E1168,".",'Formulario PPGR3'!$F1168))</f>
        <v/>
      </c>
      <c r="C1168" s="191" t="str">
        <f>IF('Formulario PPGR3'!$G1168="","",'Formulario PPGR1'!#REF!)</f>
        <v/>
      </c>
      <c r="D1168" s="191" t="str">
        <f>IF('Formulario PPGR3'!$G1168="","",'Formulario PPGR1'!#REF!)</f>
        <v/>
      </c>
      <c r="E1168" s="191" t="str">
        <f>IF('Formulario PPGR3'!$G1168="","",'Formulario PPGR1'!#REF!)</f>
        <v/>
      </c>
      <c r="F1168" s="191" t="str">
        <f>IF('Formulario PPGR3'!$G1168="","",'Formulario PPGR1'!#REF!)</f>
        <v/>
      </c>
      <c r="G1168" s="190"/>
      <c r="H1168" s="531" t="str" cm="1">
        <f t="array" ref="H1168">IF(Tabla1[[#This Row],[Código_Actividad]]="","",_xlfn.XLOOKUP(Tabla1[[#This Row],[Código_Actividad]],CodigoActividad,Tabla2[Actividades Programables Presupuestables],"",0))</f>
        <v/>
      </c>
      <c r="I1168" s="532" t="str">
        <f>IFERROR(VLOOKUP('Formulario PPGR3'!$G1168,'Formulario PPGR2'!$H$110:$V$265,15,FALSE),"")</f>
        <v/>
      </c>
      <c r="J1168" s="537"/>
      <c r="K1168" s="535" t="str">
        <f>IF(Tabla1[[#This Row],[Insumos]]="","",_xlfn.XLOOKUP(Tabla1[[#This Row],[Insumos]],Tabla10[Insumo],Tabla10[InsumoAbrev],"",0))</f>
        <v/>
      </c>
      <c r="L1168" s="536"/>
      <c r="M1168" s="533" t="str">
        <f>IF(Tabla1[[#This Row],[Descripción]]="","",_xlfn.XLOOKUP(Tabla1[[#This Row],[Descripción]],Tabla10[Descripción],Tabla10[Unidad de Medida],"",0))</f>
        <v/>
      </c>
      <c r="N1168" s="323"/>
      <c r="O1168" s="534" t="str">
        <f>IF(Tabla1[[#This Row],[Descripción]]="","",_xlfn.XLOOKUP(Tabla1[[#This Row],[Descripción]],Tabla10[Descripción],Tabla10[Precio Unitario],0))</f>
        <v/>
      </c>
      <c r="P1168" s="534" t="str">
        <f>IF(Tabla1[[#This Row],[Cantidad de Insumos]]="","",Tabla1[[#This Row],[Precio Unitario]]*Tabla1[[#This Row],[Cantidad de Insumos]])</f>
        <v/>
      </c>
      <c r="Q1168" s="534" t="str">
        <f>IF(Tabla1[[#This Row],[Descripción]]="","",_xlfn.XLOOKUP(Tabla1[[#This Row],[Descripción]],Tabla10[Descripción],Tabla10[CODIGO PRESUPUESTARIO],0))</f>
        <v/>
      </c>
      <c r="R1168" s="535"/>
    </row>
    <row r="1169" spans="2:18" x14ac:dyDescent="0.25">
      <c r="B1169" s="191" t="str">
        <f>IF('Formulario PPGR3'!$G1169="","",CONCATENATE('Formulario PPGR3'!$C1169,".",'Formulario PPGR3'!$D1169,".",'Formulario PPGR3'!$E1169,".",'Formulario PPGR3'!$F1169))</f>
        <v/>
      </c>
      <c r="C1169" s="191" t="str">
        <f>IF('Formulario PPGR3'!$G1169="","",'Formulario PPGR1'!#REF!)</f>
        <v/>
      </c>
      <c r="D1169" s="191" t="str">
        <f>IF('Formulario PPGR3'!$G1169="","",'Formulario PPGR1'!#REF!)</f>
        <v/>
      </c>
      <c r="E1169" s="191" t="str">
        <f>IF('Formulario PPGR3'!$G1169="","",'Formulario PPGR1'!#REF!)</f>
        <v/>
      </c>
      <c r="F1169" s="191" t="str">
        <f>IF('Formulario PPGR3'!$G1169="","",'Formulario PPGR1'!#REF!)</f>
        <v/>
      </c>
      <c r="G1169" s="190"/>
      <c r="H1169" s="531" t="str" cm="1">
        <f t="array" ref="H1169">IF(Tabla1[[#This Row],[Código_Actividad]]="","",_xlfn.XLOOKUP(Tabla1[[#This Row],[Código_Actividad]],CodigoActividad,Tabla2[Actividades Programables Presupuestables],"",0))</f>
        <v/>
      </c>
      <c r="I1169" s="532" t="str">
        <f>IFERROR(VLOOKUP('Formulario PPGR3'!$G1169,'Formulario PPGR2'!$H$110:$V$265,15,FALSE),"")</f>
        <v/>
      </c>
      <c r="J1169" s="537"/>
      <c r="K1169" s="535" t="str">
        <f>IF(Tabla1[[#This Row],[Insumos]]="","",_xlfn.XLOOKUP(Tabla1[[#This Row],[Insumos]],Tabla10[Insumo],Tabla10[InsumoAbrev],"",0))</f>
        <v/>
      </c>
      <c r="L1169" s="536"/>
      <c r="M1169" s="533" t="str">
        <f>IF(Tabla1[[#This Row],[Descripción]]="","",_xlfn.XLOOKUP(Tabla1[[#This Row],[Descripción]],Tabla10[Descripción],Tabla10[Unidad de Medida],"",0))</f>
        <v/>
      </c>
      <c r="N1169" s="323"/>
      <c r="O1169" s="534" t="str">
        <f>IF(Tabla1[[#This Row],[Descripción]]="","",_xlfn.XLOOKUP(Tabla1[[#This Row],[Descripción]],Tabla10[Descripción],Tabla10[Precio Unitario],0))</f>
        <v/>
      </c>
      <c r="P1169" s="534" t="str">
        <f>IF(Tabla1[[#This Row],[Cantidad de Insumos]]="","",Tabla1[[#This Row],[Precio Unitario]]*Tabla1[[#This Row],[Cantidad de Insumos]])</f>
        <v/>
      </c>
      <c r="Q1169" s="534" t="str">
        <f>IF(Tabla1[[#This Row],[Descripción]]="","",_xlfn.XLOOKUP(Tabla1[[#This Row],[Descripción]],Tabla10[Descripción],Tabla10[CODIGO PRESUPUESTARIO],0))</f>
        <v/>
      </c>
      <c r="R1169" s="535"/>
    </row>
    <row r="1170" spans="2:18" x14ac:dyDescent="0.25">
      <c r="B1170" s="191" t="str">
        <f>IF('Formulario PPGR3'!$G1170="","",CONCATENATE('Formulario PPGR3'!$C1170,".",'Formulario PPGR3'!$D1170,".",'Formulario PPGR3'!$E1170,".",'Formulario PPGR3'!$F1170))</f>
        <v/>
      </c>
      <c r="C1170" s="191" t="str">
        <f>IF('Formulario PPGR3'!$G1170="","",'Formulario PPGR1'!#REF!)</f>
        <v/>
      </c>
      <c r="D1170" s="191" t="str">
        <f>IF('Formulario PPGR3'!$G1170="","",'Formulario PPGR1'!#REF!)</f>
        <v/>
      </c>
      <c r="E1170" s="191" t="str">
        <f>IF('Formulario PPGR3'!$G1170="","",'Formulario PPGR1'!#REF!)</f>
        <v/>
      </c>
      <c r="F1170" s="191" t="str">
        <f>IF('Formulario PPGR3'!$G1170="","",'Formulario PPGR1'!#REF!)</f>
        <v/>
      </c>
      <c r="G1170" s="190"/>
      <c r="H1170" s="531" t="str" cm="1">
        <f t="array" ref="H1170">IF(Tabla1[[#This Row],[Código_Actividad]]="","",_xlfn.XLOOKUP(Tabla1[[#This Row],[Código_Actividad]],CodigoActividad,Tabla2[Actividades Programables Presupuestables],"",0))</f>
        <v/>
      </c>
      <c r="I1170" s="532" t="str">
        <f>IFERROR(VLOOKUP('Formulario PPGR3'!$G1170,'Formulario PPGR2'!$H$110:$V$265,15,FALSE),"")</f>
        <v/>
      </c>
      <c r="J1170" s="537"/>
      <c r="K1170" s="535" t="str">
        <f>IF(Tabla1[[#This Row],[Insumos]]="","",_xlfn.XLOOKUP(Tabla1[[#This Row],[Insumos]],Tabla10[Insumo],Tabla10[InsumoAbrev],"",0))</f>
        <v/>
      </c>
      <c r="L1170" s="536"/>
      <c r="M1170" s="533" t="str">
        <f>IF(Tabla1[[#This Row],[Descripción]]="","",_xlfn.XLOOKUP(Tabla1[[#This Row],[Descripción]],Tabla10[Descripción],Tabla10[Unidad de Medida],"",0))</f>
        <v/>
      </c>
      <c r="N1170" s="323"/>
      <c r="O1170" s="534" t="str">
        <f>IF(Tabla1[[#This Row],[Descripción]]="","",_xlfn.XLOOKUP(Tabla1[[#This Row],[Descripción]],Tabla10[Descripción],Tabla10[Precio Unitario],0))</f>
        <v/>
      </c>
      <c r="P1170" s="534" t="str">
        <f>IF(Tabla1[[#This Row],[Cantidad de Insumos]]="","",Tabla1[[#This Row],[Precio Unitario]]*Tabla1[[#This Row],[Cantidad de Insumos]])</f>
        <v/>
      </c>
      <c r="Q1170" s="534" t="str">
        <f>IF(Tabla1[[#This Row],[Descripción]]="","",_xlfn.XLOOKUP(Tabla1[[#This Row],[Descripción]],Tabla10[Descripción],Tabla10[CODIGO PRESUPUESTARIO],0))</f>
        <v/>
      </c>
      <c r="R1170" s="535"/>
    </row>
    <row r="1171" spans="2:18" x14ac:dyDescent="0.25">
      <c r="B1171" s="191" t="str">
        <f>IF('Formulario PPGR3'!$G1171="","",CONCATENATE('Formulario PPGR3'!$C1171,".",'Formulario PPGR3'!$D1171,".",'Formulario PPGR3'!$E1171,".",'Formulario PPGR3'!$F1171))</f>
        <v/>
      </c>
      <c r="C1171" s="191" t="str">
        <f>IF('Formulario PPGR3'!$G1171="","",'Formulario PPGR1'!#REF!)</f>
        <v/>
      </c>
      <c r="D1171" s="191" t="str">
        <f>IF('Formulario PPGR3'!$G1171="","",'Formulario PPGR1'!#REF!)</f>
        <v/>
      </c>
      <c r="E1171" s="191" t="str">
        <f>IF('Formulario PPGR3'!$G1171="","",'Formulario PPGR1'!#REF!)</f>
        <v/>
      </c>
      <c r="F1171" s="191" t="str">
        <f>IF('Formulario PPGR3'!$G1171="","",'Formulario PPGR1'!#REF!)</f>
        <v/>
      </c>
      <c r="G1171" s="190"/>
      <c r="H1171" s="531" t="str" cm="1">
        <f t="array" ref="H1171">IF(Tabla1[[#This Row],[Código_Actividad]]="","",_xlfn.XLOOKUP(Tabla1[[#This Row],[Código_Actividad]],CodigoActividad,Tabla2[Actividades Programables Presupuestables],"",0))</f>
        <v/>
      </c>
      <c r="I1171" s="532" t="str">
        <f>IFERROR(VLOOKUP('Formulario PPGR3'!$G1171,'Formulario PPGR2'!$H$110:$V$265,15,FALSE),"")</f>
        <v/>
      </c>
      <c r="J1171" s="537"/>
      <c r="K1171" s="535" t="str">
        <f>IF(Tabla1[[#This Row],[Insumos]]="","",_xlfn.XLOOKUP(Tabla1[[#This Row],[Insumos]],Tabla10[Insumo],Tabla10[InsumoAbrev],"",0))</f>
        <v/>
      </c>
      <c r="L1171" s="536"/>
      <c r="M1171" s="533" t="str">
        <f>IF(Tabla1[[#This Row],[Descripción]]="","",_xlfn.XLOOKUP(Tabla1[[#This Row],[Descripción]],Tabla10[Descripción],Tabla10[Unidad de Medida],"",0))</f>
        <v/>
      </c>
      <c r="N1171" s="323"/>
      <c r="O1171" s="534" t="str">
        <f>IF(Tabla1[[#This Row],[Descripción]]="","",_xlfn.XLOOKUP(Tabla1[[#This Row],[Descripción]],Tabla10[Descripción],Tabla10[Precio Unitario],0))</f>
        <v/>
      </c>
      <c r="P1171" s="534" t="str">
        <f>IF(Tabla1[[#This Row],[Cantidad de Insumos]]="","",Tabla1[[#This Row],[Precio Unitario]]*Tabla1[[#This Row],[Cantidad de Insumos]])</f>
        <v/>
      </c>
      <c r="Q1171" s="534" t="str">
        <f>IF(Tabla1[[#This Row],[Descripción]]="","",_xlfn.XLOOKUP(Tabla1[[#This Row],[Descripción]],Tabla10[Descripción],Tabla10[CODIGO PRESUPUESTARIO],0))</f>
        <v/>
      </c>
      <c r="R1171" s="535"/>
    </row>
    <row r="1172" spans="2:18" x14ac:dyDescent="0.25">
      <c r="B1172" s="191" t="str">
        <f>IF('Formulario PPGR3'!$G1172="","",CONCATENATE('Formulario PPGR3'!$C1172,".",'Formulario PPGR3'!$D1172,".",'Formulario PPGR3'!$E1172,".",'Formulario PPGR3'!$F1172))</f>
        <v/>
      </c>
      <c r="C1172" s="191" t="str">
        <f>IF('Formulario PPGR3'!$G1172="","",'Formulario PPGR1'!#REF!)</f>
        <v/>
      </c>
      <c r="D1172" s="191" t="str">
        <f>IF('Formulario PPGR3'!$G1172="","",'Formulario PPGR1'!#REF!)</f>
        <v/>
      </c>
      <c r="E1172" s="191" t="str">
        <f>IF('Formulario PPGR3'!$G1172="","",'Formulario PPGR1'!#REF!)</f>
        <v/>
      </c>
      <c r="F1172" s="191" t="str">
        <f>IF('Formulario PPGR3'!$G1172="","",'Formulario PPGR1'!#REF!)</f>
        <v/>
      </c>
      <c r="G1172" s="190"/>
      <c r="H1172" s="531" t="str" cm="1">
        <f t="array" ref="H1172">IF(Tabla1[[#This Row],[Código_Actividad]]="","",_xlfn.XLOOKUP(Tabla1[[#This Row],[Código_Actividad]],CodigoActividad,Tabla2[Actividades Programables Presupuestables],"",0))</f>
        <v/>
      </c>
      <c r="I1172" s="532" t="str">
        <f>IFERROR(VLOOKUP('Formulario PPGR3'!$G1172,'Formulario PPGR2'!$H$110:$V$265,15,FALSE),"")</f>
        <v/>
      </c>
      <c r="J1172" s="537"/>
      <c r="K1172" s="535" t="str">
        <f>IF(Tabla1[[#This Row],[Insumos]]="","",_xlfn.XLOOKUP(Tabla1[[#This Row],[Insumos]],Tabla10[Insumo],Tabla10[InsumoAbrev],"",0))</f>
        <v/>
      </c>
      <c r="L1172" s="536"/>
      <c r="M1172" s="533" t="str">
        <f>IF(Tabla1[[#This Row],[Descripción]]="","",_xlfn.XLOOKUP(Tabla1[[#This Row],[Descripción]],Tabla10[Descripción],Tabla10[Unidad de Medida],"",0))</f>
        <v/>
      </c>
      <c r="N1172" s="323"/>
      <c r="O1172" s="534" t="str">
        <f>IF(Tabla1[[#This Row],[Descripción]]="","",_xlfn.XLOOKUP(Tabla1[[#This Row],[Descripción]],Tabla10[Descripción],Tabla10[Precio Unitario],0))</f>
        <v/>
      </c>
      <c r="P1172" s="534" t="str">
        <f>IF(Tabla1[[#This Row],[Cantidad de Insumos]]="","",Tabla1[[#This Row],[Precio Unitario]]*Tabla1[[#This Row],[Cantidad de Insumos]])</f>
        <v/>
      </c>
      <c r="Q1172" s="534" t="str">
        <f>IF(Tabla1[[#This Row],[Descripción]]="","",_xlfn.XLOOKUP(Tabla1[[#This Row],[Descripción]],Tabla10[Descripción],Tabla10[CODIGO PRESUPUESTARIO],0))</f>
        <v/>
      </c>
      <c r="R1172" s="535"/>
    </row>
    <row r="1173" spans="2:18" x14ac:dyDescent="0.25">
      <c r="B1173" s="191" t="str">
        <f>IF('Formulario PPGR3'!$G1173="","",CONCATENATE('Formulario PPGR3'!$C1173,".",'Formulario PPGR3'!$D1173,".",'Formulario PPGR3'!$E1173,".",'Formulario PPGR3'!$F1173))</f>
        <v/>
      </c>
      <c r="C1173" s="191" t="str">
        <f>IF('Formulario PPGR3'!$G1173="","",'Formulario PPGR1'!#REF!)</f>
        <v/>
      </c>
      <c r="D1173" s="191" t="str">
        <f>IF('Formulario PPGR3'!$G1173="","",'Formulario PPGR1'!#REF!)</f>
        <v/>
      </c>
      <c r="E1173" s="191" t="str">
        <f>IF('Formulario PPGR3'!$G1173="","",'Formulario PPGR1'!#REF!)</f>
        <v/>
      </c>
      <c r="F1173" s="191" t="str">
        <f>IF('Formulario PPGR3'!$G1173="","",'Formulario PPGR1'!#REF!)</f>
        <v/>
      </c>
      <c r="G1173" s="190"/>
      <c r="H1173" s="531" t="str" cm="1">
        <f t="array" ref="H1173">IF(Tabla1[[#This Row],[Código_Actividad]]="","",_xlfn.XLOOKUP(Tabla1[[#This Row],[Código_Actividad]],CodigoActividad,Tabla2[Actividades Programables Presupuestables],"",0))</f>
        <v/>
      </c>
      <c r="I1173" s="532" t="str">
        <f>IFERROR(VLOOKUP('Formulario PPGR3'!$G1173,'Formulario PPGR2'!$H$110:$V$265,15,FALSE),"")</f>
        <v/>
      </c>
      <c r="J1173" s="537"/>
      <c r="K1173" s="535" t="str">
        <f>IF(Tabla1[[#This Row],[Insumos]]="","",_xlfn.XLOOKUP(Tabla1[[#This Row],[Insumos]],Tabla10[Insumo],Tabla10[InsumoAbrev],"",0))</f>
        <v/>
      </c>
      <c r="L1173" s="536"/>
      <c r="M1173" s="533" t="str">
        <f>IF(Tabla1[[#This Row],[Descripción]]="","",_xlfn.XLOOKUP(Tabla1[[#This Row],[Descripción]],Tabla10[Descripción],Tabla10[Unidad de Medida],"",0))</f>
        <v/>
      </c>
      <c r="N1173" s="323"/>
      <c r="O1173" s="534" t="str">
        <f>IF(Tabla1[[#This Row],[Descripción]]="","",_xlfn.XLOOKUP(Tabla1[[#This Row],[Descripción]],Tabla10[Descripción],Tabla10[Precio Unitario],0))</f>
        <v/>
      </c>
      <c r="P1173" s="534" t="str">
        <f>IF(Tabla1[[#This Row],[Cantidad de Insumos]]="","",Tabla1[[#This Row],[Precio Unitario]]*Tabla1[[#This Row],[Cantidad de Insumos]])</f>
        <v/>
      </c>
      <c r="Q1173" s="534" t="str">
        <f>IF(Tabla1[[#This Row],[Descripción]]="","",_xlfn.XLOOKUP(Tabla1[[#This Row],[Descripción]],Tabla10[Descripción],Tabla10[CODIGO PRESUPUESTARIO],0))</f>
        <v/>
      </c>
      <c r="R1173" s="535"/>
    </row>
    <row r="1174" spans="2:18" x14ac:dyDescent="0.25">
      <c r="B1174" s="191" t="str">
        <f>IF('Formulario PPGR3'!$G1174="","",CONCATENATE('Formulario PPGR3'!$C1174,".",'Formulario PPGR3'!$D1174,".",'Formulario PPGR3'!$E1174,".",'Formulario PPGR3'!$F1174))</f>
        <v/>
      </c>
      <c r="C1174" s="191" t="str">
        <f>IF('Formulario PPGR3'!$G1174="","",'Formulario PPGR1'!#REF!)</f>
        <v/>
      </c>
      <c r="D1174" s="191" t="str">
        <f>IF('Formulario PPGR3'!$G1174="","",'Formulario PPGR1'!#REF!)</f>
        <v/>
      </c>
      <c r="E1174" s="191" t="str">
        <f>IF('Formulario PPGR3'!$G1174="","",'Formulario PPGR1'!#REF!)</f>
        <v/>
      </c>
      <c r="F1174" s="191" t="str">
        <f>IF('Formulario PPGR3'!$G1174="","",'Formulario PPGR1'!#REF!)</f>
        <v/>
      </c>
      <c r="G1174" s="190"/>
      <c r="H1174" s="531" t="str" cm="1">
        <f t="array" ref="H1174">IF(Tabla1[[#This Row],[Código_Actividad]]="","",_xlfn.XLOOKUP(Tabla1[[#This Row],[Código_Actividad]],CodigoActividad,Tabla2[Actividades Programables Presupuestables],"",0))</f>
        <v/>
      </c>
      <c r="I1174" s="532" t="str">
        <f>IFERROR(VLOOKUP('Formulario PPGR3'!$G1174,'Formulario PPGR2'!$H$110:$V$265,15,FALSE),"")</f>
        <v/>
      </c>
      <c r="J1174" s="537"/>
      <c r="K1174" s="535" t="str">
        <f>IF(Tabla1[[#This Row],[Insumos]]="","",_xlfn.XLOOKUP(Tabla1[[#This Row],[Insumos]],Tabla10[Insumo],Tabla10[InsumoAbrev],"",0))</f>
        <v/>
      </c>
      <c r="L1174" s="536"/>
      <c r="M1174" s="533" t="str">
        <f>IF(Tabla1[[#This Row],[Descripción]]="","",_xlfn.XLOOKUP(Tabla1[[#This Row],[Descripción]],Tabla10[Descripción],Tabla10[Unidad de Medida],"",0))</f>
        <v/>
      </c>
      <c r="N1174" s="323"/>
      <c r="O1174" s="534" t="str">
        <f>IF(Tabla1[[#This Row],[Descripción]]="","",_xlfn.XLOOKUP(Tabla1[[#This Row],[Descripción]],Tabla10[Descripción],Tabla10[Precio Unitario],0))</f>
        <v/>
      </c>
      <c r="P1174" s="534" t="str">
        <f>IF(Tabla1[[#This Row],[Cantidad de Insumos]]="","",Tabla1[[#This Row],[Precio Unitario]]*Tabla1[[#This Row],[Cantidad de Insumos]])</f>
        <v/>
      </c>
      <c r="Q1174" s="534" t="str">
        <f>IF(Tabla1[[#This Row],[Descripción]]="","",_xlfn.XLOOKUP(Tabla1[[#This Row],[Descripción]],Tabla10[Descripción],Tabla10[CODIGO PRESUPUESTARIO],0))</f>
        <v/>
      </c>
      <c r="R1174" s="535"/>
    </row>
    <row r="1175" spans="2:18" x14ac:dyDescent="0.25">
      <c r="B1175" s="191" t="str">
        <f>IF('Formulario PPGR3'!$G1175="","",CONCATENATE('Formulario PPGR3'!$C1175,".",'Formulario PPGR3'!$D1175,".",'Formulario PPGR3'!$E1175,".",'Formulario PPGR3'!$F1175))</f>
        <v/>
      </c>
      <c r="C1175" s="191" t="str">
        <f>IF('Formulario PPGR3'!$G1175="","",'Formulario PPGR1'!#REF!)</f>
        <v/>
      </c>
      <c r="D1175" s="191" t="str">
        <f>IF('Formulario PPGR3'!$G1175="","",'Formulario PPGR1'!#REF!)</f>
        <v/>
      </c>
      <c r="E1175" s="191" t="str">
        <f>IF('Formulario PPGR3'!$G1175="","",'Formulario PPGR1'!#REF!)</f>
        <v/>
      </c>
      <c r="F1175" s="191" t="str">
        <f>IF('Formulario PPGR3'!$G1175="","",'Formulario PPGR1'!#REF!)</f>
        <v/>
      </c>
      <c r="G1175" s="190"/>
      <c r="H1175" s="531" t="str" cm="1">
        <f t="array" ref="H1175">IF(Tabla1[[#This Row],[Código_Actividad]]="","",_xlfn.XLOOKUP(Tabla1[[#This Row],[Código_Actividad]],CodigoActividad,Tabla2[Actividades Programables Presupuestables],"",0))</f>
        <v/>
      </c>
      <c r="I1175" s="532" t="str">
        <f>IFERROR(VLOOKUP('Formulario PPGR3'!$G1175,'Formulario PPGR2'!$H$110:$V$265,15,FALSE),"")</f>
        <v/>
      </c>
      <c r="J1175" s="537"/>
      <c r="K1175" s="535" t="str">
        <f>IF(Tabla1[[#This Row],[Insumos]]="","",_xlfn.XLOOKUP(Tabla1[[#This Row],[Insumos]],Tabla10[Insumo],Tabla10[InsumoAbrev],"",0))</f>
        <v/>
      </c>
      <c r="L1175" s="536"/>
      <c r="M1175" s="533" t="str">
        <f>IF(Tabla1[[#This Row],[Descripción]]="","",_xlfn.XLOOKUP(Tabla1[[#This Row],[Descripción]],Tabla10[Descripción],Tabla10[Unidad de Medida],"",0))</f>
        <v/>
      </c>
      <c r="N1175" s="323"/>
      <c r="O1175" s="534" t="str">
        <f>IF(Tabla1[[#This Row],[Descripción]]="","",_xlfn.XLOOKUP(Tabla1[[#This Row],[Descripción]],Tabla10[Descripción],Tabla10[Precio Unitario],0))</f>
        <v/>
      </c>
      <c r="P1175" s="534" t="str">
        <f>IF(Tabla1[[#This Row],[Cantidad de Insumos]]="","",Tabla1[[#This Row],[Precio Unitario]]*Tabla1[[#This Row],[Cantidad de Insumos]])</f>
        <v/>
      </c>
      <c r="Q1175" s="534" t="str">
        <f>IF(Tabla1[[#This Row],[Descripción]]="","",_xlfn.XLOOKUP(Tabla1[[#This Row],[Descripción]],Tabla10[Descripción],Tabla10[CODIGO PRESUPUESTARIO],0))</f>
        <v/>
      </c>
      <c r="R1175" s="535"/>
    </row>
    <row r="1176" spans="2:18" x14ac:dyDescent="0.25">
      <c r="B1176" s="191" t="str">
        <f>IF('Formulario PPGR3'!$G1176="","",CONCATENATE('Formulario PPGR3'!$C1176,".",'Formulario PPGR3'!$D1176,".",'Formulario PPGR3'!$E1176,".",'Formulario PPGR3'!$F1176))</f>
        <v/>
      </c>
      <c r="C1176" s="191" t="str">
        <f>IF('Formulario PPGR3'!$G1176="","",'Formulario PPGR1'!#REF!)</f>
        <v/>
      </c>
      <c r="D1176" s="191" t="str">
        <f>IF('Formulario PPGR3'!$G1176="","",'Formulario PPGR1'!#REF!)</f>
        <v/>
      </c>
      <c r="E1176" s="191" t="str">
        <f>IF('Formulario PPGR3'!$G1176="","",'Formulario PPGR1'!#REF!)</f>
        <v/>
      </c>
      <c r="F1176" s="191" t="str">
        <f>IF('Formulario PPGR3'!$G1176="","",'Formulario PPGR1'!#REF!)</f>
        <v/>
      </c>
      <c r="G1176" s="190"/>
      <c r="H1176" s="531" t="str" cm="1">
        <f t="array" ref="H1176">IF(Tabla1[[#This Row],[Código_Actividad]]="","",_xlfn.XLOOKUP(Tabla1[[#This Row],[Código_Actividad]],CodigoActividad,Tabla2[Actividades Programables Presupuestables],"",0))</f>
        <v/>
      </c>
      <c r="I1176" s="532" t="str">
        <f>IFERROR(VLOOKUP('Formulario PPGR3'!$G1176,'Formulario PPGR2'!$H$110:$V$265,15,FALSE),"")</f>
        <v/>
      </c>
      <c r="J1176" s="537"/>
      <c r="K1176" s="535" t="str">
        <f>IF(Tabla1[[#This Row],[Insumos]]="","",_xlfn.XLOOKUP(Tabla1[[#This Row],[Insumos]],Tabla10[Insumo],Tabla10[InsumoAbrev],"",0))</f>
        <v/>
      </c>
      <c r="L1176" s="536"/>
      <c r="M1176" s="533" t="str">
        <f>IF(Tabla1[[#This Row],[Descripción]]="","",_xlfn.XLOOKUP(Tabla1[[#This Row],[Descripción]],Tabla10[Descripción],Tabla10[Unidad de Medida],"",0))</f>
        <v/>
      </c>
      <c r="N1176" s="323"/>
      <c r="O1176" s="534" t="str">
        <f>IF(Tabla1[[#This Row],[Descripción]]="","",_xlfn.XLOOKUP(Tabla1[[#This Row],[Descripción]],Tabla10[Descripción],Tabla10[Precio Unitario],0))</f>
        <v/>
      </c>
      <c r="P1176" s="534" t="str">
        <f>IF(Tabla1[[#This Row],[Cantidad de Insumos]]="","",Tabla1[[#This Row],[Precio Unitario]]*Tabla1[[#This Row],[Cantidad de Insumos]])</f>
        <v/>
      </c>
      <c r="Q1176" s="534" t="str">
        <f>IF(Tabla1[[#This Row],[Descripción]]="","",_xlfn.XLOOKUP(Tabla1[[#This Row],[Descripción]],Tabla10[Descripción],Tabla10[CODIGO PRESUPUESTARIO],0))</f>
        <v/>
      </c>
      <c r="R1176" s="535"/>
    </row>
    <row r="1177" spans="2:18" x14ac:dyDescent="0.25">
      <c r="B1177" s="191" t="str">
        <f>IF('Formulario PPGR3'!$G1177="","",CONCATENATE('Formulario PPGR3'!$C1177,".",'Formulario PPGR3'!$D1177,".",'Formulario PPGR3'!$E1177,".",'Formulario PPGR3'!$F1177))</f>
        <v/>
      </c>
      <c r="C1177" s="191" t="str">
        <f>IF('Formulario PPGR3'!$G1177="","",'Formulario PPGR1'!#REF!)</f>
        <v/>
      </c>
      <c r="D1177" s="191" t="str">
        <f>IF('Formulario PPGR3'!$G1177="","",'Formulario PPGR1'!#REF!)</f>
        <v/>
      </c>
      <c r="E1177" s="191" t="str">
        <f>IF('Formulario PPGR3'!$G1177="","",'Formulario PPGR1'!#REF!)</f>
        <v/>
      </c>
      <c r="F1177" s="191" t="str">
        <f>IF('Formulario PPGR3'!$G1177="","",'Formulario PPGR1'!#REF!)</f>
        <v/>
      </c>
      <c r="G1177" s="190"/>
      <c r="H1177" s="531" t="str" cm="1">
        <f t="array" ref="H1177">IF(Tabla1[[#This Row],[Código_Actividad]]="","",_xlfn.XLOOKUP(Tabla1[[#This Row],[Código_Actividad]],CodigoActividad,Tabla2[Actividades Programables Presupuestables],"",0))</f>
        <v/>
      </c>
      <c r="I1177" s="532" t="str">
        <f>IFERROR(VLOOKUP('Formulario PPGR3'!$G1177,'Formulario PPGR2'!$H$110:$V$265,15,FALSE),"")</f>
        <v/>
      </c>
      <c r="J1177" s="537"/>
      <c r="K1177" s="535" t="str">
        <f>IF(Tabla1[[#This Row],[Insumos]]="","",_xlfn.XLOOKUP(Tabla1[[#This Row],[Insumos]],Tabla10[Insumo],Tabla10[InsumoAbrev],"",0))</f>
        <v/>
      </c>
      <c r="L1177" s="536"/>
      <c r="M1177" s="533" t="str">
        <f>IF(Tabla1[[#This Row],[Descripción]]="","",_xlfn.XLOOKUP(Tabla1[[#This Row],[Descripción]],Tabla10[Descripción],Tabla10[Unidad de Medida],"",0))</f>
        <v/>
      </c>
      <c r="N1177" s="323"/>
      <c r="O1177" s="534" t="str">
        <f>IF(Tabla1[[#This Row],[Descripción]]="","",_xlfn.XLOOKUP(Tabla1[[#This Row],[Descripción]],Tabla10[Descripción],Tabla10[Precio Unitario],0))</f>
        <v/>
      </c>
      <c r="P1177" s="534" t="str">
        <f>IF(Tabla1[[#This Row],[Cantidad de Insumos]]="","",Tabla1[[#This Row],[Precio Unitario]]*Tabla1[[#This Row],[Cantidad de Insumos]])</f>
        <v/>
      </c>
      <c r="Q1177" s="534" t="str">
        <f>IF(Tabla1[[#This Row],[Descripción]]="","",_xlfn.XLOOKUP(Tabla1[[#This Row],[Descripción]],Tabla10[Descripción],Tabla10[CODIGO PRESUPUESTARIO],0))</f>
        <v/>
      </c>
      <c r="R1177" s="535"/>
    </row>
    <row r="1178" spans="2:18" x14ac:dyDescent="0.25">
      <c r="B1178" s="191" t="str">
        <f>IF('Formulario PPGR3'!$G1178="","",CONCATENATE('Formulario PPGR3'!$C1178,".",'Formulario PPGR3'!$D1178,".",'Formulario PPGR3'!$E1178,".",'Formulario PPGR3'!$F1178))</f>
        <v/>
      </c>
      <c r="C1178" s="191" t="str">
        <f>IF('Formulario PPGR3'!$G1178="","",'Formulario PPGR1'!#REF!)</f>
        <v/>
      </c>
      <c r="D1178" s="191" t="str">
        <f>IF('Formulario PPGR3'!$G1178="","",'Formulario PPGR1'!#REF!)</f>
        <v/>
      </c>
      <c r="E1178" s="191" t="str">
        <f>IF('Formulario PPGR3'!$G1178="","",'Formulario PPGR1'!#REF!)</f>
        <v/>
      </c>
      <c r="F1178" s="191" t="str">
        <f>IF('Formulario PPGR3'!$G1178="","",'Formulario PPGR1'!#REF!)</f>
        <v/>
      </c>
      <c r="G1178" s="190"/>
      <c r="H1178" s="531" t="str" cm="1">
        <f t="array" ref="H1178">IF(Tabla1[[#This Row],[Código_Actividad]]="","",_xlfn.XLOOKUP(Tabla1[[#This Row],[Código_Actividad]],CodigoActividad,Tabla2[Actividades Programables Presupuestables],"",0))</f>
        <v/>
      </c>
      <c r="I1178" s="532" t="str">
        <f>IFERROR(VLOOKUP('Formulario PPGR3'!$G1178,'Formulario PPGR2'!$H$110:$V$265,15,FALSE),"")</f>
        <v/>
      </c>
      <c r="J1178" s="537"/>
      <c r="K1178" s="535" t="str">
        <f>IF(Tabla1[[#This Row],[Insumos]]="","",_xlfn.XLOOKUP(Tabla1[[#This Row],[Insumos]],Tabla10[Insumo],Tabla10[InsumoAbrev],"",0))</f>
        <v/>
      </c>
      <c r="L1178" s="536"/>
      <c r="M1178" s="533" t="str">
        <f>IF(Tabla1[[#This Row],[Descripción]]="","",_xlfn.XLOOKUP(Tabla1[[#This Row],[Descripción]],Tabla10[Descripción],Tabla10[Unidad de Medida],"",0))</f>
        <v/>
      </c>
      <c r="N1178" s="323"/>
      <c r="O1178" s="534" t="str">
        <f>IF(Tabla1[[#This Row],[Descripción]]="","",_xlfn.XLOOKUP(Tabla1[[#This Row],[Descripción]],Tabla10[Descripción],Tabla10[Precio Unitario],0))</f>
        <v/>
      </c>
      <c r="P1178" s="534" t="str">
        <f>IF(Tabla1[[#This Row],[Cantidad de Insumos]]="","",Tabla1[[#This Row],[Precio Unitario]]*Tabla1[[#This Row],[Cantidad de Insumos]])</f>
        <v/>
      </c>
      <c r="Q1178" s="534" t="str">
        <f>IF(Tabla1[[#This Row],[Descripción]]="","",_xlfn.XLOOKUP(Tabla1[[#This Row],[Descripción]],Tabla10[Descripción],Tabla10[CODIGO PRESUPUESTARIO],0))</f>
        <v/>
      </c>
      <c r="R1178" s="535"/>
    </row>
    <row r="1179" spans="2:18" x14ac:dyDescent="0.25">
      <c r="B1179" s="191" t="str">
        <f>IF('Formulario PPGR3'!$G1179="","",CONCATENATE('Formulario PPGR3'!$C1179,".",'Formulario PPGR3'!$D1179,".",'Formulario PPGR3'!$E1179,".",'Formulario PPGR3'!$F1179))</f>
        <v/>
      </c>
      <c r="C1179" s="191" t="str">
        <f>IF('Formulario PPGR3'!$G1179="","",'Formulario PPGR1'!#REF!)</f>
        <v/>
      </c>
      <c r="D1179" s="191" t="str">
        <f>IF('Formulario PPGR3'!$G1179="","",'Formulario PPGR1'!#REF!)</f>
        <v/>
      </c>
      <c r="E1179" s="191" t="str">
        <f>IF('Formulario PPGR3'!$G1179="","",'Formulario PPGR1'!#REF!)</f>
        <v/>
      </c>
      <c r="F1179" s="191" t="str">
        <f>IF('Formulario PPGR3'!$G1179="","",'Formulario PPGR1'!#REF!)</f>
        <v/>
      </c>
      <c r="G1179" s="190"/>
      <c r="H1179" s="531" t="str" cm="1">
        <f t="array" ref="H1179">IF(Tabla1[[#This Row],[Código_Actividad]]="","",_xlfn.XLOOKUP(Tabla1[[#This Row],[Código_Actividad]],CodigoActividad,Tabla2[Actividades Programables Presupuestables],"",0))</f>
        <v/>
      </c>
      <c r="I1179" s="532" t="str">
        <f>IFERROR(VLOOKUP('Formulario PPGR3'!$G1179,'Formulario PPGR2'!$H$110:$V$265,15,FALSE),"")</f>
        <v/>
      </c>
      <c r="J1179" s="537"/>
      <c r="K1179" s="535" t="str">
        <f>IF(Tabla1[[#This Row],[Insumos]]="","",_xlfn.XLOOKUP(Tabla1[[#This Row],[Insumos]],Tabla10[Insumo],Tabla10[InsumoAbrev],"",0))</f>
        <v/>
      </c>
      <c r="L1179" s="536"/>
      <c r="M1179" s="533" t="str">
        <f>IF(Tabla1[[#This Row],[Descripción]]="","",_xlfn.XLOOKUP(Tabla1[[#This Row],[Descripción]],Tabla10[Descripción],Tabla10[Unidad de Medida],"",0))</f>
        <v/>
      </c>
      <c r="N1179" s="323"/>
      <c r="O1179" s="534" t="str">
        <f>IF(Tabla1[[#This Row],[Descripción]]="","",_xlfn.XLOOKUP(Tabla1[[#This Row],[Descripción]],Tabla10[Descripción],Tabla10[Precio Unitario],0))</f>
        <v/>
      </c>
      <c r="P1179" s="534" t="str">
        <f>IF(Tabla1[[#This Row],[Cantidad de Insumos]]="","",Tabla1[[#This Row],[Precio Unitario]]*Tabla1[[#This Row],[Cantidad de Insumos]])</f>
        <v/>
      </c>
      <c r="Q1179" s="534" t="str">
        <f>IF(Tabla1[[#This Row],[Descripción]]="","",_xlfn.XLOOKUP(Tabla1[[#This Row],[Descripción]],Tabla10[Descripción],Tabla10[CODIGO PRESUPUESTARIO],0))</f>
        <v/>
      </c>
      <c r="R1179" s="535"/>
    </row>
    <row r="1180" spans="2:18" x14ac:dyDescent="0.25">
      <c r="B1180" s="191" t="str">
        <f>IF('Formulario PPGR3'!$G1180="","",CONCATENATE('Formulario PPGR3'!$C1180,".",'Formulario PPGR3'!$D1180,".",'Formulario PPGR3'!$E1180,".",'Formulario PPGR3'!$F1180))</f>
        <v/>
      </c>
      <c r="C1180" s="191" t="str">
        <f>IF('Formulario PPGR3'!$G1180="","",'Formulario PPGR1'!#REF!)</f>
        <v/>
      </c>
      <c r="D1180" s="191" t="str">
        <f>IF('Formulario PPGR3'!$G1180="","",'Formulario PPGR1'!#REF!)</f>
        <v/>
      </c>
      <c r="E1180" s="191" t="str">
        <f>IF('Formulario PPGR3'!$G1180="","",'Formulario PPGR1'!#REF!)</f>
        <v/>
      </c>
      <c r="F1180" s="191" t="str">
        <f>IF('Formulario PPGR3'!$G1180="","",'Formulario PPGR1'!#REF!)</f>
        <v/>
      </c>
      <c r="G1180" s="190"/>
      <c r="H1180" s="531" t="str" cm="1">
        <f t="array" ref="H1180">IF(Tabla1[[#This Row],[Código_Actividad]]="","",_xlfn.XLOOKUP(Tabla1[[#This Row],[Código_Actividad]],CodigoActividad,Tabla2[Actividades Programables Presupuestables],"",0))</f>
        <v/>
      </c>
      <c r="I1180" s="532" t="str">
        <f>IFERROR(VLOOKUP('Formulario PPGR3'!$G1180,'Formulario PPGR2'!$H$110:$V$265,15,FALSE),"")</f>
        <v/>
      </c>
      <c r="J1180" s="537"/>
      <c r="K1180" s="535" t="str">
        <f>IF(Tabla1[[#This Row],[Insumos]]="","",_xlfn.XLOOKUP(Tabla1[[#This Row],[Insumos]],Tabla10[Insumo],Tabla10[InsumoAbrev],"",0))</f>
        <v/>
      </c>
      <c r="L1180" s="536"/>
      <c r="M1180" s="533" t="str">
        <f>IF(Tabla1[[#This Row],[Descripción]]="","",_xlfn.XLOOKUP(Tabla1[[#This Row],[Descripción]],Tabla10[Descripción],Tabla10[Unidad de Medida],"",0))</f>
        <v/>
      </c>
      <c r="N1180" s="323"/>
      <c r="O1180" s="534" t="str">
        <f>IF(Tabla1[[#This Row],[Descripción]]="","",_xlfn.XLOOKUP(Tabla1[[#This Row],[Descripción]],Tabla10[Descripción],Tabla10[Precio Unitario],0))</f>
        <v/>
      </c>
      <c r="P1180" s="534" t="str">
        <f>IF(Tabla1[[#This Row],[Cantidad de Insumos]]="","",Tabla1[[#This Row],[Precio Unitario]]*Tabla1[[#This Row],[Cantidad de Insumos]])</f>
        <v/>
      </c>
      <c r="Q1180" s="534" t="str">
        <f>IF(Tabla1[[#This Row],[Descripción]]="","",_xlfn.XLOOKUP(Tabla1[[#This Row],[Descripción]],Tabla10[Descripción],Tabla10[CODIGO PRESUPUESTARIO],0))</f>
        <v/>
      </c>
      <c r="R1180" s="535"/>
    </row>
    <row r="1181" spans="2:18" x14ac:dyDescent="0.25">
      <c r="B1181" s="191" t="str">
        <f>IF('Formulario PPGR3'!$G1181="","",CONCATENATE('Formulario PPGR3'!$C1181,".",'Formulario PPGR3'!$D1181,".",'Formulario PPGR3'!$E1181,".",'Formulario PPGR3'!$F1181))</f>
        <v/>
      </c>
      <c r="C1181" s="191" t="str">
        <f>IF('Formulario PPGR3'!$G1181="","",'Formulario PPGR1'!#REF!)</f>
        <v/>
      </c>
      <c r="D1181" s="191" t="str">
        <f>IF('Formulario PPGR3'!$G1181="","",'Formulario PPGR1'!#REF!)</f>
        <v/>
      </c>
      <c r="E1181" s="191" t="str">
        <f>IF('Formulario PPGR3'!$G1181="","",'Formulario PPGR1'!#REF!)</f>
        <v/>
      </c>
      <c r="F1181" s="191" t="str">
        <f>IF('Formulario PPGR3'!$G1181="","",'Formulario PPGR1'!#REF!)</f>
        <v/>
      </c>
      <c r="G1181" s="190"/>
      <c r="H1181" s="531" t="str" cm="1">
        <f t="array" ref="H1181">IF(Tabla1[[#This Row],[Código_Actividad]]="","",_xlfn.XLOOKUP(Tabla1[[#This Row],[Código_Actividad]],CodigoActividad,Tabla2[Actividades Programables Presupuestables],"",0))</f>
        <v/>
      </c>
      <c r="I1181" s="532" t="str">
        <f>IFERROR(VLOOKUP('Formulario PPGR3'!$G1181,'Formulario PPGR2'!$H$110:$V$265,15,FALSE),"")</f>
        <v/>
      </c>
      <c r="J1181" s="537"/>
      <c r="K1181" s="535" t="str">
        <f>IF(Tabla1[[#This Row],[Insumos]]="","",_xlfn.XLOOKUP(Tabla1[[#This Row],[Insumos]],Tabla10[Insumo],Tabla10[InsumoAbrev],"",0))</f>
        <v/>
      </c>
      <c r="L1181" s="536"/>
      <c r="M1181" s="533" t="str">
        <f>IF(Tabla1[[#This Row],[Descripción]]="","",_xlfn.XLOOKUP(Tabla1[[#This Row],[Descripción]],Tabla10[Descripción],Tabla10[Unidad de Medida],"",0))</f>
        <v/>
      </c>
      <c r="N1181" s="323"/>
      <c r="O1181" s="534" t="str">
        <f>IF(Tabla1[[#This Row],[Descripción]]="","",_xlfn.XLOOKUP(Tabla1[[#This Row],[Descripción]],Tabla10[Descripción],Tabla10[Precio Unitario],0))</f>
        <v/>
      </c>
      <c r="P1181" s="534" t="str">
        <f>IF(Tabla1[[#This Row],[Cantidad de Insumos]]="","",Tabla1[[#This Row],[Precio Unitario]]*Tabla1[[#This Row],[Cantidad de Insumos]])</f>
        <v/>
      </c>
      <c r="Q1181" s="534" t="str">
        <f>IF(Tabla1[[#This Row],[Descripción]]="","",_xlfn.XLOOKUP(Tabla1[[#This Row],[Descripción]],Tabla10[Descripción],Tabla10[CODIGO PRESUPUESTARIO],0))</f>
        <v/>
      </c>
      <c r="R1181" s="535"/>
    </row>
    <row r="1182" spans="2:18" x14ac:dyDescent="0.25">
      <c r="B1182" s="191" t="str">
        <f>IF('Formulario PPGR3'!$G1182="","",CONCATENATE('Formulario PPGR3'!$C1182,".",'Formulario PPGR3'!$D1182,".",'Formulario PPGR3'!$E1182,".",'Formulario PPGR3'!$F1182))</f>
        <v/>
      </c>
      <c r="C1182" s="191" t="str">
        <f>IF('Formulario PPGR3'!$G1182="","",'Formulario PPGR1'!#REF!)</f>
        <v/>
      </c>
      <c r="D1182" s="191" t="str">
        <f>IF('Formulario PPGR3'!$G1182="","",'Formulario PPGR1'!#REF!)</f>
        <v/>
      </c>
      <c r="E1182" s="191" t="str">
        <f>IF('Formulario PPGR3'!$G1182="","",'Formulario PPGR1'!#REF!)</f>
        <v/>
      </c>
      <c r="F1182" s="191" t="str">
        <f>IF('Formulario PPGR3'!$G1182="","",'Formulario PPGR1'!#REF!)</f>
        <v/>
      </c>
      <c r="G1182" s="190"/>
      <c r="H1182" s="531" t="str" cm="1">
        <f t="array" ref="H1182">IF(Tabla1[[#This Row],[Código_Actividad]]="","",_xlfn.XLOOKUP(Tabla1[[#This Row],[Código_Actividad]],CodigoActividad,Tabla2[Actividades Programables Presupuestables],"",0))</f>
        <v/>
      </c>
      <c r="I1182" s="532" t="str">
        <f>IFERROR(VLOOKUP('Formulario PPGR3'!$G1182,'Formulario PPGR2'!$H$110:$V$265,15,FALSE),"")</f>
        <v/>
      </c>
      <c r="J1182" s="537"/>
      <c r="K1182" s="535" t="str">
        <f>IF(Tabla1[[#This Row],[Insumos]]="","",_xlfn.XLOOKUP(Tabla1[[#This Row],[Insumos]],Tabla10[Insumo],Tabla10[InsumoAbrev],"",0))</f>
        <v/>
      </c>
      <c r="L1182" s="536"/>
      <c r="M1182" s="533" t="str">
        <f>IF(Tabla1[[#This Row],[Descripción]]="","",_xlfn.XLOOKUP(Tabla1[[#This Row],[Descripción]],Tabla10[Descripción],Tabla10[Unidad de Medida],"",0))</f>
        <v/>
      </c>
      <c r="N1182" s="323"/>
      <c r="O1182" s="534" t="str">
        <f>IF(Tabla1[[#This Row],[Descripción]]="","",_xlfn.XLOOKUP(Tabla1[[#This Row],[Descripción]],Tabla10[Descripción],Tabla10[Precio Unitario],0))</f>
        <v/>
      </c>
      <c r="P1182" s="534" t="str">
        <f>IF(Tabla1[[#This Row],[Cantidad de Insumos]]="","",Tabla1[[#This Row],[Precio Unitario]]*Tabla1[[#This Row],[Cantidad de Insumos]])</f>
        <v/>
      </c>
      <c r="Q1182" s="534" t="str">
        <f>IF(Tabla1[[#This Row],[Descripción]]="","",_xlfn.XLOOKUP(Tabla1[[#This Row],[Descripción]],Tabla10[Descripción],Tabla10[CODIGO PRESUPUESTARIO],0))</f>
        <v/>
      </c>
      <c r="R1182" s="535"/>
    </row>
    <row r="1183" spans="2:18" x14ac:dyDescent="0.25">
      <c r="B1183" s="191" t="str">
        <f>IF('Formulario PPGR3'!$G1183="","",CONCATENATE('Formulario PPGR3'!$C1183,".",'Formulario PPGR3'!$D1183,".",'Formulario PPGR3'!$E1183,".",'Formulario PPGR3'!$F1183))</f>
        <v/>
      </c>
      <c r="C1183" s="191" t="str">
        <f>IF('Formulario PPGR3'!$G1183="","",'Formulario PPGR1'!#REF!)</f>
        <v/>
      </c>
      <c r="D1183" s="191" t="str">
        <f>IF('Formulario PPGR3'!$G1183="","",'Formulario PPGR1'!#REF!)</f>
        <v/>
      </c>
      <c r="E1183" s="191" t="str">
        <f>IF('Formulario PPGR3'!$G1183="","",'Formulario PPGR1'!#REF!)</f>
        <v/>
      </c>
      <c r="F1183" s="191" t="str">
        <f>IF('Formulario PPGR3'!$G1183="","",'Formulario PPGR1'!#REF!)</f>
        <v/>
      </c>
      <c r="G1183" s="190"/>
      <c r="H1183" s="531" t="str" cm="1">
        <f t="array" ref="H1183">IF(Tabla1[[#This Row],[Código_Actividad]]="","",_xlfn.XLOOKUP(Tabla1[[#This Row],[Código_Actividad]],CodigoActividad,Tabla2[Actividades Programables Presupuestables],"",0))</f>
        <v/>
      </c>
      <c r="I1183" s="532" t="str">
        <f>IFERROR(VLOOKUP('Formulario PPGR3'!$G1183,'Formulario PPGR2'!$H$110:$V$265,15,FALSE),"")</f>
        <v/>
      </c>
      <c r="J1183" s="537"/>
      <c r="K1183" s="535" t="str">
        <f>IF(Tabla1[[#This Row],[Insumos]]="","",_xlfn.XLOOKUP(Tabla1[[#This Row],[Insumos]],Tabla10[Insumo],Tabla10[InsumoAbrev],"",0))</f>
        <v/>
      </c>
      <c r="L1183" s="536"/>
      <c r="M1183" s="533" t="str">
        <f>IF(Tabla1[[#This Row],[Descripción]]="","",_xlfn.XLOOKUP(Tabla1[[#This Row],[Descripción]],Tabla10[Descripción],Tabla10[Unidad de Medida],"",0))</f>
        <v/>
      </c>
      <c r="N1183" s="323"/>
      <c r="O1183" s="534" t="str">
        <f>IF(Tabla1[[#This Row],[Descripción]]="","",_xlfn.XLOOKUP(Tabla1[[#This Row],[Descripción]],Tabla10[Descripción],Tabla10[Precio Unitario],0))</f>
        <v/>
      </c>
      <c r="P1183" s="534" t="str">
        <f>IF(Tabla1[[#This Row],[Cantidad de Insumos]]="","",Tabla1[[#This Row],[Precio Unitario]]*Tabla1[[#This Row],[Cantidad de Insumos]])</f>
        <v/>
      </c>
      <c r="Q1183" s="534" t="str">
        <f>IF(Tabla1[[#This Row],[Descripción]]="","",_xlfn.XLOOKUP(Tabla1[[#This Row],[Descripción]],Tabla10[Descripción],Tabla10[CODIGO PRESUPUESTARIO],0))</f>
        <v/>
      </c>
      <c r="R1183" s="535"/>
    </row>
    <row r="1184" spans="2:18" x14ac:dyDescent="0.25">
      <c r="B1184" s="191" t="str">
        <f>IF('Formulario PPGR3'!$G1184="","",CONCATENATE('Formulario PPGR3'!$C1184,".",'Formulario PPGR3'!$D1184,".",'Formulario PPGR3'!$E1184,".",'Formulario PPGR3'!$F1184))</f>
        <v/>
      </c>
      <c r="C1184" s="191" t="str">
        <f>IF('Formulario PPGR3'!$G1184="","",'Formulario PPGR1'!#REF!)</f>
        <v/>
      </c>
      <c r="D1184" s="191" t="str">
        <f>IF('Formulario PPGR3'!$G1184="","",'Formulario PPGR1'!#REF!)</f>
        <v/>
      </c>
      <c r="E1184" s="191" t="str">
        <f>IF('Formulario PPGR3'!$G1184="","",'Formulario PPGR1'!#REF!)</f>
        <v/>
      </c>
      <c r="F1184" s="191" t="str">
        <f>IF('Formulario PPGR3'!$G1184="","",'Formulario PPGR1'!#REF!)</f>
        <v/>
      </c>
      <c r="G1184" s="190"/>
      <c r="H1184" s="531" t="str" cm="1">
        <f t="array" ref="H1184">IF(Tabla1[[#This Row],[Código_Actividad]]="","",_xlfn.XLOOKUP(Tabla1[[#This Row],[Código_Actividad]],CodigoActividad,Tabla2[Actividades Programables Presupuestables],"",0))</f>
        <v/>
      </c>
      <c r="I1184" s="532" t="str">
        <f>IFERROR(VLOOKUP('Formulario PPGR3'!$G1184,'Formulario PPGR2'!$H$110:$V$265,15,FALSE),"")</f>
        <v/>
      </c>
      <c r="J1184" s="537"/>
      <c r="K1184" s="535" t="str">
        <f>IF(Tabla1[[#This Row],[Insumos]]="","",_xlfn.XLOOKUP(Tabla1[[#This Row],[Insumos]],Tabla10[Insumo],Tabla10[InsumoAbrev],"",0))</f>
        <v/>
      </c>
      <c r="L1184" s="536"/>
      <c r="M1184" s="533" t="str">
        <f>IF(Tabla1[[#This Row],[Descripción]]="","",_xlfn.XLOOKUP(Tabla1[[#This Row],[Descripción]],Tabla10[Descripción],Tabla10[Unidad de Medida],"",0))</f>
        <v/>
      </c>
      <c r="N1184" s="323"/>
      <c r="O1184" s="534" t="str">
        <f>IF(Tabla1[[#This Row],[Descripción]]="","",_xlfn.XLOOKUP(Tabla1[[#This Row],[Descripción]],Tabla10[Descripción],Tabla10[Precio Unitario],0))</f>
        <v/>
      </c>
      <c r="P1184" s="534" t="str">
        <f>IF(Tabla1[[#This Row],[Cantidad de Insumos]]="","",Tabla1[[#This Row],[Precio Unitario]]*Tabla1[[#This Row],[Cantidad de Insumos]])</f>
        <v/>
      </c>
      <c r="Q1184" s="534" t="str">
        <f>IF(Tabla1[[#This Row],[Descripción]]="","",_xlfn.XLOOKUP(Tabla1[[#This Row],[Descripción]],Tabla10[Descripción],Tabla10[CODIGO PRESUPUESTARIO],0))</f>
        <v/>
      </c>
      <c r="R1184" s="535"/>
    </row>
    <row r="1185" spans="2:18" x14ac:dyDescent="0.25">
      <c r="B1185" s="191" t="str">
        <f>IF('Formulario PPGR3'!$G1185="","",CONCATENATE('Formulario PPGR3'!$C1185,".",'Formulario PPGR3'!$D1185,".",'Formulario PPGR3'!$E1185,".",'Formulario PPGR3'!$F1185))</f>
        <v/>
      </c>
      <c r="C1185" s="191" t="str">
        <f>IF('Formulario PPGR3'!$G1185="","",'Formulario PPGR1'!#REF!)</f>
        <v/>
      </c>
      <c r="D1185" s="191" t="str">
        <f>IF('Formulario PPGR3'!$G1185="","",'Formulario PPGR1'!#REF!)</f>
        <v/>
      </c>
      <c r="E1185" s="191" t="str">
        <f>IF('Formulario PPGR3'!$G1185="","",'Formulario PPGR1'!#REF!)</f>
        <v/>
      </c>
      <c r="F1185" s="191" t="str">
        <f>IF('Formulario PPGR3'!$G1185="","",'Formulario PPGR1'!#REF!)</f>
        <v/>
      </c>
      <c r="G1185" s="190"/>
      <c r="H1185" s="531" t="str" cm="1">
        <f t="array" ref="H1185">IF(Tabla1[[#This Row],[Código_Actividad]]="","",_xlfn.XLOOKUP(Tabla1[[#This Row],[Código_Actividad]],CodigoActividad,Tabla2[Actividades Programables Presupuestables],"",0))</f>
        <v/>
      </c>
      <c r="I1185" s="532" t="str">
        <f>IFERROR(VLOOKUP('Formulario PPGR3'!$G1185,'Formulario PPGR2'!$H$110:$V$265,15,FALSE),"")</f>
        <v/>
      </c>
      <c r="J1185" s="537"/>
      <c r="K1185" s="535" t="str">
        <f>IF(Tabla1[[#This Row],[Insumos]]="","",_xlfn.XLOOKUP(Tabla1[[#This Row],[Insumos]],Tabla10[Insumo],Tabla10[InsumoAbrev],"",0))</f>
        <v/>
      </c>
      <c r="L1185" s="536"/>
      <c r="M1185" s="533" t="str">
        <f>IF(Tabla1[[#This Row],[Descripción]]="","",_xlfn.XLOOKUP(Tabla1[[#This Row],[Descripción]],Tabla10[Descripción],Tabla10[Unidad de Medida],"",0))</f>
        <v/>
      </c>
      <c r="N1185" s="323"/>
      <c r="O1185" s="534" t="str">
        <f>IF(Tabla1[[#This Row],[Descripción]]="","",_xlfn.XLOOKUP(Tabla1[[#This Row],[Descripción]],Tabla10[Descripción],Tabla10[Precio Unitario],0))</f>
        <v/>
      </c>
      <c r="P1185" s="534" t="str">
        <f>IF(Tabla1[[#This Row],[Cantidad de Insumos]]="","",Tabla1[[#This Row],[Precio Unitario]]*Tabla1[[#This Row],[Cantidad de Insumos]])</f>
        <v/>
      </c>
      <c r="Q1185" s="534" t="str">
        <f>IF(Tabla1[[#This Row],[Descripción]]="","",_xlfn.XLOOKUP(Tabla1[[#This Row],[Descripción]],Tabla10[Descripción],Tabla10[CODIGO PRESUPUESTARIO],0))</f>
        <v/>
      </c>
      <c r="R1185" s="535"/>
    </row>
    <row r="1186" spans="2:18" x14ac:dyDescent="0.25">
      <c r="B1186" s="191" t="str">
        <f>IF('Formulario PPGR3'!$G1186="","",CONCATENATE('Formulario PPGR3'!$C1186,".",'Formulario PPGR3'!$D1186,".",'Formulario PPGR3'!$E1186,".",'Formulario PPGR3'!$F1186))</f>
        <v/>
      </c>
      <c r="C1186" s="191" t="str">
        <f>IF('Formulario PPGR3'!$G1186="","",'Formulario PPGR1'!#REF!)</f>
        <v/>
      </c>
      <c r="D1186" s="191" t="str">
        <f>IF('Formulario PPGR3'!$G1186="","",'Formulario PPGR1'!#REF!)</f>
        <v/>
      </c>
      <c r="E1186" s="191" t="str">
        <f>IF('Formulario PPGR3'!$G1186="","",'Formulario PPGR1'!#REF!)</f>
        <v/>
      </c>
      <c r="F1186" s="191" t="str">
        <f>IF('Formulario PPGR3'!$G1186="","",'Formulario PPGR1'!#REF!)</f>
        <v/>
      </c>
      <c r="G1186" s="190"/>
      <c r="H1186" s="531" t="str" cm="1">
        <f t="array" ref="H1186">IF(Tabla1[[#This Row],[Código_Actividad]]="","",_xlfn.XLOOKUP(Tabla1[[#This Row],[Código_Actividad]],CodigoActividad,Tabla2[Actividades Programables Presupuestables],"",0))</f>
        <v/>
      </c>
      <c r="I1186" s="532" t="str">
        <f>IFERROR(VLOOKUP('Formulario PPGR3'!$G1186,'Formulario PPGR2'!$H$110:$V$265,15,FALSE),"")</f>
        <v/>
      </c>
      <c r="J1186" s="537"/>
      <c r="K1186" s="535" t="str">
        <f>IF(Tabla1[[#This Row],[Insumos]]="","",_xlfn.XLOOKUP(Tabla1[[#This Row],[Insumos]],Tabla10[Insumo],Tabla10[InsumoAbrev],"",0))</f>
        <v/>
      </c>
      <c r="L1186" s="536"/>
      <c r="M1186" s="533" t="str">
        <f>IF(Tabla1[[#This Row],[Descripción]]="","",_xlfn.XLOOKUP(Tabla1[[#This Row],[Descripción]],Tabla10[Descripción],Tabla10[Unidad de Medida],"",0))</f>
        <v/>
      </c>
      <c r="N1186" s="323"/>
      <c r="O1186" s="534" t="str">
        <f>IF(Tabla1[[#This Row],[Descripción]]="","",_xlfn.XLOOKUP(Tabla1[[#This Row],[Descripción]],Tabla10[Descripción],Tabla10[Precio Unitario],0))</f>
        <v/>
      </c>
      <c r="P1186" s="534" t="str">
        <f>IF(Tabla1[[#This Row],[Cantidad de Insumos]]="","",Tabla1[[#This Row],[Precio Unitario]]*Tabla1[[#This Row],[Cantidad de Insumos]])</f>
        <v/>
      </c>
      <c r="Q1186" s="534" t="str">
        <f>IF(Tabla1[[#This Row],[Descripción]]="","",_xlfn.XLOOKUP(Tabla1[[#This Row],[Descripción]],Tabla10[Descripción],Tabla10[CODIGO PRESUPUESTARIO],0))</f>
        <v/>
      </c>
      <c r="R1186" s="535"/>
    </row>
    <row r="1187" spans="2:18" x14ac:dyDescent="0.25">
      <c r="B1187" s="191" t="str">
        <f>IF('Formulario PPGR3'!$G1187="","",CONCATENATE('Formulario PPGR3'!$C1187,".",'Formulario PPGR3'!$D1187,".",'Formulario PPGR3'!$E1187,".",'Formulario PPGR3'!$F1187))</f>
        <v/>
      </c>
      <c r="C1187" s="191" t="str">
        <f>IF('Formulario PPGR3'!$G1187="","",'Formulario PPGR1'!#REF!)</f>
        <v/>
      </c>
      <c r="D1187" s="191" t="str">
        <f>IF('Formulario PPGR3'!$G1187="","",'Formulario PPGR1'!#REF!)</f>
        <v/>
      </c>
      <c r="E1187" s="191" t="str">
        <f>IF('Formulario PPGR3'!$G1187="","",'Formulario PPGR1'!#REF!)</f>
        <v/>
      </c>
      <c r="F1187" s="191" t="str">
        <f>IF('Formulario PPGR3'!$G1187="","",'Formulario PPGR1'!#REF!)</f>
        <v/>
      </c>
      <c r="G1187" s="190"/>
      <c r="H1187" s="531" t="str" cm="1">
        <f t="array" ref="H1187">IF(Tabla1[[#This Row],[Código_Actividad]]="","",_xlfn.XLOOKUP(Tabla1[[#This Row],[Código_Actividad]],CodigoActividad,Tabla2[Actividades Programables Presupuestables],"",0))</f>
        <v/>
      </c>
      <c r="I1187" s="532" t="str">
        <f>IFERROR(VLOOKUP('Formulario PPGR3'!$G1187,'Formulario PPGR2'!$H$110:$V$265,15,FALSE),"")</f>
        <v/>
      </c>
      <c r="J1187" s="537"/>
      <c r="K1187" s="535" t="str">
        <f>IF(Tabla1[[#This Row],[Insumos]]="","",_xlfn.XLOOKUP(Tabla1[[#This Row],[Insumos]],Tabla10[Insumo],Tabla10[InsumoAbrev],"",0))</f>
        <v/>
      </c>
      <c r="L1187" s="536"/>
      <c r="M1187" s="533" t="str">
        <f>IF(Tabla1[[#This Row],[Descripción]]="","",_xlfn.XLOOKUP(Tabla1[[#This Row],[Descripción]],Tabla10[Descripción],Tabla10[Unidad de Medida],"",0))</f>
        <v/>
      </c>
      <c r="N1187" s="323"/>
      <c r="O1187" s="534" t="str">
        <f>IF(Tabla1[[#This Row],[Descripción]]="","",_xlfn.XLOOKUP(Tabla1[[#This Row],[Descripción]],Tabla10[Descripción],Tabla10[Precio Unitario],0))</f>
        <v/>
      </c>
      <c r="P1187" s="534" t="str">
        <f>IF(Tabla1[[#This Row],[Cantidad de Insumos]]="","",Tabla1[[#This Row],[Precio Unitario]]*Tabla1[[#This Row],[Cantidad de Insumos]])</f>
        <v/>
      </c>
      <c r="Q1187" s="534" t="str">
        <f>IF(Tabla1[[#This Row],[Descripción]]="","",_xlfn.XLOOKUP(Tabla1[[#This Row],[Descripción]],Tabla10[Descripción],Tabla10[CODIGO PRESUPUESTARIO],0))</f>
        <v/>
      </c>
      <c r="R1187" s="535"/>
    </row>
    <row r="1188" spans="2:18" x14ac:dyDescent="0.25">
      <c r="B1188" s="191" t="str">
        <f>IF('Formulario PPGR3'!$G1188="","",CONCATENATE('Formulario PPGR3'!$C1188,".",'Formulario PPGR3'!$D1188,".",'Formulario PPGR3'!$E1188,".",'Formulario PPGR3'!$F1188))</f>
        <v/>
      </c>
      <c r="C1188" s="191" t="str">
        <f>IF('Formulario PPGR3'!$G1188="","",'Formulario PPGR1'!#REF!)</f>
        <v/>
      </c>
      <c r="D1188" s="191" t="str">
        <f>IF('Formulario PPGR3'!$G1188="","",'Formulario PPGR1'!#REF!)</f>
        <v/>
      </c>
      <c r="E1188" s="191" t="str">
        <f>IF('Formulario PPGR3'!$G1188="","",'Formulario PPGR1'!#REF!)</f>
        <v/>
      </c>
      <c r="F1188" s="191" t="str">
        <f>IF('Formulario PPGR3'!$G1188="","",'Formulario PPGR1'!#REF!)</f>
        <v/>
      </c>
      <c r="G1188" s="190"/>
      <c r="H1188" s="531" t="str" cm="1">
        <f t="array" ref="H1188">IF(Tabla1[[#This Row],[Código_Actividad]]="","",_xlfn.XLOOKUP(Tabla1[[#This Row],[Código_Actividad]],CodigoActividad,Tabla2[Actividades Programables Presupuestables],"",0))</f>
        <v/>
      </c>
      <c r="I1188" s="532" t="str">
        <f>IFERROR(VLOOKUP('Formulario PPGR3'!$G1188,'Formulario PPGR2'!$H$110:$V$265,15,FALSE),"")</f>
        <v/>
      </c>
      <c r="J1188" s="537"/>
      <c r="K1188" s="535" t="str">
        <f>IF(Tabla1[[#This Row],[Insumos]]="","",_xlfn.XLOOKUP(Tabla1[[#This Row],[Insumos]],Tabla10[Insumo],Tabla10[InsumoAbrev],"",0))</f>
        <v/>
      </c>
      <c r="L1188" s="536"/>
      <c r="M1188" s="533" t="str">
        <f>IF(Tabla1[[#This Row],[Descripción]]="","",_xlfn.XLOOKUP(Tabla1[[#This Row],[Descripción]],Tabla10[Descripción],Tabla10[Unidad de Medida],"",0))</f>
        <v/>
      </c>
      <c r="N1188" s="323"/>
      <c r="O1188" s="534" t="str">
        <f>IF(Tabla1[[#This Row],[Descripción]]="","",_xlfn.XLOOKUP(Tabla1[[#This Row],[Descripción]],Tabla10[Descripción],Tabla10[Precio Unitario],0))</f>
        <v/>
      </c>
      <c r="P1188" s="534" t="str">
        <f>IF(Tabla1[[#This Row],[Cantidad de Insumos]]="","",Tabla1[[#This Row],[Precio Unitario]]*Tabla1[[#This Row],[Cantidad de Insumos]])</f>
        <v/>
      </c>
      <c r="Q1188" s="534" t="str">
        <f>IF(Tabla1[[#This Row],[Descripción]]="","",_xlfn.XLOOKUP(Tabla1[[#This Row],[Descripción]],Tabla10[Descripción],Tabla10[CODIGO PRESUPUESTARIO],0))</f>
        <v/>
      </c>
      <c r="R1188" s="535"/>
    </row>
    <row r="1189" spans="2:18" x14ac:dyDescent="0.25">
      <c r="B1189" s="191" t="str">
        <f>IF('Formulario PPGR3'!$G1189="","",CONCATENATE('Formulario PPGR3'!$C1189,".",'Formulario PPGR3'!$D1189,".",'Formulario PPGR3'!$E1189,".",'Formulario PPGR3'!$F1189))</f>
        <v/>
      </c>
      <c r="C1189" s="191" t="str">
        <f>IF('Formulario PPGR3'!$G1189="","",'Formulario PPGR1'!#REF!)</f>
        <v/>
      </c>
      <c r="D1189" s="191" t="str">
        <f>IF('Formulario PPGR3'!$G1189="","",'Formulario PPGR1'!#REF!)</f>
        <v/>
      </c>
      <c r="E1189" s="191" t="str">
        <f>IF('Formulario PPGR3'!$G1189="","",'Formulario PPGR1'!#REF!)</f>
        <v/>
      </c>
      <c r="F1189" s="191" t="str">
        <f>IF('Formulario PPGR3'!$G1189="","",'Formulario PPGR1'!#REF!)</f>
        <v/>
      </c>
      <c r="G1189" s="190"/>
      <c r="H1189" s="531" t="str" cm="1">
        <f t="array" ref="H1189">IF(Tabla1[[#This Row],[Código_Actividad]]="","",_xlfn.XLOOKUP(Tabla1[[#This Row],[Código_Actividad]],CodigoActividad,Tabla2[Actividades Programables Presupuestables],"",0))</f>
        <v/>
      </c>
      <c r="I1189" s="532" t="str">
        <f>IFERROR(VLOOKUP('Formulario PPGR3'!$G1189,'Formulario PPGR2'!$H$110:$V$265,15,FALSE),"")</f>
        <v/>
      </c>
      <c r="J1189" s="537"/>
      <c r="K1189" s="535" t="str">
        <f>IF(Tabla1[[#This Row],[Insumos]]="","",_xlfn.XLOOKUP(Tabla1[[#This Row],[Insumos]],Tabla10[Insumo],Tabla10[InsumoAbrev],"",0))</f>
        <v/>
      </c>
      <c r="L1189" s="536"/>
      <c r="M1189" s="533" t="str">
        <f>IF(Tabla1[[#This Row],[Descripción]]="","",_xlfn.XLOOKUP(Tabla1[[#This Row],[Descripción]],Tabla10[Descripción],Tabla10[Unidad de Medida],"",0))</f>
        <v/>
      </c>
      <c r="N1189" s="323"/>
      <c r="O1189" s="534" t="str">
        <f>IF(Tabla1[[#This Row],[Descripción]]="","",_xlfn.XLOOKUP(Tabla1[[#This Row],[Descripción]],Tabla10[Descripción],Tabla10[Precio Unitario],0))</f>
        <v/>
      </c>
      <c r="P1189" s="534" t="str">
        <f>IF(Tabla1[[#This Row],[Cantidad de Insumos]]="","",Tabla1[[#This Row],[Precio Unitario]]*Tabla1[[#This Row],[Cantidad de Insumos]])</f>
        <v/>
      </c>
      <c r="Q1189" s="534" t="str">
        <f>IF(Tabla1[[#This Row],[Descripción]]="","",_xlfn.XLOOKUP(Tabla1[[#This Row],[Descripción]],Tabla10[Descripción],Tabla10[CODIGO PRESUPUESTARIO],0))</f>
        <v/>
      </c>
      <c r="R1189" s="535"/>
    </row>
    <row r="1190" spans="2:18" x14ac:dyDescent="0.25">
      <c r="B1190" s="191" t="str">
        <f>IF('Formulario PPGR3'!$G1190="","",CONCATENATE('Formulario PPGR3'!$C1190,".",'Formulario PPGR3'!$D1190,".",'Formulario PPGR3'!$E1190,".",'Formulario PPGR3'!$F1190))</f>
        <v/>
      </c>
      <c r="C1190" s="191" t="str">
        <f>IF('Formulario PPGR3'!$G1190="","",'Formulario PPGR1'!#REF!)</f>
        <v/>
      </c>
      <c r="D1190" s="191" t="str">
        <f>IF('Formulario PPGR3'!$G1190="","",'Formulario PPGR1'!#REF!)</f>
        <v/>
      </c>
      <c r="E1190" s="191" t="str">
        <f>IF('Formulario PPGR3'!$G1190="","",'Formulario PPGR1'!#REF!)</f>
        <v/>
      </c>
      <c r="F1190" s="191" t="str">
        <f>IF('Formulario PPGR3'!$G1190="","",'Formulario PPGR1'!#REF!)</f>
        <v/>
      </c>
      <c r="G1190" s="190"/>
      <c r="H1190" s="531" t="str" cm="1">
        <f t="array" ref="H1190">IF(Tabla1[[#This Row],[Código_Actividad]]="","",_xlfn.XLOOKUP(Tabla1[[#This Row],[Código_Actividad]],CodigoActividad,Tabla2[Actividades Programables Presupuestables],"",0))</f>
        <v/>
      </c>
      <c r="I1190" s="532" t="str">
        <f>IFERROR(VLOOKUP('Formulario PPGR3'!$G1190,'Formulario PPGR2'!$H$110:$V$265,15,FALSE),"")</f>
        <v/>
      </c>
      <c r="J1190" s="537"/>
      <c r="K1190" s="535" t="str">
        <f>IF(Tabla1[[#This Row],[Insumos]]="","",_xlfn.XLOOKUP(Tabla1[[#This Row],[Insumos]],Tabla10[Insumo],Tabla10[InsumoAbrev],"",0))</f>
        <v/>
      </c>
      <c r="L1190" s="536"/>
      <c r="M1190" s="533" t="str">
        <f>IF(Tabla1[[#This Row],[Descripción]]="","",_xlfn.XLOOKUP(Tabla1[[#This Row],[Descripción]],Tabla10[Descripción],Tabla10[Unidad de Medida],"",0))</f>
        <v/>
      </c>
      <c r="N1190" s="323"/>
      <c r="O1190" s="534" t="str">
        <f>IF(Tabla1[[#This Row],[Descripción]]="","",_xlfn.XLOOKUP(Tabla1[[#This Row],[Descripción]],Tabla10[Descripción],Tabla10[Precio Unitario],0))</f>
        <v/>
      </c>
      <c r="P1190" s="534" t="str">
        <f>IF(Tabla1[[#This Row],[Cantidad de Insumos]]="","",Tabla1[[#This Row],[Precio Unitario]]*Tabla1[[#This Row],[Cantidad de Insumos]])</f>
        <v/>
      </c>
      <c r="Q1190" s="534" t="str">
        <f>IF(Tabla1[[#This Row],[Descripción]]="","",_xlfn.XLOOKUP(Tabla1[[#This Row],[Descripción]],Tabla10[Descripción],Tabla10[CODIGO PRESUPUESTARIO],0))</f>
        <v/>
      </c>
      <c r="R1190" s="535"/>
    </row>
    <row r="1191" spans="2:18" x14ac:dyDescent="0.25">
      <c r="B1191" s="191" t="str">
        <f>IF('Formulario PPGR3'!$G1191="","",CONCATENATE('Formulario PPGR3'!$C1191,".",'Formulario PPGR3'!$D1191,".",'Formulario PPGR3'!$E1191,".",'Formulario PPGR3'!$F1191))</f>
        <v/>
      </c>
      <c r="C1191" s="191" t="str">
        <f>IF('Formulario PPGR3'!$G1191="","",'Formulario PPGR1'!#REF!)</f>
        <v/>
      </c>
      <c r="D1191" s="191" t="str">
        <f>IF('Formulario PPGR3'!$G1191="","",'Formulario PPGR1'!#REF!)</f>
        <v/>
      </c>
      <c r="E1191" s="191" t="str">
        <f>IF('Formulario PPGR3'!$G1191="","",'Formulario PPGR1'!#REF!)</f>
        <v/>
      </c>
      <c r="F1191" s="191" t="str">
        <f>IF('Formulario PPGR3'!$G1191="","",'Formulario PPGR1'!#REF!)</f>
        <v/>
      </c>
      <c r="G1191" s="190"/>
      <c r="H1191" s="531" t="str" cm="1">
        <f t="array" ref="H1191">IF(Tabla1[[#This Row],[Código_Actividad]]="","",_xlfn.XLOOKUP(Tabla1[[#This Row],[Código_Actividad]],CodigoActividad,Tabla2[Actividades Programables Presupuestables],"",0))</f>
        <v/>
      </c>
      <c r="I1191" s="532" t="str">
        <f>IFERROR(VLOOKUP('Formulario PPGR3'!$G1191,'Formulario PPGR2'!$H$110:$V$265,15,FALSE),"")</f>
        <v/>
      </c>
      <c r="J1191" s="537"/>
      <c r="K1191" s="535" t="str">
        <f>IF(Tabla1[[#This Row],[Insumos]]="","",_xlfn.XLOOKUP(Tabla1[[#This Row],[Insumos]],Tabla10[Insumo],Tabla10[InsumoAbrev],"",0))</f>
        <v/>
      </c>
      <c r="L1191" s="536"/>
      <c r="M1191" s="533" t="str">
        <f>IF(Tabla1[[#This Row],[Descripción]]="","",_xlfn.XLOOKUP(Tabla1[[#This Row],[Descripción]],Tabla10[Descripción],Tabla10[Unidad de Medida],"",0))</f>
        <v/>
      </c>
      <c r="N1191" s="323"/>
      <c r="O1191" s="534" t="str">
        <f>IF(Tabla1[[#This Row],[Descripción]]="","",_xlfn.XLOOKUP(Tabla1[[#This Row],[Descripción]],Tabla10[Descripción],Tabla10[Precio Unitario],0))</f>
        <v/>
      </c>
      <c r="P1191" s="534" t="str">
        <f>IF(Tabla1[[#This Row],[Cantidad de Insumos]]="","",Tabla1[[#This Row],[Precio Unitario]]*Tabla1[[#This Row],[Cantidad de Insumos]])</f>
        <v/>
      </c>
      <c r="Q1191" s="534" t="str">
        <f>IF(Tabla1[[#This Row],[Descripción]]="","",_xlfn.XLOOKUP(Tabla1[[#This Row],[Descripción]],Tabla10[Descripción],Tabla10[CODIGO PRESUPUESTARIO],0))</f>
        <v/>
      </c>
      <c r="R1191" s="535"/>
    </row>
    <row r="1192" spans="2:18" x14ac:dyDescent="0.25">
      <c r="B1192" s="191" t="str">
        <f>IF('Formulario PPGR3'!$G1192="","",CONCATENATE('Formulario PPGR3'!$C1192,".",'Formulario PPGR3'!$D1192,".",'Formulario PPGR3'!$E1192,".",'Formulario PPGR3'!$F1192))</f>
        <v/>
      </c>
      <c r="C1192" s="191" t="str">
        <f>IF('Formulario PPGR3'!$G1192="","",'Formulario PPGR1'!#REF!)</f>
        <v/>
      </c>
      <c r="D1192" s="191" t="str">
        <f>IF('Formulario PPGR3'!$G1192="","",'Formulario PPGR1'!#REF!)</f>
        <v/>
      </c>
      <c r="E1192" s="191" t="str">
        <f>IF('Formulario PPGR3'!$G1192="","",'Formulario PPGR1'!#REF!)</f>
        <v/>
      </c>
      <c r="F1192" s="191" t="str">
        <f>IF('Formulario PPGR3'!$G1192="","",'Formulario PPGR1'!#REF!)</f>
        <v/>
      </c>
      <c r="G1192" s="190"/>
      <c r="H1192" s="531" t="str" cm="1">
        <f t="array" ref="H1192">IF(Tabla1[[#This Row],[Código_Actividad]]="","",_xlfn.XLOOKUP(Tabla1[[#This Row],[Código_Actividad]],CodigoActividad,Tabla2[Actividades Programables Presupuestables],"",0))</f>
        <v/>
      </c>
      <c r="I1192" s="532" t="str">
        <f>IFERROR(VLOOKUP('Formulario PPGR3'!$G1192,'Formulario PPGR2'!$H$110:$V$265,15,FALSE),"")</f>
        <v/>
      </c>
      <c r="J1192" s="537"/>
      <c r="K1192" s="535" t="str">
        <f>IF(Tabla1[[#This Row],[Insumos]]="","",_xlfn.XLOOKUP(Tabla1[[#This Row],[Insumos]],Tabla10[Insumo],Tabla10[InsumoAbrev],"",0))</f>
        <v/>
      </c>
      <c r="L1192" s="536"/>
      <c r="M1192" s="533" t="str">
        <f>IF(Tabla1[[#This Row],[Descripción]]="","",_xlfn.XLOOKUP(Tabla1[[#This Row],[Descripción]],Tabla10[Descripción],Tabla10[Unidad de Medida],"",0))</f>
        <v/>
      </c>
      <c r="N1192" s="323"/>
      <c r="O1192" s="534" t="str">
        <f>IF(Tabla1[[#This Row],[Descripción]]="","",_xlfn.XLOOKUP(Tabla1[[#This Row],[Descripción]],Tabla10[Descripción],Tabla10[Precio Unitario],0))</f>
        <v/>
      </c>
      <c r="P1192" s="534" t="str">
        <f>IF(Tabla1[[#This Row],[Cantidad de Insumos]]="","",Tabla1[[#This Row],[Precio Unitario]]*Tabla1[[#This Row],[Cantidad de Insumos]])</f>
        <v/>
      </c>
      <c r="Q1192" s="534" t="str">
        <f>IF(Tabla1[[#This Row],[Descripción]]="","",_xlfn.XLOOKUP(Tabla1[[#This Row],[Descripción]],Tabla10[Descripción],Tabla10[CODIGO PRESUPUESTARIO],0))</f>
        <v/>
      </c>
      <c r="R1192" s="535"/>
    </row>
    <row r="1193" spans="2:18" x14ac:dyDescent="0.25">
      <c r="B1193" s="191" t="str">
        <f>IF('Formulario PPGR3'!$G1193="","",CONCATENATE('Formulario PPGR3'!$C1193,".",'Formulario PPGR3'!$D1193,".",'Formulario PPGR3'!$E1193,".",'Formulario PPGR3'!$F1193))</f>
        <v/>
      </c>
      <c r="C1193" s="191" t="str">
        <f>IF('Formulario PPGR3'!$G1193="","",'Formulario PPGR1'!#REF!)</f>
        <v/>
      </c>
      <c r="D1193" s="191" t="str">
        <f>IF('Formulario PPGR3'!$G1193="","",'Formulario PPGR1'!#REF!)</f>
        <v/>
      </c>
      <c r="E1193" s="191" t="str">
        <f>IF('Formulario PPGR3'!$G1193="","",'Formulario PPGR1'!#REF!)</f>
        <v/>
      </c>
      <c r="F1193" s="191" t="str">
        <f>IF('Formulario PPGR3'!$G1193="","",'Formulario PPGR1'!#REF!)</f>
        <v/>
      </c>
      <c r="G1193" s="190"/>
      <c r="H1193" s="531" t="str" cm="1">
        <f t="array" ref="H1193">IF(Tabla1[[#This Row],[Código_Actividad]]="","",_xlfn.XLOOKUP(Tabla1[[#This Row],[Código_Actividad]],CodigoActividad,Tabla2[Actividades Programables Presupuestables],"",0))</f>
        <v/>
      </c>
      <c r="I1193" s="532" t="str">
        <f>IFERROR(VLOOKUP('Formulario PPGR3'!$G1193,'Formulario PPGR2'!$H$110:$V$265,15,FALSE),"")</f>
        <v/>
      </c>
      <c r="J1193" s="537"/>
      <c r="K1193" s="535" t="str">
        <f>IF(Tabla1[[#This Row],[Insumos]]="","",_xlfn.XLOOKUP(Tabla1[[#This Row],[Insumos]],Tabla10[Insumo],Tabla10[InsumoAbrev],"",0))</f>
        <v/>
      </c>
      <c r="L1193" s="536"/>
      <c r="M1193" s="533" t="str">
        <f>IF(Tabla1[[#This Row],[Descripción]]="","",_xlfn.XLOOKUP(Tabla1[[#This Row],[Descripción]],Tabla10[Descripción],Tabla10[Unidad de Medida],"",0))</f>
        <v/>
      </c>
      <c r="N1193" s="323"/>
      <c r="O1193" s="534" t="str">
        <f>IF(Tabla1[[#This Row],[Descripción]]="","",_xlfn.XLOOKUP(Tabla1[[#This Row],[Descripción]],Tabla10[Descripción],Tabla10[Precio Unitario],0))</f>
        <v/>
      </c>
      <c r="P1193" s="534" t="str">
        <f>IF(Tabla1[[#This Row],[Cantidad de Insumos]]="","",Tabla1[[#This Row],[Precio Unitario]]*Tabla1[[#This Row],[Cantidad de Insumos]])</f>
        <v/>
      </c>
      <c r="Q1193" s="534" t="str">
        <f>IF(Tabla1[[#This Row],[Descripción]]="","",_xlfn.XLOOKUP(Tabla1[[#This Row],[Descripción]],Tabla10[Descripción],Tabla10[CODIGO PRESUPUESTARIO],0))</f>
        <v/>
      </c>
      <c r="R1193" s="535"/>
    </row>
    <row r="1194" spans="2:18" x14ac:dyDescent="0.25">
      <c r="B1194" s="191" t="str">
        <f>IF('Formulario PPGR3'!$G1194="","",CONCATENATE('Formulario PPGR3'!$C1194,".",'Formulario PPGR3'!$D1194,".",'Formulario PPGR3'!$E1194,".",'Formulario PPGR3'!$F1194))</f>
        <v/>
      </c>
      <c r="C1194" s="191" t="str">
        <f>IF('Formulario PPGR3'!$G1194="","",'Formulario PPGR1'!#REF!)</f>
        <v/>
      </c>
      <c r="D1194" s="191" t="str">
        <f>IF('Formulario PPGR3'!$G1194="","",'Formulario PPGR1'!#REF!)</f>
        <v/>
      </c>
      <c r="E1194" s="191" t="str">
        <f>IF('Formulario PPGR3'!$G1194="","",'Formulario PPGR1'!#REF!)</f>
        <v/>
      </c>
      <c r="F1194" s="191" t="str">
        <f>IF('Formulario PPGR3'!$G1194="","",'Formulario PPGR1'!#REF!)</f>
        <v/>
      </c>
      <c r="G1194" s="190"/>
      <c r="H1194" s="531" t="str" cm="1">
        <f t="array" ref="H1194">IF(Tabla1[[#This Row],[Código_Actividad]]="","",_xlfn.XLOOKUP(Tabla1[[#This Row],[Código_Actividad]],CodigoActividad,Tabla2[Actividades Programables Presupuestables],"",0))</f>
        <v/>
      </c>
      <c r="I1194" s="532" t="str">
        <f>IFERROR(VLOOKUP('Formulario PPGR3'!$G1194,'Formulario PPGR2'!$H$110:$V$265,15,FALSE),"")</f>
        <v/>
      </c>
      <c r="J1194" s="537"/>
      <c r="K1194" s="535" t="str">
        <f>IF(Tabla1[[#This Row],[Insumos]]="","",_xlfn.XLOOKUP(Tabla1[[#This Row],[Insumos]],Tabla10[Insumo],Tabla10[InsumoAbrev],"",0))</f>
        <v/>
      </c>
      <c r="L1194" s="536"/>
      <c r="M1194" s="533" t="str">
        <f>IF(Tabla1[[#This Row],[Descripción]]="","",_xlfn.XLOOKUP(Tabla1[[#This Row],[Descripción]],Tabla10[Descripción],Tabla10[Unidad de Medida],"",0))</f>
        <v/>
      </c>
      <c r="N1194" s="323"/>
      <c r="O1194" s="534" t="str">
        <f>IF(Tabla1[[#This Row],[Descripción]]="","",_xlfn.XLOOKUP(Tabla1[[#This Row],[Descripción]],Tabla10[Descripción],Tabla10[Precio Unitario],0))</f>
        <v/>
      </c>
      <c r="P1194" s="534" t="str">
        <f>IF(Tabla1[[#This Row],[Cantidad de Insumos]]="","",Tabla1[[#This Row],[Precio Unitario]]*Tabla1[[#This Row],[Cantidad de Insumos]])</f>
        <v/>
      </c>
      <c r="Q1194" s="534" t="str">
        <f>IF(Tabla1[[#This Row],[Descripción]]="","",_xlfn.XLOOKUP(Tabla1[[#This Row],[Descripción]],Tabla10[Descripción],Tabla10[CODIGO PRESUPUESTARIO],0))</f>
        <v/>
      </c>
      <c r="R1194" s="535"/>
    </row>
    <row r="1195" spans="2:18" x14ac:dyDescent="0.25">
      <c r="B1195" s="191" t="str">
        <f>IF('Formulario PPGR3'!$G1195="","",CONCATENATE('Formulario PPGR3'!$C1195,".",'Formulario PPGR3'!$D1195,".",'Formulario PPGR3'!$E1195,".",'Formulario PPGR3'!$F1195))</f>
        <v/>
      </c>
      <c r="C1195" s="191" t="str">
        <f>IF('Formulario PPGR3'!$G1195="","",'Formulario PPGR1'!#REF!)</f>
        <v/>
      </c>
      <c r="D1195" s="191" t="str">
        <f>IF('Formulario PPGR3'!$G1195="","",'Formulario PPGR1'!#REF!)</f>
        <v/>
      </c>
      <c r="E1195" s="191" t="str">
        <f>IF('Formulario PPGR3'!$G1195="","",'Formulario PPGR1'!#REF!)</f>
        <v/>
      </c>
      <c r="F1195" s="191" t="str">
        <f>IF('Formulario PPGR3'!$G1195="","",'Formulario PPGR1'!#REF!)</f>
        <v/>
      </c>
      <c r="G1195" s="190"/>
      <c r="H1195" s="531" t="str" cm="1">
        <f t="array" ref="H1195">IF(Tabla1[[#This Row],[Código_Actividad]]="","",_xlfn.XLOOKUP(Tabla1[[#This Row],[Código_Actividad]],CodigoActividad,Tabla2[Actividades Programables Presupuestables],"",0))</f>
        <v/>
      </c>
      <c r="I1195" s="532" t="str">
        <f>IFERROR(VLOOKUP('Formulario PPGR3'!$G1195,'Formulario PPGR2'!$H$110:$V$265,15,FALSE),"")</f>
        <v/>
      </c>
      <c r="J1195" s="537"/>
      <c r="K1195" s="535" t="str">
        <f>IF(Tabla1[[#This Row],[Insumos]]="","",_xlfn.XLOOKUP(Tabla1[[#This Row],[Insumos]],Tabla10[Insumo],Tabla10[InsumoAbrev],"",0))</f>
        <v/>
      </c>
      <c r="L1195" s="536"/>
      <c r="M1195" s="533" t="str">
        <f>IF(Tabla1[[#This Row],[Descripción]]="","",_xlfn.XLOOKUP(Tabla1[[#This Row],[Descripción]],Tabla10[Descripción],Tabla10[Unidad de Medida],"",0))</f>
        <v/>
      </c>
      <c r="N1195" s="323"/>
      <c r="O1195" s="534" t="str">
        <f>IF(Tabla1[[#This Row],[Descripción]]="","",_xlfn.XLOOKUP(Tabla1[[#This Row],[Descripción]],Tabla10[Descripción],Tabla10[Precio Unitario],0))</f>
        <v/>
      </c>
      <c r="P1195" s="534" t="str">
        <f>IF(Tabla1[[#This Row],[Cantidad de Insumos]]="","",Tabla1[[#This Row],[Precio Unitario]]*Tabla1[[#This Row],[Cantidad de Insumos]])</f>
        <v/>
      </c>
      <c r="Q1195" s="534" t="str">
        <f>IF(Tabla1[[#This Row],[Descripción]]="","",_xlfn.XLOOKUP(Tabla1[[#This Row],[Descripción]],Tabla10[Descripción],Tabla10[CODIGO PRESUPUESTARIO],0))</f>
        <v/>
      </c>
      <c r="R1195" s="535"/>
    </row>
    <row r="1196" spans="2:18" x14ac:dyDescent="0.25">
      <c r="B1196" s="191" t="str">
        <f>IF('Formulario PPGR3'!$G1196="","",CONCATENATE('Formulario PPGR3'!$C1196,".",'Formulario PPGR3'!$D1196,".",'Formulario PPGR3'!$E1196,".",'Formulario PPGR3'!$F1196))</f>
        <v/>
      </c>
      <c r="C1196" s="191" t="str">
        <f>IF('Formulario PPGR3'!$G1196="","",'Formulario PPGR1'!#REF!)</f>
        <v/>
      </c>
      <c r="D1196" s="191" t="str">
        <f>IF('Formulario PPGR3'!$G1196="","",'Formulario PPGR1'!#REF!)</f>
        <v/>
      </c>
      <c r="E1196" s="191" t="str">
        <f>IF('Formulario PPGR3'!$G1196="","",'Formulario PPGR1'!#REF!)</f>
        <v/>
      </c>
      <c r="F1196" s="191" t="str">
        <f>IF('Formulario PPGR3'!$G1196="","",'Formulario PPGR1'!#REF!)</f>
        <v/>
      </c>
      <c r="G1196" s="190"/>
      <c r="H1196" s="531" t="str" cm="1">
        <f t="array" ref="H1196">IF(Tabla1[[#This Row],[Código_Actividad]]="","",_xlfn.XLOOKUP(Tabla1[[#This Row],[Código_Actividad]],CodigoActividad,Tabla2[Actividades Programables Presupuestables],"",0))</f>
        <v/>
      </c>
      <c r="I1196" s="532" t="str">
        <f>IFERROR(VLOOKUP('Formulario PPGR3'!$G1196,'Formulario PPGR2'!$H$110:$V$265,15,FALSE),"")</f>
        <v/>
      </c>
      <c r="J1196" s="537"/>
      <c r="K1196" s="535" t="str">
        <f>IF(Tabla1[[#This Row],[Insumos]]="","",_xlfn.XLOOKUP(Tabla1[[#This Row],[Insumos]],Tabla10[Insumo],Tabla10[InsumoAbrev],"",0))</f>
        <v/>
      </c>
      <c r="L1196" s="536"/>
      <c r="M1196" s="533" t="str">
        <f>IF(Tabla1[[#This Row],[Descripción]]="","",_xlfn.XLOOKUP(Tabla1[[#This Row],[Descripción]],Tabla10[Descripción],Tabla10[Unidad de Medida],"",0))</f>
        <v/>
      </c>
      <c r="N1196" s="323"/>
      <c r="O1196" s="534" t="str">
        <f>IF(Tabla1[[#This Row],[Descripción]]="","",_xlfn.XLOOKUP(Tabla1[[#This Row],[Descripción]],Tabla10[Descripción],Tabla10[Precio Unitario],0))</f>
        <v/>
      </c>
      <c r="P1196" s="534" t="str">
        <f>IF(Tabla1[[#This Row],[Cantidad de Insumos]]="","",Tabla1[[#This Row],[Precio Unitario]]*Tabla1[[#This Row],[Cantidad de Insumos]])</f>
        <v/>
      </c>
      <c r="Q1196" s="534" t="str">
        <f>IF(Tabla1[[#This Row],[Descripción]]="","",_xlfn.XLOOKUP(Tabla1[[#This Row],[Descripción]],Tabla10[Descripción],Tabla10[CODIGO PRESUPUESTARIO],0))</f>
        <v/>
      </c>
      <c r="R1196" s="535"/>
    </row>
    <row r="1197" spans="2:18" x14ac:dyDescent="0.25">
      <c r="B1197" s="191" t="str">
        <f>IF('Formulario PPGR3'!$G1197="","",CONCATENATE('Formulario PPGR3'!$C1197,".",'Formulario PPGR3'!$D1197,".",'Formulario PPGR3'!$E1197,".",'Formulario PPGR3'!$F1197))</f>
        <v/>
      </c>
      <c r="C1197" s="191" t="str">
        <f>IF('Formulario PPGR3'!$G1197="","",'Formulario PPGR1'!#REF!)</f>
        <v/>
      </c>
      <c r="D1197" s="191" t="str">
        <f>IF('Formulario PPGR3'!$G1197="","",'Formulario PPGR1'!#REF!)</f>
        <v/>
      </c>
      <c r="E1197" s="191" t="str">
        <f>IF('Formulario PPGR3'!$G1197="","",'Formulario PPGR1'!#REF!)</f>
        <v/>
      </c>
      <c r="F1197" s="191" t="str">
        <f>IF('Formulario PPGR3'!$G1197="","",'Formulario PPGR1'!#REF!)</f>
        <v/>
      </c>
      <c r="G1197" s="190"/>
      <c r="H1197" s="531" t="str" cm="1">
        <f t="array" ref="H1197">IF(Tabla1[[#This Row],[Código_Actividad]]="","",_xlfn.XLOOKUP(Tabla1[[#This Row],[Código_Actividad]],CodigoActividad,Tabla2[Actividades Programables Presupuestables],"",0))</f>
        <v/>
      </c>
      <c r="I1197" s="532" t="str">
        <f>IFERROR(VLOOKUP('Formulario PPGR3'!$G1197,'Formulario PPGR2'!$H$110:$V$265,15,FALSE),"")</f>
        <v/>
      </c>
      <c r="J1197" s="537"/>
      <c r="K1197" s="535" t="str">
        <f>IF(Tabla1[[#This Row],[Insumos]]="","",_xlfn.XLOOKUP(Tabla1[[#This Row],[Insumos]],Tabla10[Insumo],Tabla10[InsumoAbrev],"",0))</f>
        <v/>
      </c>
      <c r="L1197" s="536"/>
      <c r="M1197" s="533" t="str">
        <f>IF(Tabla1[[#This Row],[Descripción]]="","",_xlfn.XLOOKUP(Tabla1[[#This Row],[Descripción]],Tabla10[Descripción],Tabla10[Unidad de Medida],"",0))</f>
        <v/>
      </c>
      <c r="N1197" s="323"/>
      <c r="O1197" s="534" t="str">
        <f>IF(Tabla1[[#This Row],[Descripción]]="","",_xlfn.XLOOKUP(Tabla1[[#This Row],[Descripción]],Tabla10[Descripción],Tabla10[Precio Unitario],0))</f>
        <v/>
      </c>
      <c r="P1197" s="534" t="str">
        <f>IF(Tabla1[[#This Row],[Cantidad de Insumos]]="","",Tabla1[[#This Row],[Precio Unitario]]*Tabla1[[#This Row],[Cantidad de Insumos]])</f>
        <v/>
      </c>
      <c r="Q1197" s="534" t="str">
        <f>IF(Tabla1[[#This Row],[Descripción]]="","",_xlfn.XLOOKUP(Tabla1[[#This Row],[Descripción]],Tabla10[Descripción],Tabla10[CODIGO PRESUPUESTARIO],0))</f>
        <v/>
      </c>
      <c r="R1197" s="535"/>
    </row>
    <row r="1198" spans="2:18" x14ac:dyDescent="0.25">
      <c r="B1198" s="191" t="str">
        <f>IF('Formulario PPGR3'!$G1198="","",CONCATENATE('Formulario PPGR3'!$C1198,".",'Formulario PPGR3'!$D1198,".",'Formulario PPGR3'!$E1198,".",'Formulario PPGR3'!$F1198))</f>
        <v/>
      </c>
      <c r="C1198" s="191" t="str">
        <f>IF('Formulario PPGR3'!$G1198="","",'Formulario PPGR1'!#REF!)</f>
        <v/>
      </c>
      <c r="D1198" s="191" t="str">
        <f>IF('Formulario PPGR3'!$G1198="","",'Formulario PPGR1'!#REF!)</f>
        <v/>
      </c>
      <c r="E1198" s="191" t="str">
        <f>IF('Formulario PPGR3'!$G1198="","",'Formulario PPGR1'!#REF!)</f>
        <v/>
      </c>
      <c r="F1198" s="191" t="str">
        <f>IF('Formulario PPGR3'!$G1198="","",'Formulario PPGR1'!#REF!)</f>
        <v/>
      </c>
      <c r="G1198" s="190"/>
      <c r="H1198" s="531" t="str" cm="1">
        <f t="array" ref="H1198">IF(Tabla1[[#This Row],[Código_Actividad]]="","",_xlfn.XLOOKUP(Tabla1[[#This Row],[Código_Actividad]],CodigoActividad,Tabla2[Actividades Programables Presupuestables],"",0))</f>
        <v/>
      </c>
      <c r="I1198" s="532" t="str">
        <f>IFERROR(VLOOKUP('Formulario PPGR3'!$G1198,'Formulario PPGR2'!$H$110:$V$265,15,FALSE),"")</f>
        <v/>
      </c>
      <c r="J1198" s="537"/>
      <c r="K1198" s="535" t="str">
        <f>IF(Tabla1[[#This Row],[Insumos]]="","",_xlfn.XLOOKUP(Tabla1[[#This Row],[Insumos]],Tabla10[Insumo],Tabla10[InsumoAbrev],"",0))</f>
        <v/>
      </c>
      <c r="L1198" s="536"/>
      <c r="M1198" s="533" t="str">
        <f>IF(Tabla1[[#This Row],[Descripción]]="","",_xlfn.XLOOKUP(Tabla1[[#This Row],[Descripción]],Tabla10[Descripción],Tabla10[Unidad de Medida],"",0))</f>
        <v/>
      </c>
      <c r="N1198" s="323"/>
      <c r="O1198" s="534" t="str">
        <f>IF(Tabla1[[#This Row],[Descripción]]="","",_xlfn.XLOOKUP(Tabla1[[#This Row],[Descripción]],Tabla10[Descripción],Tabla10[Precio Unitario],0))</f>
        <v/>
      </c>
      <c r="P1198" s="534" t="str">
        <f>IF(Tabla1[[#This Row],[Cantidad de Insumos]]="","",Tabla1[[#This Row],[Precio Unitario]]*Tabla1[[#This Row],[Cantidad de Insumos]])</f>
        <v/>
      </c>
      <c r="Q1198" s="534" t="str">
        <f>IF(Tabla1[[#This Row],[Descripción]]="","",_xlfn.XLOOKUP(Tabla1[[#This Row],[Descripción]],Tabla10[Descripción],Tabla10[CODIGO PRESUPUESTARIO],0))</f>
        <v/>
      </c>
      <c r="R1198" s="535"/>
    </row>
    <row r="1199" spans="2:18" x14ac:dyDescent="0.25">
      <c r="B1199" s="191" t="str">
        <f>IF('Formulario PPGR3'!$G1199="","",CONCATENATE('Formulario PPGR3'!$C1199,".",'Formulario PPGR3'!$D1199,".",'Formulario PPGR3'!$E1199,".",'Formulario PPGR3'!$F1199))</f>
        <v/>
      </c>
      <c r="C1199" s="191" t="str">
        <f>IF('Formulario PPGR3'!$G1199="","",'Formulario PPGR1'!#REF!)</f>
        <v/>
      </c>
      <c r="D1199" s="191" t="str">
        <f>IF('Formulario PPGR3'!$G1199="","",'Formulario PPGR1'!#REF!)</f>
        <v/>
      </c>
      <c r="E1199" s="191" t="str">
        <f>IF('Formulario PPGR3'!$G1199="","",'Formulario PPGR1'!#REF!)</f>
        <v/>
      </c>
      <c r="F1199" s="191" t="str">
        <f>IF('Formulario PPGR3'!$G1199="","",'Formulario PPGR1'!#REF!)</f>
        <v/>
      </c>
      <c r="G1199" s="190"/>
      <c r="H1199" s="531" t="str" cm="1">
        <f t="array" ref="H1199">IF(Tabla1[[#This Row],[Código_Actividad]]="","",_xlfn.XLOOKUP(Tabla1[[#This Row],[Código_Actividad]],CodigoActividad,Tabla2[Actividades Programables Presupuestables],"",0))</f>
        <v/>
      </c>
      <c r="I1199" s="532" t="str">
        <f>IFERROR(VLOOKUP('Formulario PPGR3'!$G1199,'Formulario PPGR2'!$H$110:$V$265,15,FALSE),"")</f>
        <v/>
      </c>
      <c r="J1199" s="537"/>
      <c r="K1199" s="535" t="str">
        <f>IF(Tabla1[[#This Row],[Insumos]]="","",_xlfn.XLOOKUP(Tabla1[[#This Row],[Insumos]],Tabla10[Insumo],Tabla10[InsumoAbrev],"",0))</f>
        <v/>
      </c>
      <c r="L1199" s="536"/>
      <c r="M1199" s="533" t="str">
        <f>IF(Tabla1[[#This Row],[Descripción]]="","",_xlfn.XLOOKUP(Tabla1[[#This Row],[Descripción]],Tabla10[Descripción],Tabla10[Unidad de Medida],"",0))</f>
        <v/>
      </c>
      <c r="N1199" s="323"/>
      <c r="O1199" s="534" t="str">
        <f>IF(Tabla1[[#This Row],[Descripción]]="","",_xlfn.XLOOKUP(Tabla1[[#This Row],[Descripción]],Tabla10[Descripción],Tabla10[Precio Unitario],0))</f>
        <v/>
      </c>
      <c r="P1199" s="534" t="str">
        <f>IF(Tabla1[[#This Row],[Cantidad de Insumos]]="","",Tabla1[[#This Row],[Precio Unitario]]*Tabla1[[#This Row],[Cantidad de Insumos]])</f>
        <v/>
      </c>
      <c r="Q1199" s="534" t="str">
        <f>IF(Tabla1[[#This Row],[Descripción]]="","",_xlfn.XLOOKUP(Tabla1[[#This Row],[Descripción]],Tabla10[Descripción],Tabla10[CODIGO PRESUPUESTARIO],0))</f>
        <v/>
      </c>
      <c r="R1199" s="535"/>
    </row>
    <row r="1200" spans="2:18" x14ac:dyDescent="0.25">
      <c r="B1200" s="191" t="str">
        <f>IF('Formulario PPGR3'!$G1200="","",CONCATENATE('Formulario PPGR3'!$C1200,".",'Formulario PPGR3'!$D1200,".",'Formulario PPGR3'!$E1200,".",'Formulario PPGR3'!$F1200))</f>
        <v/>
      </c>
      <c r="C1200" s="191" t="str">
        <f>IF('Formulario PPGR3'!$G1200="","",'Formulario PPGR1'!#REF!)</f>
        <v/>
      </c>
      <c r="D1200" s="191" t="str">
        <f>IF('Formulario PPGR3'!$G1200="","",'Formulario PPGR1'!#REF!)</f>
        <v/>
      </c>
      <c r="E1200" s="191" t="str">
        <f>IF('Formulario PPGR3'!$G1200="","",'Formulario PPGR1'!#REF!)</f>
        <v/>
      </c>
      <c r="F1200" s="191" t="str">
        <f>IF('Formulario PPGR3'!$G1200="","",'Formulario PPGR1'!#REF!)</f>
        <v/>
      </c>
      <c r="G1200" s="190"/>
      <c r="H1200" s="531" t="str" cm="1">
        <f t="array" ref="H1200">IF(Tabla1[[#This Row],[Código_Actividad]]="","",_xlfn.XLOOKUP(Tabla1[[#This Row],[Código_Actividad]],CodigoActividad,Tabla2[Actividades Programables Presupuestables],"",0))</f>
        <v/>
      </c>
      <c r="I1200" s="532" t="str">
        <f>IFERROR(VLOOKUP('Formulario PPGR3'!$G1200,'Formulario PPGR2'!$H$110:$V$265,15,FALSE),"")</f>
        <v/>
      </c>
      <c r="J1200" s="537"/>
      <c r="K1200" s="535" t="str">
        <f>IF(Tabla1[[#This Row],[Insumos]]="","",_xlfn.XLOOKUP(Tabla1[[#This Row],[Insumos]],Tabla10[Insumo],Tabla10[InsumoAbrev],"",0))</f>
        <v/>
      </c>
      <c r="L1200" s="536"/>
      <c r="M1200" s="533" t="str">
        <f>IF(Tabla1[[#This Row],[Descripción]]="","",_xlfn.XLOOKUP(Tabla1[[#This Row],[Descripción]],Tabla10[Descripción],Tabla10[Unidad de Medida],"",0))</f>
        <v/>
      </c>
      <c r="N1200" s="323"/>
      <c r="O1200" s="534" t="str">
        <f>IF(Tabla1[[#This Row],[Descripción]]="","",_xlfn.XLOOKUP(Tabla1[[#This Row],[Descripción]],Tabla10[Descripción],Tabla10[Precio Unitario],0))</f>
        <v/>
      </c>
      <c r="P1200" s="534" t="str">
        <f>IF(Tabla1[[#This Row],[Cantidad de Insumos]]="","",Tabla1[[#This Row],[Precio Unitario]]*Tabla1[[#This Row],[Cantidad de Insumos]])</f>
        <v/>
      </c>
      <c r="Q1200" s="534" t="str">
        <f>IF(Tabla1[[#This Row],[Descripción]]="","",_xlfn.XLOOKUP(Tabla1[[#This Row],[Descripción]],Tabla10[Descripción],Tabla10[CODIGO PRESUPUESTARIO],0))</f>
        <v/>
      </c>
      <c r="R1200" s="535"/>
    </row>
    <row r="1201" spans="2:18" x14ac:dyDescent="0.25">
      <c r="B1201" s="191" t="str">
        <f>IF('Formulario PPGR3'!$G1201="","",CONCATENATE('Formulario PPGR3'!$C1201,".",'Formulario PPGR3'!$D1201,".",'Formulario PPGR3'!$E1201,".",'Formulario PPGR3'!$F1201))</f>
        <v/>
      </c>
      <c r="C1201" s="191" t="str">
        <f>IF('Formulario PPGR3'!$G1201="","",'Formulario PPGR1'!#REF!)</f>
        <v/>
      </c>
      <c r="D1201" s="191" t="str">
        <f>IF('Formulario PPGR3'!$G1201="","",'Formulario PPGR1'!#REF!)</f>
        <v/>
      </c>
      <c r="E1201" s="191" t="str">
        <f>IF('Formulario PPGR3'!$G1201="","",'Formulario PPGR1'!#REF!)</f>
        <v/>
      </c>
      <c r="F1201" s="191" t="str">
        <f>IF('Formulario PPGR3'!$G1201="","",'Formulario PPGR1'!#REF!)</f>
        <v/>
      </c>
      <c r="G1201" s="190"/>
      <c r="H1201" s="531" t="str" cm="1">
        <f t="array" ref="H1201">IF(Tabla1[[#This Row],[Código_Actividad]]="","",_xlfn.XLOOKUP(Tabla1[[#This Row],[Código_Actividad]],CodigoActividad,Tabla2[Actividades Programables Presupuestables],"",0))</f>
        <v/>
      </c>
      <c r="I1201" s="532" t="str">
        <f>IFERROR(VLOOKUP('Formulario PPGR3'!$G1201,'Formulario PPGR2'!$H$110:$V$265,15,FALSE),"")</f>
        <v/>
      </c>
      <c r="J1201" s="537"/>
      <c r="K1201" s="535" t="str">
        <f>IF(Tabla1[[#This Row],[Insumos]]="","",_xlfn.XLOOKUP(Tabla1[[#This Row],[Insumos]],Tabla10[Insumo],Tabla10[InsumoAbrev],"",0))</f>
        <v/>
      </c>
      <c r="L1201" s="536"/>
      <c r="M1201" s="533" t="str">
        <f>IF(Tabla1[[#This Row],[Descripción]]="","",_xlfn.XLOOKUP(Tabla1[[#This Row],[Descripción]],Tabla10[Descripción],Tabla10[Unidad de Medida],"",0))</f>
        <v/>
      </c>
      <c r="N1201" s="323"/>
      <c r="O1201" s="534" t="str">
        <f>IF(Tabla1[[#This Row],[Descripción]]="","",_xlfn.XLOOKUP(Tabla1[[#This Row],[Descripción]],Tabla10[Descripción],Tabla10[Precio Unitario],0))</f>
        <v/>
      </c>
      <c r="P1201" s="534" t="str">
        <f>IF(Tabla1[[#This Row],[Cantidad de Insumos]]="","",Tabla1[[#This Row],[Precio Unitario]]*Tabla1[[#This Row],[Cantidad de Insumos]])</f>
        <v/>
      </c>
      <c r="Q1201" s="534" t="str">
        <f>IF(Tabla1[[#This Row],[Descripción]]="","",_xlfn.XLOOKUP(Tabla1[[#This Row],[Descripción]],Tabla10[Descripción],Tabla10[CODIGO PRESUPUESTARIO],0))</f>
        <v/>
      </c>
      <c r="R1201" s="535"/>
    </row>
    <row r="1202" spans="2:18" x14ac:dyDescent="0.25">
      <c r="B1202" s="191" t="str">
        <f>IF('Formulario PPGR3'!$G1202="","",CONCATENATE('Formulario PPGR3'!$C1202,".",'Formulario PPGR3'!$D1202,".",'Formulario PPGR3'!$E1202,".",'Formulario PPGR3'!$F1202))</f>
        <v/>
      </c>
      <c r="C1202" s="191" t="str">
        <f>IF('Formulario PPGR3'!$G1202="","",'Formulario PPGR1'!#REF!)</f>
        <v/>
      </c>
      <c r="D1202" s="191" t="str">
        <f>IF('Formulario PPGR3'!$G1202="","",'Formulario PPGR1'!#REF!)</f>
        <v/>
      </c>
      <c r="E1202" s="191" t="str">
        <f>IF('Formulario PPGR3'!$G1202="","",'Formulario PPGR1'!#REF!)</f>
        <v/>
      </c>
      <c r="F1202" s="191" t="str">
        <f>IF('Formulario PPGR3'!$G1202="","",'Formulario PPGR1'!#REF!)</f>
        <v/>
      </c>
      <c r="G1202" s="190"/>
      <c r="H1202" s="531" t="str" cm="1">
        <f t="array" ref="H1202">IF(Tabla1[[#This Row],[Código_Actividad]]="","",_xlfn.XLOOKUP(Tabla1[[#This Row],[Código_Actividad]],CodigoActividad,Tabla2[Actividades Programables Presupuestables],"",0))</f>
        <v/>
      </c>
      <c r="I1202" s="532" t="str">
        <f>IFERROR(VLOOKUP('Formulario PPGR3'!$G1202,'Formulario PPGR2'!$H$110:$V$265,15,FALSE),"")</f>
        <v/>
      </c>
      <c r="J1202" s="537"/>
      <c r="K1202" s="535" t="str">
        <f>IF(Tabla1[[#This Row],[Insumos]]="","",_xlfn.XLOOKUP(Tabla1[[#This Row],[Insumos]],Tabla10[Insumo],Tabla10[InsumoAbrev],"",0))</f>
        <v/>
      </c>
      <c r="L1202" s="536"/>
      <c r="M1202" s="533" t="str">
        <f>IF(Tabla1[[#This Row],[Descripción]]="","",_xlfn.XLOOKUP(Tabla1[[#This Row],[Descripción]],Tabla10[Descripción],Tabla10[Unidad de Medida],"",0))</f>
        <v/>
      </c>
      <c r="N1202" s="323"/>
      <c r="O1202" s="534" t="str">
        <f>IF(Tabla1[[#This Row],[Descripción]]="","",_xlfn.XLOOKUP(Tabla1[[#This Row],[Descripción]],Tabla10[Descripción],Tabla10[Precio Unitario],0))</f>
        <v/>
      </c>
      <c r="P1202" s="534" t="str">
        <f>IF(Tabla1[[#This Row],[Cantidad de Insumos]]="","",Tabla1[[#This Row],[Precio Unitario]]*Tabla1[[#This Row],[Cantidad de Insumos]])</f>
        <v/>
      </c>
      <c r="Q1202" s="534" t="str">
        <f>IF(Tabla1[[#This Row],[Descripción]]="","",_xlfn.XLOOKUP(Tabla1[[#This Row],[Descripción]],Tabla10[Descripción],Tabla10[CODIGO PRESUPUESTARIO],0))</f>
        <v/>
      </c>
      <c r="R1202" s="535"/>
    </row>
    <row r="1203" spans="2:18" x14ac:dyDescent="0.25">
      <c r="B1203" s="191" t="str">
        <f>IF('Formulario PPGR3'!$G1203="","",CONCATENATE('Formulario PPGR3'!$C1203,".",'Formulario PPGR3'!$D1203,".",'Formulario PPGR3'!$E1203,".",'Formulario PPGR3'!$F1203))</f>
        <v/>
      </c>
      <c r="C1203" s="191" t="str">
        <f>IF('Formulario PPGR3'!$G1203="","",'Formulario PPGR1'!#REF!)</f>
        <v/>
      </c>
      <c r="D1203" s="191" t="str">
        <f>IF('Formulario PPGR3'!$G1203="","",'Formulario PPGR1'!#REF!)</f>
        <v/>
      </c>
      <c r="E1203" s="191" t="str">
        <f>IF('Formulario PPGR3'!$G1203="","",'Formulario PPGR1'!#REF!)</f>
        <v/>
      </c>
      <c r="F1203" s="191" t="str">
        <f>IF('Formulario PPGR3'!$G1203="","",'Formulario PPGR1'!#REF!)</f>
        <v/>
      </c>
      <c r="G1203" s="190"/>
      <c r="H1203" s="531" t="str" cm="1">
        <f t="array" ref="H1203">IF(Tabla1[[#This Row],[Código_Actividad]]="","",_xlfn.XLOOKUP(Tabla1[[#This Row],[Código_Actividad]],CodigoActividad,Tabla2[Actividades Programables Presupuestables],"",0))</f>
        <v/>
      </c>
      <c r="I1203" s="532" t="str">
        <f>IFERROR(VLOOKUP('Formulario PPGR3'!$G1203,'Formulario PPGR2'!$H$110:$V$265,15,FALSE),"")</f>
        <v/>
      </c>
      <c r="J1203" s="537"/>
      <c r="K1203" s="535" t="str">
        <f>IF(Tabla1[[#This Row],[Insumos]]="","",_xlfn.XLOOKUP(Tabla1[[#This Row],[Insumos]],Tabla10[Insumo],Tabla10[InsumoAbrev],"",0))</f>
        <v/>
      </c>
      <c r="L1203" s="536"/>
      <c r="M1203" s="533" t="str">
        <f>IF(Tabla1[[#This Row],[Descripción]]="","",_xlfn.XLOOKUP(Tabla1[[#This Row],[Descripción]],Tabla10[Descripción],Tabla10[Unidad de Medida],"",0))</f>
        <v/>
      </c>
      <c r="N1203" s="323"/>
      <c r="O1203" s="534" t="str">
        <f>IF(Tabla1[[#This Row],[Descripción]]="","",_xlfn.XLOOKUP(Tabla1[[#This Row],[Descripción]],Tabla10[Descripción],Tabla10[Precio Unitario],0))</f>
        <v/>
      </c>
      <c r="P1203" s="534" t="str">
        <f>IF(Tabla1[[#This Row],[Cantidad de Insumos]]="","",Tabla1[[#This Row],[Precio Unitario]]*Tabla1[[#This Row],[Cantidad de Insumos]])</f>
        <v/>
      </c>
      <c r="Q1203" s="534" t="str">
        <f>IF(Tabla1[[#This Row],[Descripción]]="","",_xlfn.XLOOKUP(Tabla1[[#This Row],[Descripción]],Tabla10[Descripción],Tabla10[CODIGO PRESUPUESTARIO],0))</f>
        <v/>
      </c>
      <c r="R1203" s="535"/>
    </row>
    <row r="1204" spans="2:18" x14ac:dyDescent="0.25">
      <c r="B1204" s="191" t="str">
        <f>IF('Formulario PPGR3'!$G1204="","",CONCATENATE('Formulario PPGR3'!$C1204,".",'Formulario PPGR3'!$D1204,".",'Formulario PPGR3'!$E1204,".",'Formulario PPGR3'!$F1204))</f>
        <v/>
      </c>
      <c r="C1204" s="191" t="str">
        <f>IF('Formulario PPGR3'!$G1204="","",'Formulario PPGR1'!#REF!)</f>
        <v/>
      </c>
      <c r="D1204" s="191" t="str">
        <f>IF('Formulario PPGR3'!$G1204="","",'Formulario PPGR1'!#REF!)</f>
        <v/>
      </c>
      <c r="E1204" s="191" t="str">
        <f>IF('Formulario PPGR3'!$G1204="","",'Formulario PPGR1'!#REF!)</f>
        <v/>
      </c>
      <c r="F1204" s="191" t="str">
        <f>IF('Formulario PPGR3'!$G1204="","",'Formulario PPGR1'!#REF!)</f>
        <v/>
      </c>
      <c r="G1204" s="190"/>
      <c r="H1204" s="531" t="str" cm="1">
        <f t="array" ref="H1204">IF(Tabla1[[#This Row],[Código_Actividad]]="","",_xlfn.XLOOKUP(Tabla1[[#This Row],[Código_Actividad]],CodigoActividad,Tabla2[Actividades Programables Presupuestables],"",0))</f>
        <v/>
      </c>
      <c r="I1204" s="532" t="str">
        <f>IFERROR(VLOOKUP('Formulario PPGR3'!$G1204,'Formulario PPGR2'!$H$110:$V$265,15,FALSE),"")</f>
        <v/>
      </c>
      <c r="J1204" s="537"/>
      <c r="K1204" s="535" t="str">
        <f>IF(Tabla1[[#This Row],[Insumos]]="","",_xlfn.XLOOKUP(Tabla1[[#This Row],[Insumos]],Tabla10[Insumo],Tabla10[InsumoAbrev],"",0))</f>
        <v/>
      </c>
      <c r="L1204" s="536"/>
      <c r="M1204" s="533" t="str">
        <f>IF(Tabla1[[#This Row],[Descripción]]="","",_xlfn.XLOOKUP(Tabla1[[#This Row],[Descripción]],Tabla10[Descripción],Tabla10[Unidad de Medida],"",0))</f>
        <v/>
      </c>
      <c r="N1204" s="323"/>
      <c r="O1204" s="534" t="str">
        <f>IF(Tabla1[[#This Row],[Descripción]]="","",_xlfn.XLOOKUP(Tabla1[[#This Row],[Descripción]],Tabla10[Descripción],Tabla10[Precio Unitario],0))</f>
        <v/>
      </c>
      <c r="P1204" s="534" t="str">
        <f>IF(Tabla1[[#This Row],[Cantidad de Insumos]]="","",Tabla1[[#This Row],[Precio Unitario]]*Tabla1[[#This Row],[Cantidad de Insumos]])</f>
        <v/>
      </c>
      <c r="Q1204" s="534" t="str">
        <f>IF(Tabla1[[#This Row],[Descripción]]="","",_xlfn.XLOOKUP(Tabla1[[#This Row],[Descripción]],Tabla10[Descripción],Tabla10[CODIGO PRESUPUESTARIO],0))</f>
        <v/>
      </c>
      <c r="R1204" s="535"/>
    </row>
    <row r="1205" spans="2:18" x14ac:dyDescent="0.25">
      <c r="B1205" s="191" t="str">
        <f>IF('Formulario PPGR3'!$G1205="","",CONCATENATE('Formulario PPGR3'!$C1205,".",'Formulario PPGR3'!$D1205,".",'Formulario PPGR3'!$E1205,".",'Formulario PPGR3'!$F1205))</f>
        <v/>
      </c>
      <c r="C1205" s="191" t="str">
        <f>IF('Formulario PPGR3'!$G1205="","",'Formulario PPGR1'!#REF!)</f>
        <v/>
      </c>
      <c r="D1205" s="191" t="str">
        <f>IF('Formulario PPGR3'!$G1205="","",'Formulario PPGR1'!#REF!)</f>
        <v/>
      </c>
      <c r="E1205" s="191" t="str">
        <f>IF('Formulario PPGR3'!$G1205="","",'Formulario PPGR1'!#REF!)</f>
        <v/>
      </c>
      <c r="F1205" s="191" t="str">
        <f>IF('Formulario PPGR3'!$G1205="","",'Formulario PPGR1'!#REF!)</f>
        <v/>
      </c>
      <c r="G1205" s="190"/>
      <c r="H1205" s="531" t="str" cm="1">
        <f t="array" ref="H1205">IF(Tabla1[[#This Row],[Código_Actividad]]="","",_xlfn.XLOOKUP(Tabla1[[#This Row],[Código_Actividad]],CodigoActividad,Tabla2[Actividades Programables Presupuestables],"",0))</f>
        <v/>
      </c>
      <c r="I1205" s="532" t="str">
        <f>IFERROR(VLOOKUP('Formulario PPGR3'!$G1205,'Formulario PPGR2'!$H$110:$V$265,15,FALSE),"")</f>
        <v/>
      </c>
      <c r="J1205" s="537"/>
      <c r="K1205" s="535" t="str">
        <f>IF(Tabla1[[#This Row],[Insumos]]="","",_xlfn.XLOOKUP(Tabla1[[#This Row],[Insumos]],Tabla10[Insumo],Tabla10[InsumoAbrev],"",0))</f>
        <v/>
      </c>
      <c r="L1205" s="536"/>
      <c r="M1205" s="533" t="str">
        <f>IF(Tabla1[[#This Row],[Descripción]]="","",_xlfn.XLOOKUP(Tabla1[[#This Row],[Descripción]],Tabla10[Descripción],Tabla10[Unidad de Medida],"",0))</f>
        <v/>
      </c>
      <c r="N1205" s="323"/>
      <c r="O1205" s="534" t="str">
        <f>IF(Tabla1[[#This Row],[Descripción]]="","",_xlfn.XLOOKUP(Tabla1[[#This Row],[Descripción]],Tabla10[Descripción],Tabla10[Precio Unitario],0))</f>
        <v/>
      </c>
      <c r="P1205" s="534" t="str">
        <f>IF(Tabla1[[#This Row],[Cantidad de Insumos]]="","",Tabla1[[#This Row],[Precio Unitario]]*Tabla1[[#This Row],[Cantidad de Insumos]])</f>
        <v/>
      </c>
      <c r="Q1205" s="534" t="str">
        <f>IF(Tabla1[[#This Row],[Descripción]]="","",_xlfn.XLOOKUP(Tabla1[[#This Row],[Descripción]],Tabla10[Descripción],Tabla10[CODIGO PRESUPUESTARIO],0))</f>
        <v/>
      </c>
      <c r="R1205" s="535"/>
    </row>
    <row r="1206" spans="2:18" x14ac:dyDescent="0.25">
      <c r="B1206" s="191" t="str">
        <f>IF('Formulario PPGR3'!$G1206="","",CONCATENATE('Formulario PPGR3'!$C1206,".",'Formulario PPGR3'!$D1206,".",'Formulario PPGR3'!$E1206,".",'Formulario PPGR3'!$F1206))</f>
        <v/>
      </c>
      <c r="C1206" s="191" t="str">
        <f>IF('Formulario PPGR3'!$G1206="","",'Formulario PPGR1'!#REF!)</f>
        <v/>
      </c>
      <c r="D1206" s="191" t="str">
        <f>IF('Formulario PPGR3'!$G1206="","",'Formulario PPGR1'!#REF!)</f>
        <v/>
      </c>
      <c r="E1206" s="191" t="str">
        <f>IF('Formulario PPGR3'!$G1206="","",'Formulario PPGR1'!#REF!)</f>
        <v/>
      </c>
      <c r="F1206" s="191" t="str">
        <f>IF('Formulario PPGR3'!$G1206="","",'Formulario PPGR1'!#REF!)</f>
        <v/>
      </c>
      <c r="G1206" s="190"/>
      <c r="H1206" s="531" t="str" cm="1">
        <f t="array" ref="H1206">IF(Tabla1[[#This Row],[Código_Actividad]]="","",_xlfn.XLOOKUP(Tabla1[[#This Row],[Código_Actividad]],CodigoActividad,Tabla2[Actividades Programables Presupuestables],"",0))</f>
        <v/>
      </c>
      <c r="I1206" s="532" t="str">
        <f>IFERROR(VLOOKUP('Formulario PPGR3'!$G1206,'Formulario PPGR2'!$H$110:$V$265,15,FALSE),"")</f>
        <v/>
      </c>
      <c r="J1206" s="537"/>
      <c r="K1206" s="535" t="str">
        <f>IF(Tabla1[[#This Row],[Insumos]]="","",_xlfn.XLOOKUP(Tabla1[[#This Row],[Insumos]],Tabla10[Insumo],Tabla10[InsumoAbrev],"",0))</f>
        <v/>
      </c>
      <c r="L1206" s="536"/>
      <c r="M1206" s="533" t="str">
        <f>IF(Tabla1[[#This Row],[Descripción]]="","",_xlfn.XLOOKUP(Tabla1[[#This Row],[Descripción]],Tabla10[Descripción],Tabla10[Unidad de Medida],"",0))</f>
        <v/>
      </c>
      <c r="N1206" s="323"/>
      <c r="O1206" s="534" t="str">
        <f>IF(Tabla1[[#This Row],[Descripción]]="","",_xlfn.XLOOKUP(Tabla1[[#This Row],[Descripción]],Tabla10[Descripción],Tabla10[Precio Unitario],0))</f>
        <v/>
      </c>
      <c r="P1206" s="534" t="str">
        <f>IF(Tabla1[[#This Row],[Cantidad de Insumos]]="","",Tabla1[[#This Row],[Precio Unitario]]*Tabla1[[#This Row],[Cantidad de Insumos]])</f>
        <v/>
      </c>
      <c r="Q1206" s="534" t="str">
        <f>IF(Tabla1[[#This Row],[Descripción]]="","",_xlfn.XLOOKUP(Tabla1[[#This Row],[Descripción]],Tabla10[Descripción],Tabla10[CODIGO PRESUPUESTARIO],0))</f>
        <v/>
      </c>
      <c r="R1206" s="535"/>
    </row>
    <row r="1207" spans="2:18" x14ac:dyDescent="0.25">
      <c r="B1207" s="191" t="str">
        <f>IF('Formulario PPGR3'!$G1207="","",CONCATENATE('Formulario PPGR3'!$C1207,".",'Formulario PPGR3'!$D1207,".",'Formulario PPGR3'!$E1207,".",'Formulario PPGR3'!$F1207))</f>
        <v/>
      </c>
      <c r="C1207" s="191" t="str">
        <f>IF('Formulario PPGR3'!$G1207="","",'Formulario PPGR1'!#REF!)</f>
        <v/>
      </c>
      <c r="D1207" s="191" t="str">
        <f>IF('Formulario PPGR3'!$G1207="","",'Formulario PPGR1'!#REF!)</f>
        <v/>
      </c>
      <c r="E1207" s="191" t="str">
        <f>IF('Formulario PPGR3'!$G1207="","",'Formulario PPGR1'!#REF!)</f>
        <v/>
      </c>
      <c r="F1207" s="191" t="str">
        <f>IF('Formulario PPGR3'!$G1207="","",'Formulario PPGR1'!#REF!)</f>
        <v/>
      </c>
      <c r="G1207" s="190"/>
      <c r="H1207" s="531" t="str" cm="1">
        <f t="array" ref="H1207">IF(Tabla1[[#This Row],[Código_Actividad]]="","",_xlfn.XLOOKUP(Tabla1[[#This Row],[Código_Actividad]],CodigoActividad,Tabla2[Actividades Programables Presupuestables],"",0))</f>
        <v/>
      </c>
      <c r="I1207" s="532" t="str">
        <f>IFERROR(VLOOKUP('Formulario PPGR3'!$G1207,'Formulario PPGR2'!$H$110:$V$265,15,FALSE),"")</f>
        <v/>
      </c>
      <c r="J1207" s="537"/>
      <c r="K1207" s="535" t="str">
        <f>IF(Tabla1[[#This Row],[Insumos]]="","",_xlfn.XLOOKUP(Tabla1[[#This Row],[Insumos]],Tabla10[Insumo],Tabla10[InsumoAbrev],"",0))</f>
        <v/>
      </c>
      <c r="L1207" s="536"/>
      <c r="M1207" s="533" t="str">
        <f>IF(Tabla1[[#This Row],[Descripción]]="","",_xlfn.XLOOKUP(Tabla1[[#This Row],[Descripción]],Tabla10[Descripción],Tabla10[Unidad de Medida],"",0))</f>
        <v/>
      </c>
      <c r="N1207" s="323"/>
      <c r="O1207" s="534" t="str">
        <f>IF(Tabla1[[#This Row],[Descripción]]="","",_xlfn.XLOOKUP(Tabla1[[#This Row],[Descripción]],Tabla10[Descripción],Tabla10[Precio Unitario],0))</f>
        <v/>
      </c>
      <c r="P1207" s="534" t="str">
        <f>IF(Tabla1[[#This Row],[Cantidad de Insumos]]="","",Tabla1[[#This Row],[Precio Unitario]]*Tabla1[[#This Row],[Cantidad de Insumos]])</f>
        <v/>
      </c>
      <c r="Q1207" s="534" t="str">
        <f>IF(Tabla1[[#This Row],[Descripción]]="","",_xlfn.XLOOKUP(Tabla1[[#This Row],[Descripción]],Tabla10[Descripción],Tabla10[CODIGO PRESUPUESTARIO],0))</f>
        <v/>
      </c>
      <c r="R1207" s="535"/>
    </row>
    <row r="1208" spans="2:18" x14ac:dyDescent="0.25">
      <c r="B1208" s="191" t="str">
        <f>IF('Formulario PPGR3'!$G1208="","",CONCATENATE('Formulario PPGR3'!$C1208,".",'Formulario PPGR3'!$D1208,".",'Formulario PPGR3'!$E1208,".",'Formulario PPGR3'!$F1208))</f>
        <v/>
      </c>
      <c r="C1208" s="191" t="str">
        <f>IF('Formulario PPGR3'!$G1208="","",'Formulario PPGR1'!#REF!)</f>
        <v/>
      </c>
      <c r="D1208" s="191" t="str">
        <f>IF('Formulario PPGR3'!$G1208="","",'Formulario PPGR1'!#REF!)</f>
        <v/>
      </c>
      <c r="E1208" s="191" t="str">
        <f>IF('Formulario PPGR3'!$G1208="","",'Formulario PPGR1'!#REF!)</f>
        <v/>
      </c>
      <c r="F1208" s="191" t="str">
        <f>IF('Formulario PPGR3'!$G1208="","",'Formulario PPGR1'!#REF!)</f>
        <v/>
      </c>
      <c r="G1208" s="190"/>
      <c r="H1208" s="531" t="str" cm="1">
        <f t="array" ref="H1208">IF(Tabla1[[#This Row],[Código_Actividad]]="","",_xlfn.XLOOKUP(Tabla1[[#This Row],[Código_Actividad]],CodigoActividad,Tabla2[Actividades Programables Presupuestables],"",0))</f>
        <v/>
      </c>
      <c r="I1208" s="532" t="str">
        <f>IFERROR(VLOOKUP('Formulario PPGR3'!$G1208,'Formulario PPGR2'!$H$110:$V$265,15,FALSE),"")</f>
        <v/>
      </c>
      <c r="J1208" s="537"/>
      <c r="K1208" s="535" t="str">
        <f>IF(Tabla1[[#This Row],[Insumos]]="","",_xlfn.XLOOKUP(Tabla1[[#This Row],[Insumos]],Tabla10[Insumo],Tabla10[InsumoAbrev],"",0))</f>
        <v/>
      </c>
      <c r="L1208" s="536"/>
      <c r="M1208" s="533" t="str">
        <f>IF(Tabla1[[#This Row],[Descripción]]="","",_xlfn.XLOOKUP(Tabla1[[#This Row],[Descripción]],Tabla10[Descripción],Tabla10[Unidad de Medida],"",0))</f>
        <v/>
      </c>
      <c r="N1208" s="323"/>
      <c r="O1208" s="534" t="str">
        <f>IF(Tabla1[[#This Row],[Descripción]]="","",_xlfn.XLOOKUP(Tabla1[[#This Row],[Descripción]],Tabla10[Descripción],Tabla10[Precio Unitario],0))</f>
        <v/>
      </c>
      <c r="P1208" s="534" t="str">
        <f>IF(Tabla1[[#This Row],[Cantidad de Insumos]]="","",Tabla1[[#This Row],[Precio Unitario]]*Tabla1[[#This Row],[Cantidad de Insumos]])</f>
        <v/>
      </c>
      <c r="Q1208" s="534" t="str">
        <f>IF(Tabla1[[#This Row],[Descripción]]="","",_xlfn.XLOOKUP(Tabla1[[#This Row],[Descripción]],Tabla10[Descripción],Tabla10[CODIGO PRESUPUESTARIO],0))</f>
        <v/>
      </c>
      <c r="R1208" s="535"/>
    </row>
    <row r="1209" spans="2:18" x14ac:dyDescent="0.25">
      <c r="B1209" s="191" t="str">
        <f>IF('Formulario PPGR3'!$G1209="","",CONCATENATE('Formulario PPGR3'!$C1209,".",'Formulario PPGR3'!$D1209,".",'Formulario PPGR3'!$E1209,".",'Formulario PPGR3'!$F1209))</f>
        <v/>
      </c>
      <c r="C1209" s="191" t="str">
        <f>IF('Formulario PPGR3'!$G1209="","",'Formulario PPGR1'!#REF!)</f>
        <v/>
      </c>
      <c r="D1209" s="191" t="str">
        <f>IF('Formulario PPGR3'!$G1209="","",'Formulario PPGR1'!#REF!)</f>
        <v/>
      </c>
      <c r="E1209" s="191" t="str">
        <f>IF('Formulario PPGR3'!$G1209="","",'Formulario PPGR1'!#REF!)</f>
        <v/>
      </c>
      <c r="F1209" s="191" t="str">
        <f>IF('Formulario PPGR3'!$G1209="","",'Formulario PPGR1'!#REF!)</f>
        <v/>
      </c>
      <c r="G1209" s="190"/>
      <c r="H1209" s="531" t="str" cm="1">
        <f t="array" ref="H1209">IF(Tabla1[[#This Row],[Código_Actividad]]="","",_xlfn.XLOOKUP(Tabla1[[#This Row],[Código_Actividad]],CodigoActividad,Tabla2[Actividades Programables Presupuestables],"",0))</f>
        <v/>
      </c>
      <c r="I1209" s="532" t="str">
        <f>IFERROR(VLOOKUP('Formulario PPGR3'!$G1209,'Formulario PPGR2'!$H$110:$V$265,15,FALSE),"")</f>
        <v/>
      </c>
      <c r="J1209" s="537"/>
      <c r="K1209" s="535" t="str">
        <f>IF(Tabla1[[#This Row],[Insumos]]="","",_xlfn.XLOOKUP(Tabla1[[#This Row],[Insumos]],Tabla10[Insumo],Tabla10[InsumoAbrev],"",0))</f>
        <v/>
      </c>
      <c r="L1209" s="536"/>
      <c r="M1209" s="533" t="str">
        <f>IF(Tabla1[[#This Row],[Descripción]]="","",_xlfn.XLOOKUP(Tabla1[[#This Row],[Descripción]],Tabla10[Descripción],Tabla10[Unidad de Medida],"",0))</f>
        <v/>
      </c>
      <c r="N1209" s="323"/>
      <c r="O1209" s="534" t="str">
        <f>IF(Tabla1[[#This Row],[Descripción]]="","",_xlfn.XLOOKUP(Tabla1[[#This Row],[Descripción]],Tabla10[Descripción],Tabla10[Precio Unitario],0))</f>
        <v/>
      </c>
      <c r="P1209" s="534" t="str">
        <f>IF(Tabla1[[#This Row],[Cantidad de Insumos]]="","",Tabla1[[#This Row],[Precio Unitario]]*Tabla1[[#This Row],[Cantidad de Insumos]])</f>
        <v/>
      </c>
      <c r="Q1209" s="534" t="str">
        <f>IF(Tabla1[[#This Row],[Descripción]]="","",_xlfn.XLOOKUP(Tabla1[[#This Row],[Descripción]],Tabla10[Descripción],Tabla10[CODIGO PRESUPUESTARIO],0))</f>
        <v/>
      </c>
      <c r="R1209" s="535"/>
    </row>
    <row r="1210" spans="2:18" x14ac:dyDescent="0.25">
      <c r="B1210" s="191" t="str">
        <f>IF('Formulario PPGR3'!$G1210="","",CONCATENATE('Formulario PPGR3'!$C1210,".",'Formulario PPGR3'!$D1210,".",'Formulario PPGR3'!$E1210,".",'Formulario PPGR3'!$F1210))</f>
        <v/>
      </c>
      <c r="C1210" s="191" t="str">
        <f>IF('Formulario PPGR3'!$G1210="","",'Formulario PPGR1'!#REF!)</f>
        <v/>
      </c>
      <c r="D1210" s="191" t="str">
        <f>IF('Formulario PPGR3'!$G1210="","",'Formulario PPGR1'!#REF!)</f>
        <v/>
      </c>
      <c r="E1210" s="191" t="str">
        <f>IF('Formulario PPGR3'!$G1210="","",'Formulario PPGR1'!#REF!)</f>
        <v/>
      </c>
      <c r="F1210" s="191" t="str">
        <f>IF('Formulario PPGR3'!$G1210="","",'Formulario PPGR1'!#REF!)</f>
        <v/>
      </c>
      <c r="G1210" s="190"/>
      <c r="H1210" s="531" t="str" cm="1">
        <f t="array" ref="H1210">IF(Tabla1[[#This Row],[Código_Actividad]]="","",_xlfn.XLOOKUP(Tabla1[[#This Row],[Código_Actividad]],CodigoActividad,Tabla2[Actividades Programables Presupuestables],"",0))</f>
        <v/>
      </c>
      <c r="I1210" s="532" t="str">
        <f>IFERROR(VLOOKUP('Formulario PPGR3'!$G1210,'Formulario PPGR2'!$H$110:$V$265,15,FALSE),"")</f>
        <v/>
      </c>
      <c r="J1210" s="537"/>
      <c r="K1210" s="535" t="str">
        <f>IF(Tabla1[[#This Row],[Insumos]]="","",_xlfn.XLOOKUP(Tabla1[[#This Row],[Insumos]],Tabla10[Insumo],Tabla10[InsumoAbrev],"",0))</f>
        <v/>
      </c>
      <c r="L1210" s="536"/>
      <c r="M1210" s="533" t="str">
        <f>IF(Tabla1[[#This Row],[Descripción]]="","",_xlfn.XLOOKUP(Tabla1[[#This Row],[Descripción]],Tabla10[Descripción],Tabla10[Unidad de Medida],"",0))</f>
        <v/>
      </c>
      <c r="N1210" s="323"/>
      <c r="O1210" s="534" t="str">
        <f>IF(Tabla1[[#This Row],[Descripción]]="","",_xlfn.XLOOKUP(Tabla1[[#This Row],[Descripción]],Tabla10[Descripción],Tabla10[Precio Unitario],0))</f>
        <v/>
      </c>
      <c r="P1210" s="534" t="str">
        <f>IF(Tabla1[[#This Row],[Cantidad de Insumos]]="","",Tabla1[[#This Row],[Precio Unitario]]*Tabla1[[#This Row],[Cantidad de Insumos]])</f>
        <v/>
      </c>
      <c r="Q1210" s="534" t="str">
        <f>IF(Tabla1[[#This Row],[Descripción]]="","",_xlfn.XLOOKUP(Tabla1[[#This Row],[Descripción]],Tabla10[Descripción],Tabla10[CODIGO PRESUPUESTARIO],0))</f>
        <v/>
      </c>
      <c r="R1210" s="535"/>
    </row>
    <row r="1211" spans="2:18" x14ac:dyDescent="0.25">
      <c r="B1211" s="191" t="str">
        <f>IF('Formulario PPGR3'!$G1211="","",CONCATENATE('Formulario PPGR3'!$C1211,".",'Formulario PPGR3'!$D1211,".",'Formulario PPGR3'!$E1211,".",'Formulario PPGR3'!$F1211))</f>
        <v/>
      </c>
      <c r="C1211" s="191" t="str">
        <f>IF('Formulario PPGR3'!$G1211="","",'Formulario PPGR1'!#REF!)</f>
        <v/>
      </c>
      <c r="D1211" s="191" t="str">
        <f>IF('Formulario PPGR3'!$G1211="","",'Formulario PPGR1'!#REF!)</f>
        <v/>
      </c>
      <c r="E1211" s="191" t="str">
        <f>IF('Formulario PPGR3'!$G1211="","",'Formulario PPGR1'!#REF!)</f>
        <v/>
      </c>
      <c r="F1211" s="191" t="str">
        <f>IF('Formulario PPGR3'!$G1211="","",'Formulario PPGR1'!#REF!)</f>
        <v/>
      </c>
      <c r="G1211" s="190"/>
      <c r="H1211" s="531" t="str" cm="1">
        <f t="array" ref="H1211">IF(Tabla1[[#This Row],[Código_Actividad]]="","",_xlfn.XLOOKUP(Tabla1[[#This Row],[Código_Actividad]],CodigoActividad,Tabla2[Actividades Programables Presupuestables],"",0))</f>
        <v/>
      </c>
      <c r="I1211" s="532" t="str">
        <f>IFERROR(VLOOKUP('Formulario PPGR3'!$G1211,'Formulario PPGR2'!$H$110:$V$265,15,FALSE),"")</f>
        <v/>
      </c>
      <c r="J1211" s="537"/>
      <c r="K1211" s="535" t="str">
        <f>IF(Tabla1[[#This Row],[Insumos]]="","",_xlfn.XLOOKUP(Tabla1[[#This Row],[Insumos]],Tabla10[Insumo],Tabla10[InsumoAbrev],"",0))</f>
        <v/>
      </c>
      <c r="L1211" s="536"/>
      <c r="M1211" s="533" t="str">
        <f>IF(Tabla1[[#This Row],[Descripción]]="","",_xlfn.XLOOKUP(Tabla1[[#This Row],[Descripción]],Tabla10[Descripción],Tabla10[Unidad de Medida],"",0))</f>
        <v/>
      </c>
      <c r="N1211" s="323"/>
      <c r="O1211" s="534" t="str">
        <f>IF(Tabla1[[#This Row],[Descripción]]="","",_xlfn.XLOOKUP(Tabla1[[#This Row],[Descripción]],Tabla10[Descripción],Tabla10[Precio Unitario],0))</f>
        <v/>
      </c>
      <c r="P1211" s="534" t="str">
        <f>IF(Tabla1[[#This Row],[Cantidad de Insumos]]="","",Tabla1[[#This Row],[Precio Unitario]]*Tabla1[[#This Row],[Cantidad de Insumos]])</f>
        <v/>
      </c>
      <c r="Q1211" s="534" t="str">
        <f>IF(Tabla1[[#This Row],[Descripción]]="","",_xlfn.XLOOKUP(Tabla1[[#This Row],[Descripción]],Tabla10[Descripción],Tabla10[CODIGO PRESUPUESTARIO],0))</f>
        <v/>
      </c>
      <c r="R1211" s="535"/>
    </row>
    <row r="1212" spans="2:18" x14ac:dyDescent="0.25">
      <c r="B1212" s="191" t="str">
        <f>IF('Formulario PPGR3'!$G1212="","",CONCATENATE('Formulario PPGR3'!$C1212,".",'Formulario PPGR3'!$D1212,".",'Formulario PPGR3'!$E1212,".",'Formulario PPGR3'!$F1212))</f>
        <v/>
      </c>
      <c r="C1212" s="191" t="str">
        <f>IF('Formulario PPGR3'!$G1212="","",'Formulario PPGR1'!#REF!)</f>
        <v/>
      </c>
      <c r="D1212" s="191" t="str">
        <f>IF('Formulario PPGR3'!$G1212="","",'Formulario PPGR1'!#REF!)</f>
        <v/>
      </c>
      <c r="E1212" s="191" t="str">
        <f>IF('Formulario PPGR3'!$G1212="","",'Formulario PPGR1'!#REF!)</f>
        <v/>
      </c>
      <c r="F1212" s="191" t="str">
        <f>IF('Formulario PPGR3'!$G1212="","",'Formulario PPGR1'!#REF!)</f>
        <v/>
      </c>
      <c r="G1212" s="190"/>
      <c r="H1212" s="531" t="str" cm="1">
        <f t="array" ref="H1212">IF(Tabla1[[#This Row],[Código_Actividad]]="","",_xlfn.XLOOKUP(Tabla1[[#This Row],[Código_Actividad]],CodigoActividad,Tabla2[Actividades Programables Presupuestables],"",0))</f>
        <v/>
      </c>
      <c r="I1212" s="532" t="str">
        <f>IFERROR(VLOOKUP('Formulario PPGR3'!$G1212,'Formulario PPGR2'!$H$110:$V$265,15,FALSE),"")</f>
        <v/>
      </c>
      <c r="J1212" s="537"/>
      <c r="K1212" s="535" t="str">
        <f>IF(Tabla1[[#This Row],[Insumos]]="","",_xlfn.XLOOKUP(Tabla1[[#This Row],[Insumos]],Tabla10[Insumo],Tabla10[InsumoAbrev],"",0))</f>
        <v/>
      </c>
      <c r="L1212" s="536"/>
      <c r="M1212" s="533" t="str">
        <f>IF(Tabla1[[#This Row],[Descripción]]="","",_xlfn.XLOOKUP(Tabla1[[#This Row],[Descripción]],Tabla10[Descripción],Tabla10[Unidad de Medida],"",0))</f>
        <v/>
      </c>
      <c r="N1212" s="323"/>
      <c r="O1212" s="534" t="str">
        <f>IF(Tabla1[[#This Row],[Descripción]]="","",_xlfn.XLOOKUP(Tabla1[[#This Row],[Descripción]],Tabla10[Descripción],Tabla10[Precio Unitario],0))</f>
        <v/>
      </c>
      <c r="P1212" s="534" t="str">
        <f>IF(Tabla1[[#This Row],[Cantidad de Insumos]]="","",Tabla1[[#This Row],[Precio Unitario]]*Tabla1[[#This Row],[Cantidad de Insumos]])</f>
        <v/>
      </c>
      <c r="Q1212" s="534" t="str">
        <f>IF(Tabla1[[#This Row],[Descripción]]="","",_xlfn.XLOOKUP(Tabla1[[#This Row],[Descripción]],Tabla10[Descripción],Tabla10[CODIGO PRESUPUESTARIO],0))</f>
        <v/>
      </c>
      <c r="R1212" s="535"/>
    </row>
    <row r="1213" spans="2:18" x14ac:dyDescent="0.25">
      <c r="B1213" s="191" t="str">
        <f>IF('Formulario PPGR3'!$G1213="","",CONCATENATE('Formulario PPGR3'!$C1213,".",'Formulario PPGR3'!$D1213,".",'Formulario PPGR3'!$E1213,".",'Formulario PPGR3'!$F1213))</f>
        <v/>
      </c>
      <c r="C1213" s="191" t="str">
        <f>IF('Formulario PPGR3'!$G1213="","",'Formulario PPGR1'!#REF!)</f>
        <v/>
      </c>
      <c r="D1213" s="191" t="str">
        <f>IF('Formulario PPGR3'!$G1213="","",'Formulario PPGR1'!#REF!)</f>
        <v/>
      </c>
      <c r="E1213" s="191" t="str">
        <f>IF('Formulario PPGR3'!$G1213="","",'Formulario PPGR1'!#REF!)</f>
        <v/>
      </c>
      <c r="F1213" s="191" t="str">
        <f>IF('Formulario PPGR3'!$G1213="","",'Formulario PPGR1'!#REF!)</f>
        <v/>
      </c>
      <c r="G1213" s="190"/>
      <c r="H1213" s="531" t="str" cm="1">
        <f t="array" ref="H1213">IF(Tabla1[[#This Row],[Código_Actividad]]="","",_xlfn.XLOOKUP(Tabla1[[#This Row],[Código_Actividad]],CodigoActividad,Tabla2[Actividades Programables Presupuestables],"",0))</f>
        <v/>
      </c>
      <c r="I1213" s="532" t="str">
        <f>IFERROR(VLOOKUP('Formulario PPGR3'!$G1213,'Formulario PPGR2'!$H$110:$V$265,15,FALSE),"")</f>
        <v/>
      </c>
      <c r="J1213" s="537"/>
      <c r="K1213" s="535" t="str">
        <f>IF(Tabla1[[#This Row],[Insumos]]="","",_xlfn.XLOOKUP(Tabla1[[#This Row],[Insumos]],Tabla10[Insumo],Tabla10[InsumoAbrev],"",0))</f>
        <v/>
      </c>
      <c r="L1213" s="536"/>
      <c r="M1213" s="533" t="str">
        <f>IF(Tabla1[[#This Row],[Descripción]]="","",_xlfn.XLOOKUP(Tabla1[[#This Row],[Descripción]],Tabla10[Descripción],Tabla10[Unidad de Medida],"",0))</f>
        <v/>
      </c>
      <c r="N1213" s="323"/>
      <c r="O1213" s="534" t="str">
        <f>IF(Tabla1[[#This Row],[Descripción]]="","",_xlfn.XLOOKUP(Tabla1[[#This Row],[Descripción]],Tabla10[Descripción],Tabla10[Precio Unitario],0))</f>
        <v/>
      </c>
      <c r="P1213" s="534" t="str">
        <f>IF(Tabla1[[#This Row],[Cantidad de Insumos]]="","",Tabla1[[#This Row],[Precio Unitario]]*Tabla1[[#This Row],[Cantidad de Insumos]])</f>
        <v/>
      </c>
      <c r="Q1213" s="534" t="str">
        <f>IF(Tabla1[[#This Row],[Descripción]]="","",_xlfn.XLOOKUP(Tabla1[[#This Row],[Descripción]],Tabla10[Descripción],Tabla10[CODIGO PRESUPUESTARIO],0))</f>
        <v/>
      </c>
      <c r="R1213" s="535"/>
    </row>
    <row r="1214" spans="2:18" x14ac:dyDescent="0.25">
      <c r="B1214" s="191" t="str">
        <f>IF('Formulario PPGR3'!$G1214="","",CONCATENATE('Formulario PPGR3'!$C1214,".",'Formulario PPGR3'!$D1214,".",'Formulario PPGR3'!$E1214,".",'Formulario PPGR3'!$F1214))</f>
        <v/>
      </c>
      <c r="C1214" s="191" t="str">
        <f>IF('Formulario PPGR3'!$G1214="","",'Formulario PPGR1'!#REF!)</f>
        <v/>
      </c>
      <c r="D1214" s="191" t="str">
        <f>IF('Formulario PPGR3'!$G1214="","",'Formulario PPGR1'!#REF!)</f>
        <v/>
      </c>
      <c r="E1214" s="191" t="str">
        <f>IF('Formulario PPGR3'!$G1214="","",'Formulario PPGR1'!#REF!)</f>
        <v/>
      </c>
      <c r="F1214" s="191" t="str">
        <f>IF('Formulario PPGR3'!$G1214="","",'Formulario PPGR1'!#REF!)</f>
        <v/>
      </c>
      <c r="G1214" s="190"/>
      <c r="H1214" s="531" t="str" cm="1">
        <f t="array" ref="H1214">IF(Tabla1[[#This Row],[Código_Actividad]]="","",_xlfn.XLOOKUP(Tabla1[[#This Row],[Código_Actividad]],CodigoActividad,Tabla2[Actividades Programables Presupuestables],"",0))</f>
        <v/>
      </c>
      <c r="I1214" s="532" t="str">
        <f>IFERROR(VLOOKUP('Formulario PPGR3'!$G1214,'Formulario PPGR2'!$H$110:$V$265,15,FALSE),"")</f>
        <v/>
      </c>
      <c r="J1214" s="537"/>
      <c r="K1214" s="535" t="str">
        <f>IF(Tabla1[[#This Row],[Insumos]]="","",_xlfn.XLOOKUP(Tabla1[[#This Row],[Insumos]],Tabla10[Insumo],Tabla10[InsumoAbrev],"",0))</f>
        <v/>
      </c>
      <c r="L1214" s="536"/>
      <c r="M1214" s="533" t="str">
        <f>IF(Tabla1[[#This Row],[Descripción]]="","",_xlfn.XLOOKUP(Tabla1[[#This Row],[Descripción]],Tabla10[Descripción],Tabla10[Unidad de Medida],"",0))</f>
        <v/>
      </c>
      <c r="N1214" s="323"/>
      <c r="O1214" s="534" t="str">
        <f>IF(Tabla1[[#This Row],[Descripción]]="","",_xlfn.XLOOKUP(Tabla1[[#This Row],[Descripción]],Tabla10[Descripción],Tabla10[Precio Unitario],0))</f>
        <v/>
      </c>
      <c r="P1214" s="534" t="str">
        <f>IF(Tabla1[[#This Row],[Cantidad de Insumos]]="","",Tabla1[[#This Row],[Precio Unitario]]*Tabla1[[#This Row],[Cantidad de Insumos]])</f>
        <v/>
      </c>
      <c r="Q1214" s="534" t="str">
        <f>IF(Tabla1[[#This Row],[Descripción]]="","",_xlfn.XLOOKUP(Tabla1[[#This Row],[Descripción]],Tabla10[Descripción],Tabla10[CODIGO PRESUPUESTARIO],0))</f>
        <v/>
      </c>
      <c r="R1214" s="535"/>
    </row>
    <row r="1215" spans="2:18" x14ac:dyDescent="0.25">
      <c r="B1215" s="191" t="str">
        <f>IF('Formulario PPGR3'!$G1215="","",CONCATENATE('Formulario PPGR3'!$C1215,".",'Formulario PPGR3'!$D1215,".",'Formulario PPGR3'!$E1215,".",'Formulario PPGR3'!$F1215))</f>
        <v/>
      </c>
      <c r="C1215" s="191" t="str">
        <f>IF('Formulario PPGR3'!$G1215="","",'Formulario PPGR1'!#REF!)</f>
        <v/>
      </c>
      <c r="D1215" s="191" t="str">
        <f>IF('Formulario PPGR3'!$G1215="","",'Formulario PPGR1'!#REF!)</f>
        <v/>
      </c>
      <c r="E1215" s="191" t="str">
        <f>IF('Formulario PPGR3'!$G1215="","",'Formulario PPGR1'!#REF!)</f>
        <v/>
      </c>
      <c r="F1215" s="191" t="str">
        <f>IF('Formulario PPGR3'!$G1215="","",'Formulario PPGR1'!#REF!)</f>
        <v/>
      </c>
      <c r="G1215" s="190"/>
      <c r="H1215" s="531" t="str" cm="1">
        <f t="array" ref="H1215">IF(Tabla1[[#This Row],[Código_Actividad]]="","",_xlfn.XLOOKUP(Tabla1[[#This Row],[Código_Actividad]],CodigoActividad,Tabla2[Actividades Programables Presupuestables],"",0))</f>
        <v/>
      </c>
      <c r="I1215" s="532" t="str">
        <f>IFERROR(VLOOKUP('Formulario PPGR3'!$G1215,'Formulario PPGR2'!$H$110:$V$265,15,FALSE),"")</f>
        <v/>
      </c>
      <c r="J1215" s="537"/>
      <c r="K1215" s="535" t="str">
        <f>IF(Tabla1[[#This Row],[Insumos]]="","",_xlfn.XLOOKUP(Tabla1[[#This Row],[Insumos]],Tabla10[Insumo],Tabla10[InsumoAbrev],"",0))</f>
        <v/>
      </c>
      <c r="L1215" s="536"/>
      <c r="M1215" s="533" t="str">
        <f>IF(Tabla1[[#This Row],[Descripción]]="","",_xlfn.XLOOKUP(Tabla1[[#This Row],[Descripción]],Tabla10[Descripción],Tabla10[Unidad de Medida],"",0))</f>
        <v/>
      </c>
      <c r="N1215" s="323"/>
      <c r="O1215" s="534" t="str">
        <f>IF(Tabla1[[#This Row],[Descripción]]="","",_xlfn.XLOOKUP(Tabla1[[#This Row],[Descripción]],Tabla10[Descripción],Tabla10[Precio Unitario],0))</f>
        <v/>
      </c>
      <c r="P1215" s="534" t="str">
        <f>IF(Tabla1[[#This Row],[Cantidad de Insumos]]="","",Tabla1[[#This Row],[Precio Unitario]]*Tabla1[[#This Row],[Cantidad de Insumos]])</f>
        <v/>
      </c>
      <c r="Q1215" s="534" t="str">
        <f>IF(Tabla1[[#This Row],[Descripción]]="","",_xlfn.XLOOKUP(Tabla1[[#This Row],[Descripción]],Tabla10[Descripción],Tabla10[CODIGO PRESUPUESTARIO],0))</f>
        <v/>
      </c>
      <c r="R1215" s="535"/>
    </row>
    <row r="1216" spans="2:18" x14ac:dyDescent="0.25">
      <c r="B1216" s="191" t="str">
        <f>IF('Formulario PPGR3'!$G1216="","",CONCATENATE('Formulario PPGR3'!$C1216,".",'Formulario PPGR3'!$D1216,".",'Formulario PPGR3'!$E1216,".",'Formulario PPGR3'!$F1216))</f>
        <v/>
      </c>
      <c r="C1216" s="191" t="str">
        <f>IF('Formulario PPGR3'!$G1216="","",'Formulario PPGR1'!#REF!)</f>
        <v/>
      </c>
      <c r="D1216" s="191" t="str">
        <f>IF('Formulario PPGR3'!$G1216="","",'Formulario PPGR1'!#REF!)</f>
        <v/>
      </c>
      <c r="E1216" s="191" t="str">
        <f>IF('Formulario PPGR3'!$G1216="","",'Formulario PPGR1'!#REF!)</f>
        <v/>
      </c>
      <c r="F1216" s="191" t="str">
        <f>IF('Formulario PPGR3'!$G1216="","",'Formulario PPGR1'!#REF!)</f>
        <v/>
      </c>
      <c r="G1216" s="190"/>
      <c r="H1216" s="531" t="str" cm="1">
        <f t="array" ref="H1216">IF(Tabla1[[#This Row],[Código_Actividad]]="","",_xlfn.XLOOKUP(Tabla1[[#This Row],[Código_Actividad]],CodigoActividad,Tabla2[Actividades Programables Presupuestables],"",0))</f>
        <v/>
      </c>
      <c r="I1216" s="532" t="str">
        <f>IFERROR(VLOOKUP('Formulario PPGR3'!$G1216,'Formulario PPGR2'!$H$110:$V$265,15,FALSE),"")</f>
        <v/>
      </c>
      <c r="J1216" s="537"/>
      <c r="K1216" s="535" t="str">
        <f>IF(Tabla1[[#This Row],[Insumos]]="","",_xlfn.XLOOKUP(Tabla1[[#This Row],[Insumos]],Tabla10[Insumo],Tabla10[InsumoAbrev],"",0))</f>
        <v/>
      </c>
      <c r="L1216" s="536"/>
      <c r="M1216" s="533" t="str">
        <f>IF(Tabla1[[#This Row],[Descripción]]="","",_xlfn.XLOOKUP(Tabla1[[#This Row],[Descripción]],Tabla10[Descripción],Tabla10[Unidad de Medida],"",0))</f>
        <v/>
      </c>
      <c r="N1216" s="323"/>
      <c r="O1216" s="534" t="str">
        <f>IF(Tabla1[[#This Row],[Descripción]]="","",_xlfn.XLOOKUP(Tabla1[[#This Row],[Descripción]],Tabla10[Descripción],Tabla10[Precio Unitario],0))</f>
        <v/>
      </c>
      <c r="P1216" s="534" t="str">
        <f>IF(Tabla1[[#This Row],[Cantidad de Insumos]]="","",Tabla1[[#This Row],[Precio Unitario]]*Tabla1[[#This Row],[Cantidad de Insumos]])</f>
        <v/>
      </c>
      <c r="Q1216" s="534" t="str">
        <f>IF(Tabla1[[#This Row],[Descripción]]="","",_xlfn.XLOOKUP(Tabla1[[#This Row],[Descripción]],Tabla10[Descripción],Tabla10[CODIGO PRESUPUESTARIO],0))</f>
        <v/>
      </c>
      <c r="R1216" s="535"/>
    </row>
    <row r="1217" spans="2:18" x14ac:dyDescent="0.25">
      <c r="B1217" s="191" t="str">
        <f>IF('Formulario PPGR3'!$G1217="","",CONCATENATE('Formulario PPGR3'!$C1217,".",'Formulario PPGR3'!$D1217,".",'Formulario PPGR3'!$E1217,".",'Formulario PPGR3'!$F1217))</f>
        <v/>
      </c>
      <c r="C1217" s="191" t="str">
        <f>IF('Formulario PPGR3'!$G1217="","",'Formulario PPGR1'!#REF!)</f>
        <v/>
      </c>
      <c r="D1217" s="191" t="str">
        <f>IF('Formulario PPGR3'!$G1217="","",'Formulario PPGR1'!#REF!)</f>
        <v/>
      </c>
      <c r="E1217" s="191" t="str">
        <f>IF('Formulario PPGR3'!$G1217="","",'Formulario PPGR1'!#REF!)</f>
        <v/>
      </c>
      <c r="F1217" s="191" t="str">
        <f>IF('Formulario PPGR3'!$G1217="","",'Formulario PPGR1'!#REF!)</f>
        <v/>
      </c>
      <c r="G1217" s="190"/>
      <c r="H1217" s="531" t="str" cm="1">
        <f t="array" ref="H1217">IF(Tabla1[[#This Row],[Código_Actividad]]="","",_xlfn.XLOOKUP(Tabla1[[#This Row],[Código_Actividad]],CodigoActividad,Tabla2[Actividades Programables Presupuestables],"",0))</f>
        <v/>
      </c>
      <c r="I1217" s="532" t="str">
        <f>IFERROR(VLOOKUP('Formulario PPGR3'!$G1217,'Formulario PPGR2'!$H$110:$V$265,15,FALSE),"")</f>
        <v/>
      </c>
      <c r="J1217" s="537"/>
      <c r="K1217" s="535" t="str">
        <f>IF(Tabla1[[#This Row],[Insumos]]="","",_xlfn.XLOOKUP(Tabla1[[#This Row],[Insumos]],Tabla10[Insumo],Tabla10[InsumoAbrev],"",0))</f>
        <v/>
      </c>
      <c r="L1217" s="536"/>
      <c r="M1217" s="533" t="str">
        <f>IF(Tabla1[[#This Row],[Descripción]]="","",_xlfn.XLOOKUP(Tabla1[[#This Row],[Descripción]],Tabla10[Descripción],Tabla10[Unidad de Medida],"",0))</f>
        <v/>
      </c>
      <c r="N1217" s="323"/>
      <c r="O1217" s="534" t="str">
        <f>IF(Tabla1[[#This Row],[Descripción]]="","",_xlfn.XLOOKUP(Tabla1[[#This Row],[Descripción]],Tabla10[Descripción],Tabla10[Precio Unitario],0))</f>
        <v/>
      </c>
      <c r="P1217" s="534" t="str">
        <f>IF(Tabla1[[#This Row],[Cantidad de Insumos]]="","",Tabla1[[#This Row],[Precio Unitario]]*Tabla1[[#This Row],[Cantidad de Insumos]])</f>
        <v/>
      </c>
      <c r="Q1217" s="534" t="str">
        <f>IF(Tabla1[[#This Row],[Descripción]]="","",_xlfn.XLOOKUP(Tabla1[[#This Row],[Descripción]],Tabla10[Descripción],Tabla10[CODIGO PRESUPUESTARIO],0))</f>
        <v/>
      </c>
      <c r="R1217" s="535"/>
    </row>
    <row r="1218" spans="2:18" x14ac:dyDescent="0.25">
      <c r="B1218" s="191" t="str">
        <f>IF('Formulario PPGR3'!$G1218="","",CONCATENATE('Formulario PPGR3'!$C1218,".",'Formulario PPGR3'!$D1218,".",'Formulario PPGR3'!$E1218,".",'Formulario PPGR3'!$F1218))</f>
        <v/>
      </c>
      <c r="C1218" s="191" t="str">
        <f>IF('Formulario PPGR3'!$G1218="","",'Formulario PPGR1'!#REF!)</f>
        <v/>
      </c>
      <c r="D1218" s="191" t="str">
        <f>IF('Formulario PPGR3'!$G1218="","",'Formulario PPGR1'!#REF!)</f>
        <v/>
      </c>
      <c r="E1218" s="191" t="str">
        <f>IF('Formulario PPGR3'!$G1218="","",'Formulario PPGR1'!#REF!)</f>
        <v/>
      </c>
      <c r="F1218" s="191" t="str">
        <f>IF('Formulario PPGR3'!$G1218="","",'Formulario PPGR1'!#REF!)</f>
        <v/>
      </c>
      <c r="G1218" s="190"/>
      <c r="H1218" s="531" t="str" cm="1">
        <f t="array" ref="H1218">IF(Tabla1[[#This Row],[Código_Actividad]]="","",_xlfn.XLOOKUP(Tabla1[[#This Row],[Código_Actividad]],CodigoActividad,Tabla2[Actividades Programables Presupuestables],"",0))</f>
        <v/>
      </c>
      <c r="I1218" s="532" t="str">
        <f>IFERROR(VLOOKUP('Formulario PPGR3'!$G1218,'Formulario PPGR2'!$H$110:$V$265,15,FALSE),"")</f>
        <v/>
      </c>
      <c r="J1218" s="537"/>
      <c r="K1218" s="535" t="str">
        <f>IF(Tabla1[[#This Row],[Insumos]]="","",_xlfn.XLOOKUP(Tabla1[[#This Row],[Insumos]],Tabla10[Insumo],Tabla10[InsumoAbrev],"",0))</f>
        <v/>
      </c>
      <c r="L1218" s="536"/>
      <c r="M1218" s="533" t="str">
        <f>IF(Tabla1[[#This Row],[Descripción]]="","",_xlfn.XLOOKUP(Tabla1[[#This Row],[Descripción]],Tabla10[Descripción],Tabla10[Unidad de Medida],"",0))</f>
        <v/>
      </c>
      <c r="N1218" s="323"/>
      <c r="O1218" s="534" t="str">
        <f>IF(Tabla1[[#This Row],[Descripción]]="","",_xlfn.XLOOKUP(Tabla1[[#This Row],[Descripción]],Tabla10[Descripción],Tabla10[Precio Unitario],0))</f>
        <v/>
      </c>
      <c r="P1218" s="534" t="str">
        <f>IF(Tabla1[[#This Row],[Cantidad de Insumos]]="","",Tabla1[[#This Row],[Precio Unitario]]*Tabla1[[#This Row],[Cantidad de Insumos]])</f>
        <v/>
      </c>
      <c r="Q1218" s="534" t="str">
        <f>IF(Tabla1[[#This Row],[Descripción]]="","",_xlfn.XLOOKUP(Tabla1[[#This Row],[Descripción]],Tabla10[Descripción],Tabla10[CODIGO PRESUPUESTARIO],0))</f>
        <v/>
      </c>
      <c r="R1218" s="535"/>
    </row>
    <row r="1219" spans="2:18" x14ac:dyDescent="0.25">
      <c r="B1219" s="191" t="str">
        <f>IF('Formulario PPGR3'!$G1219="","",CONCATENATE('Formulario PPGR3'!$C1219,".",'Formulario PPGR3'!$D1219,".",'Formulario PPGR3'!$E1219,".",'Formulario PPGR3'!$F1219))</f>
        <v/>
      </c>
      <c r="C1219" s="191" t="str">
        <f>IF('Formulario PPGR3'!$G1219="","",'Formulario PPGR1'!#REF!)</f>
        <v/>
      </c>
      <c r="D1219" s="191" t="str">
        <f>IF('Formulario PPGR3'!$G1219="","",'Formulario PPGR1'!#REF!)</f>
        <v/>
      </c>
      <c r="E1219" s="191" t="str">
        <f>IF('Formulario PPGR3'!$G1219="","",'Formulario PPGR1'!#REF!)</f>
        <v/>
      </c>
      <c r="F1219" s="191" t="str">
        <f>IF('Formulario PPGR3'!$G1219="","",'Formulario PPGR1'!#REF!)</f>
        <v/>
      </c>
      <c r="G1219" s="190"/>
      <c r="H1219" s="531" t="str" cm="1">
        <f t="array" ref="H1219">IF(Tabla1[[#This Row],[Código_Actividad]]="","",_xlfn.XLOOKUP(Tabla1[[#This Row],[Código_Actividad]],CodigoActividad,Tabla2[Actividades Programables Presupuestables],"",0))</f>
        <v/>
      </c>
      <c r="I1219" s="532" t="str">
        <f>IFERROR(VLOOKUP('Formulario PPGR3'!$G1219,'Formulario PPGR2'!$H$110:$V$265,15,FALSE),"")</f>
        <v/>
      </c>
      <c r="J1219" s="537"/>
      <c r="K1219" s="535" t="str">
        <f>IF(Tabla1[[#This Row],[Insumos]]="","",_xlfn.XLOOKUP(Tabla1[[#This Row],[Insumos]],Tabla10[Insumo],Tabla10[InsumoAbrev],"",0))</f>
        <v/>
      </c>
      <c r="L1219" s="536"/>
      <c r="M1219" s="533" t="str">
        <f>IF(Tabla1[[#This Row],[Descripción]]="","",_xlfn.XLOOKUP(Tabla1[[#This Row],[Descripción]],Tabla10[Descripción],Tabla10[Unidad de Medida],"",0))</f>
        <v/>
      </c>
      <c r="N1219" s="323"/>
      <c r="O1219" s="534" t="str">
        <f>IF(Tabla1[[#This Row],[Descripción]]="","",_xlfn.XLOOKUP(Tabla1[[#This Row],[Descripción]],Tabla10[Descripción],Tabla10[Precio Unitario],0))</f>
        <v/>
      </c>
      <c r="P1219" s="534" t="str">
        <f>IF(Tabla1[[#This Row],[Cantidad de Insumos]]="","",Tabla1[[#This Row],[Precio Unitario]]*Tabla1[[#This Row],[Cantidad de Insumos]])</f>
        <v/>
      </c>
      <c r="Q1219" s="534" t="str">
        <f>IF(Tabla1[[#This Row],[Descripción]]="","",_xlfn.XLOOKUP(Tabla1[[#This Row],[Descripción]],Tabla10[Descripción],Tabla10[CODIGO PRESUPUESTARIO],0))</f>
        <v/>
      </c>
      <c r="R1219" s="535"/>
    </row>
    <row r="1220" spans="2:18" x14ac:dyDescent="0.25">
      <c r="B1220" s="191" t="str">
        <f>IF('Formulario PPGR3'!$G1220="","",CONCATENATE('Formulario PPGR3'!$C1220,".",'Formulario PPGR3'!$D1220,".",'Formulario PPGR3'!$E1220,".",'Formulario PPGR3'!$F1220))</f>
        <v/>
      </c>
      <c r="C1220" s="191" t="str">
        <f>IF('Formulario PPGR3'!$G1220="","",'Formulario PPGR1'!#REF!)</f>
        <v/>
      </c>
      <c r="D1220" s="191" t="str">
        <f>IF('Formulario PPGR3'!$G1220="","",'Formulario PPGR1'!#REF!)</f>
        <v/>
      </c>
      <c r="E1220" s="191" t="str">
        <f>IF('Formulario PPGR3'!$G1220="","",'Formulario PPGR1'!#REF!)</f>
        <v/>
      </c>
      <c r="F1220" s="191" t="str">
        <f>IF('Formulario PPGR3'!$G1220="","",'Formulario PPGR1'!#REF!)</f>
        <v/>
      </c>
      <c r="G1220" s="190"/>
      <c r="H1220" s="531" t="str" cm="1">
        <f t="array" ref="H1220">IF(Tabla1[[#This Row],[Código_Actividad]]="","",_xlfn.XLOOKUP(Tabla1[[#This Row],[Código_Actividad]],CodigoActividad,Tabla2[Actividades Programables Presupuestables],"",0))</f>
        <v/>
      </c>
      <c r="I1220" s="532" t="str">
        <f>IFERROR(VLOOKUP('Formulario PPGR3'!$G1220,'Formulario PPGR2'!$H$110:$V$265,15,FALSE),"")</f>
        <v/>
      </c>
      <c r="J1220" s="537"/>
      <c r="K1220" s="535" t="str">
        <f>IF(Tabla1[[#This Row],[Insumos]]="","",_xlfn.XLOOKUP(Tabla1[[#This Row],[Insumos]],Tabla10[Insumo],Tabla10[InsumoAbrev],"",0))</f>
        <v/>
      </c>
      <c r="L1220" s="536"/>
      <c r="M1220" s="533" t="str">
        <f>IF(Tabla1[[#This Row],[Descripción]]="","",_xlfn.XLOOKUP(Tabla1[[#This Row],[Descripción]],Tabla10[Descripción],Tabla10[Unidad de Medida],"",0))</f>
        <v/>
      </c>
      <c r="N1220" s="323"/>
      <c r="O1220" s="534" t="str">
        <f>IF(Tabla1[[#This Row],[Descripción]]="","",_xlfn.XLOOKUP(Tabla1[[#This Row],[Descripción]],Tabla10[Descripción],Tabla10[Precio Unitario],0))</f>
        <v/>
      </c>
      <c r="P1220" s="534" t="str">
        <f>IF(Tabla1[[#This Row],[Cantidad de Insumos]]="","",Tabla1[[#This Row],[Precio Unitario]]*Tabla1[[#This Row],[Cantidad de Insumos]])</f>
        <v/>
      </c>
      <c r="Q1220" s="534" t="str">
        <f>IF(Tabla1[[#This Row],[Descripción]]="","",_xlfn.XLOOKUP(Tabla1[[#This Row],[Descripción]],Tabla10[Descripción],Tabla10[CODIGO PRESUPUESTARIO],0))</f>
        <v/>
      </c>
      <c r="R1220" s="535"/>
    </row>
    <row r="1221" spans="2:18" x14ac:dyDescent="0.25">
      <c r="B1221" s="191" t="str">
        <f>IF('Formulario PPGR3'!$G1221="","",CONCATENATE('Formulario PPGR3'!$C1221,".",'Formulario PPGR3'!$D1221,".",'Formulario PPGR3'!$E1221,".",'Formulario PPGR3'!$F1221))</f>
        <v/>
      </c>
      <c r="C1221" s="191" t="str">
        <f>IF('Formulario PPGR3'!$G1221="","",'Formulario PPGR1'!#REF!)</f>
        <v/>
      </c>
      <c r="D1221" s="191" t="str">
        <f>IF('Formulario PPGR3'!$G1221="","",'Formulario PPGR1'!#REF!)</f>
        <v/>
      </c>
      <c r="E1221" s="191" t="str">
        <f>IF('Formulario PPGR3'!$G1221="","",'Formulario PPGR1'!#REF!)</f>
        <v/>
      </c>
      <c r="F1221" s="191" t="str">
        <f>IF('Formulario PPGR3'!$G1221="","",'Formulario PPGR1'!#REF!)</f>
        <v/>
      </c>
      <c r="G1221" s="190"/>
      <c r="H1221" s="531" t="str" cm="1">
        <f t="array" ref="H1221">IF(Tabla1[[#This Row],[Código_Actividad]]="","",_xlfn.XLOOKUP(Tabla1[[#This Row],[Código_Actividad]],CodigoActividad,Tabla2[Actividades Programables Presupuestables],"",0))</f>
        <v/>
      </c>
      <c r="I1221" s="532" t="str">
        <f>IFERROR(VLOOKUP('Formulario PPGR3'!$G1221,'Formulario PPGR2'!$H$110:$V$265,15,FALSE),"")</f>
        <v/>
      </c>
      <c r="J1221" s="537"/>
      <c r="K1221" s="535" t="str">
        <f>IF(Tabla1[[#This Row],[Insumos]]="","",_xlfn.XLOOKUP(Tabla1[[#This Row],[Insumos]],Tabla10[Insumo],Tabla10[InsumoAbrev],"",0))</f>
        <v/>
      </c>
      <c r="L1221" s="536"/>
      <c r="M1221" s="533" t="str">
        <f>IF(Tabla1[[#This Row],[Descripción]]="","",_xlfn.XLOOKUP(Tabla1[[#This Row],[Descripción]],Tabla10[Descripción],Tabla10[Unidad de Medida],"",0))</f>
        <v/>
      </c>
      <c r="N1221" s="323"/>
      <c r="O1221" s="534" t="str">
        <f>IF(Tabla1[[#This Row],[Descripción]]="","",_xlfn.XLOOKUP(Tabla1[[#This Row],[Descripción]],Tabla10[Descripción],Tabla10[Precio Unitario],0))</f>
        <v/>
      </c>
      <c r="P1221" s="534" t="str">
        <f>IF(Tabla1[[#This Row],[Cantidad de Insumos]]="","",Tabla1[[#This Row],[Precio Unitario]]*Tabla1[[#This Row],[Cantidad de Insumos]])</f>
        <v/>
      </c>
      <c r="Q1221" s="534" t="str">
        <f>IF(Tabla1[[#This Row],[Descripción]]="","",_xlfn.XLOOKUP(Tabla1[[#This Row],[Descripción]],Tabla10[Descripción],Tabla10[CODIGO PRESUPUESTARIO],0))</f>
        <v/>
      </c>
      <c r="R1221" s="535"/>
    </row>
    <row r="1222" spans="2:18" x14ac:dyDescent="0.25">
      <c r="B1222" s="191" t="str">
        <f>IF('Formulario PPGR3'!$G1222="","",CONCATENATE('Formulario PPGR3'!$C1222,".",'Formulario PPGR3'!$D1222,".",'Formulario PPGR3'!$E1222,".",'Formulario PPGR3'!$F1222))</f>
        <v/>
      </c>
      <c r="C1222" s="191" t="str">
        <f>IF('Formulario PPGR3'!$G1222="","",'Formulario PPGR1'!#REF!)</f>
        <v/>
      </c>
      <c r="D1222" s="191" t="str">
        <f>IF('Formulario PPGR3'!$G1222="","",'Formulario PPGR1'!#REF!)</f>
        <v/>
      </c>
      <c r="E1222" s="191" t="str">
        <f>IF('Formulario PPGR3'!$G1222="","",'Formulario PPGR1'!#REF!)</f>
        <v/>
      </c>
      <c r="F1222" s="191" t="str">
        <f>IF('Formulario PPGR3'!$G1222="","",'Formulario PPGR1'!#REF!)</f>
        <v/>
      </c>
      <c r="G1222" s="190"/>
      <c r="H1222" s="531" t="str" cm="1">
        <f t="array" ref="H1222">IF(Tabla1[[#This Row],[Código_Actividad]]="","",_xlfn.XLOOKUP(Tabla1[[#This Row],[Código_Actividad]],CodigoActividad,Tabla2[Actividades Programables Presupuestables],"",0))</f>
        <v/>
      </c>
      <c r="I1222" s="532" t="str">
        <f>IFERROR(VLOOKUP('Formulario PPGR3'!$G1222,'Formulario PPGR2'!$H$110:$V$265,15,FALSE),"")</f>
        <v/>
      </c>
      <c r="J1222" s="537"/>
      <c r="K1222" s="535" t="str">
        <f>IF(Tabla1[[#This Row],[Insumos]]="","",_xlfn.XLOOKUP(Tabla1[[#This Row],[Insumos]],Tabla10[Insumo],Tabla10[InsumoAbrev],"",0))</f>
        <v/>
      </c>
      <c r="L1222" s="536"/>
      <c r="M1222" s="533" t="str">
        <f>IF(Tabla1[[#This Row],[Descripción]]="","",_xlfn.XLOOKUP(Tabla1[[#This Row],[Descripción]],Tabla10[Descripción],Tabla10[Unidad de Medida],"",0))</f>
        <v/>
      </c>
      <c r="N1222" s="323"/>
      <c r="O1222" s="534" t="str">
        <f>IF(Tabla1[[#This Row],[Descripción]]="","",_xlfn.XLOOKUP(Tabla1[[#This Row],[Descripción]],Tabla10[Descripción],Tabla10[Precio Unitario],0))</f>
        <v/>
      </c>
      <c r="P1222" s="534" t="str">
        <f>IF(Tabla1[[#This Row],[Cantidad de Insumos]]="","",Tabla1[[#This Row],[Precio Unitario]]*Tabla1[[#This Row],[Cantidad de Insumos]])</f>
        <v/>
      </c>
      <c r="Q1222" s="534" t="str">
        <f>IF(Tabla1[[#This Row],[Descripción]]="","",_xlfn.XLOOKUP(Tabla1[[#This Row],[Descripción]],Tabla10[Descripción],Tabla10[CODIGO PRESUPUESTARIO],0))</f>
        <v/>
      </c>
      <c r="R1222" s="535"/>
    </row>
    <row r="1223" spans="2:18" x14ac:dyDescent="0.25">
      <c r="B1223" s="191" t="str">
        <f>IF('Formulario PPGR3'!$G1223="","",CONCATENATE('Formulario PPGR3'!$C1223,".",'Formulario PPGR3'!$D1223,".",'Formulario PPGR3'!$E1223,".",'Formulario PPGR3'!$F1223))</f>
        <v/>
      </c>
      <c r="C1223" s="191" t="str">
        <f>IF('Formulario PPGR3'!$G1223="","",'Formulario PPGR1'!#REF!)</f>
        <v/>
      </c>
      <c r="D1223" s="191" t="str">
        <f>IF('Formulario PPGR3'!$G1223="","",'Formulario PPGR1'!#REF!)</f>
        <v/>
      </c>
      <c r="E1223" s="191" t="str">
        <f>IF('Formulario PPGR3'!$G1223="","",'Formulario PPGR1'!#REF!)</f>
        <v/>
      </c>
      <c r="F1223" s="191" t="str">
        <f>IF('Formulario PPGR3'!$G1223="","",'Formulario PPGR1'!#REF!)</f>
        <v/>
      </c>
      <c r="G1223" s="190"/>
      <c r="H1223" s="531" t="str" cm="1">
        <f t="array" ref="H1223">IF(Tabla1[[#This Row],[Código_Actividad]]="","",_xlfn.XLOOKUP(Tabla1[[#This Row],[Código_Actividad]],CodigoActividad,Tabla2[Actividades Programables Presupuestables],"",0))</f>
        <v/>
      </c>
      <c r="I1223" s="532" t="str">
        <f>IFERROR(VLOOKUP('Formulario PPGR3'!$G1223,'Formulario PPGR2'!$H$110:$V$265,15,FALSE),"")</f>
        <v/>
      </c>
      <c r="J1223" s="537"/>
      <c r="K1223" s="535" t="str">
        <f>IF(Tabla1[[#This Row],[Insumos]]="","",_xlfn.XLOOKUP(Tabla1[[#This Row],[Insumos]],Tabla10[Insumo],Tabla10[InsumoAbrev],"",0))</f>
        <v/>
      </c>
      <c r="L1223" s="536"/>
      <c r="M1223" s="533" t="str">
        <f>IF(Tabla1[[#This Row],[Descripción]]="","",_xlfn.XLOOKUP(Tabla1[[#This Row],[Descripción]],Tabla10[Descripción],Tabla10[Unidad de Medida],"",0))</f>
        <v/>
      </c>
      <c r="N1223" s="323"/>
      <c r="O1223" s="534" t="str">
        <f>IF(Tabla1[[#This Row],[Descripción]]="","",_xlfn.XLOOKUP(Tabla1[[#This Row],[Descripción]],Tabla10[Descripción],Tabla10[Precio Unitario],0))</f>
        <v/>
      </c>
      <c r="P1223" s="534" t="str">
        <f>IF(Tabla1[[#This Row],[Cantidad de Insumos]]="","",Tabla1[[#This Row],[Precio Unitario]]*Tabla1[[#This Row],[Cantidad de Insumos]])</f>
        <v/>
      </c>
      <c r="Q1223" s="534" t="str">
        <f>IF(Tabla1[[#This Row],[Descripción]]="","",_xlfn.XLOOKUP(Tabla1[[#This Row],[Descripción]],Tabla10[Descripción],Tabla10[CODIGO PRESUPUESTARIO],0))</f>
        <v/>
      </c>
      <c r="R1223" s="535"/>
    </row>
    <row r="1224" spans="2:18" x14ac:dyDescent="0.25">
      <c r="B1224" s="191" t="str">
        <f>IF('Formulario PPGR3'!$G1224="","",CONCATENATE('Formulario PPGR3'!$C1224,".",'Formulario PPGR3'!$D1224,".",'Formulario PPGR3'!$E1224,".",'Formulario PPGR3'!$F1224))</f>
        <v/>
      </c>
      <c r="C1224" s="191" t="str">
        <f>IF('Formulario PPGR3'!$G1224="","",'Formulario PPGR1'!#REF!)</f>
        <v/>
      </c>
      <c r="D1224" s="191" t="str">
        <f>IF('Formulario PPGR3'!$G1224="","",'Formulario PPGR1'!#REF!)</f>
        <v/>
      </c>
      <c r="E1224" s="191" t="str">
        <f>IF('Formulario PPGR3'!$G1224="","",'Formulario PPGR1'!#REF!)</f>
        <v/>
      </c>
      <c r="F1224" s="191" t="str">
        <f>IF('Formulario PPGR3'!$G1224="","",'Formulario PPGR1'!#REF!)</f>
        <v/>
      </c>
      <c r="G1224" s="190"/>
      <c r="H1224" s="531" t="str" cm="1">
        <f t="array" ref="H1224">IF(Tabla1[[#This Row],[Código_Actividad]]="","",_xlfn.XLOOKUP(Tabla1[[#This Row],[Código_Actividad]],CodigoActividad,Tabla2[Actividades Programables Presupuestables],"",0))</f>
        <v/>
      </c>
      <c r="I1224" s="532" t="str">
        <f>IFERROR(VLOOKUP('Formulario PPGR3'!$G1224,'Formulario PPGR2'!$H$110:$V$265,15,FALSE),"")</f>
        <v/>
      </c>
      <c r="J1224" s="537"/>
      <c r="K1224" s="535" t="str">
        <f>IF(Tabla1[[#This Row],[Insumos]]="","",_xlfn.XLOOKUP(Tabla1[[#This Row],[Insumos]],Tabla10[Insumo],Tabla10[InsumoAbrev],"",0))</f>
        <v/>
      </c>
      <c r="L1224" s="536"/>
      <c r="M1224" s="533" t="str">
        <f>IF(Tabla1[[#This Row],[Descripción]]="","",_xlfn.XLOOKUP(Tabla1[[#This Row],[Descripción]],Tabla10[Descripción],Tabla10[Unidad de Medida],"",0))</f>
        <v/>
      </c>
      <c r="N1224" s="323"/>
      <c r="O1224" s="534" t="str">
        <f>IF(Tabla1[[#This Row],[Descripción]]="","",_xlfn.XLOOKUP(Tabla1[[#This Row],[Descripción]],Tabla10[Descripción],Tabla10[Precio Unitario],0))</f>
        <v/>
      </c>
      <c r="P1224" s="534" t="str">
        <f>IF(Tabla1[[#This Row],[Cantidad de Insumos]]="","",Tabla1[[#This Row],[Precio Unitario]]*Tabla1[[#This Row],[Cantidad de Insumos]])</f>
        <v/>
      </c>
      <c r="Q1224" s="534" t="str">
        <f>IF(Tabla1[[#This Row],[Descripción]]="","",_xlfn.XLOOKUP(Tabla1[[#This Row],[Descripción]],Tabla10[Descripción],Tabla10[CODIGO PRESUPUESTARIO],0))</f>
        <v/>
      </c>
      <c r="R1224" s="535"/>
    </row>
    <row r="1225" spans="2:18" x14ac:dyDescent="0.25">
      <c r="B1225" s="191" t="str">
        <f>IF('Formulario PPGR3'!$G1225="","",CONCATENATE('Formulario PPGR3'!$C1225,".",'Formulario PPGR3'!$D1225,".",'Formulario PPGR3'!$E1225,".",'Formulario PPGR3'!$F1225))</f>
        <v/>
      </c>
      <c r="C1225" s="191" t="str">
        <f>IF('Formulario PPGR3'!$G1225="","",'Formulario PPGR1'!#REF!)</f>
        <v/>
      </c>
      <c r="D1225" s="191" t="str">
        <f>IF('Formulario PPGR3'!$G1225="","",'Formulario PPGR1'!#REF!)</f>
        <v/>
      </c>
      <c r="E1225" s="191" t="str">
        <f>IF('Formulario PPGR3'!$G1225="","",'Formulario PPGR1'!#REF!)</f>
        <v/>
      </c>
      <c r="F1225" s="191" t="str">
        <f>IF('Formulario PPGR3'!$G1225="","",'Formulario PPGR1'!#REF!)</f>
        <v/>
      </c>
      <c r="G1225" s="190"/>
      <c r="H1225" s="531" t="str" cm="1">
        <f t="array" ref="H1225">IF(Tabla1[[#This Row],[Código_Actividad]]="","",_xlfn.XLOOKUP(Tabla1[[#This Row],[Código_Actividad]],CodigoActividad,Tabla2[Actividades Programables Presupuestables],"",0))</f>
        <v/>
      </c>
      <c r="I1225" s="532" t="str">
        <f>IFERROR(VLOOKUP('Formulario PPGR3'!$G1225,'Formulario PPGR2'!$H$110:$V$265,15,FALSE),"")</f>
        <v/>
      </c>
      <c r="J1225" s="537"/>
      <c r="K1225" s="535" t="str">
        <f>IF(Tabla1[[#This Row],[Insumos]]="","",_xlfn.XLOOKUP(Tabla1[[#This Row],[Insumos]],Tabla10[Insumo],Tabla10[InsumoAbrev],"",0))</f>
        <v/>
      </c>
      <c r="L1225" s="536"/>
      <c r="M1225" s="533" t="str">
        <f>IF(Tabla1[[#This Row],[Descripción]]="","",_xlfn.XLOOKUP(Tabla1[[#This Row],[Descripción]],Tabla10[Descripción],Tabla10[Unidad de Medida],"",0))</f>
        <v/>
      </c>
      <c r="N1225" s="323"/>
      <c r="O1225" s="534" t="str">
        <f>IF(Tabla1[[#This Row],[Descripción]]="","",_xlfn.XLOOKUP(Tabla1[[#This Row],[Descripción]],Tabla10[Descripción],Tabla10[Precio Unitario],0))</f>
        <v/>
      </c>
      <c r="P1225" s="534" t="str">
        <f>IF(Tabla1[[#This Row],[Cantidad de Insumos]]="","",Tabla1[[#This Row],[Precio Unitario]]*Tabla1[[#This Row],[Cantidad de Insumos]])</f>
        <v/>
      </c>
      <c r="Q1225" s="534" t="str">
        <f>IF(Tabla1[[#This Row],[Descripción]]="","",_xlfn.XLOOKUP(Tabla1[[#This Row],[Descripción]],Tabla10[Descripción],Tabla10[CODIGO PRESUPUESTARIO],0))</f>
        <v/>
      </c>
      <c r="R1225" s="535"/>
    </row>
    <row r="1226" spans="2:18" x14ac:dyDescent="0.25">
      <c r="B1226" s="191" t="str">
        <f>IF('Formulario PPGR3'!$G1226="","",CONCATENATE('Formulario PPGR3'!$C1226,".",'Formulario PPGR3'!$D1226,".",'Formulario PPGR3'!$E1226,".",'Formulario PPGR3'!$F1226))</f>
        <v/>
      </c>
      <c r="C1226" s="191" t="str">
        <f>IF('Formulario PPGR3'!$G1226="","",'Formulario PPGR1'!#REF!)</f>
        <v/>
      </c>
      <c r="D1226" s="191" t="str">
        <f>IF('Formulario PPGR3'!$G1226="","",'Formulario PPGR1'!#REF!)</f>
        <v/>
      </c>
      <c r="E1226" s="191" t="str">
        <f>IF('Formulario PPGR3'!$G1226="","",'Formulario PPGR1'!#REF!)</f>
        <v/>
      </c>
      <c r="F1226" s="191" t="str">
        <f>IF('Formulario PPGR3'!$G1226="","",'Formulario PPGR1'!#REF!)</f>
        <v/>
      </c>
      <c r="G1226" s="190"/>
      <c r="H1226" s="531" t="str" cm="1">
        <f t="array" ref="H1226">IF(Tabla1[[#This Row],[Código_Actividad]]="","",_xlfn.XLOOKUP(Tabla1[[#This Row],[Código_Actividad]],CodigoActividad,Tabla2[Actividades Programables Presupuestables],"",0))</f>
        <v/>
      </c>
      <c r="I1226" s="532" t="str">
        <f>IFERROR(VLOOKUP('Formulario PPGR3'!$G1226,'Formulario PPGR2'!$H$110:$V$265,15,FALSE),"")</f>
        <v/>
      </c>
      <c r="J1226" s="537"/>
      <c r="K1226" s="535" t="str">
        <f>IF(Tabla1[[#This Row],[Insumos]]="","",_xlfn.XLOOKUP(Tabla1[[#This Row],[Insumos]],Tabla10[Insumo],Tabla10[InsumoAbrev],"",0))</f>
        <v/>
      </c>
      <c r="L1226" s="536"/>
      <c r="M1226" s="533" t="str">
        <f>IF(Tabla1[[#This Row],[Descripción]]="","",_xlfn.XLOOKUP(Tabla1[[#This Row],[Descripción]],Tabla10[Descripción],Tabla10[Unidad de Medida],"",0))</f>
        <v/>
      </c>
      <c r="N1226" s="323"/>
      <c r="O1226" s="534" t="str">
        <f>IF(Tabla1[[#This Row],[Descripción]]="","",_xlfn.XLOOKUP(Tabla1[[#This Row],[Descripción]],Tabla10[Descripción],Tabla10[Precio Unitario],0))</f>
        <v/>
      </c>
      <c r="P1226" s="534" t="str">
        <f>IF(Tabla1[[#This Row],[Cantidad de Insumos]]="","",Tabla1[[#This Row],[Precio Unitario]]*Tabla1[[#This Row],[Cantidad de Insumos]])</f>
        <v/>
      </c>
      <c r="Q1226" s="534" t="str">
        <f>IF(Tabla1[[#This Row],[Descripción]]="","",_xlfn.XLOOKUP(Tabla1[[#This Row],[Descripción]],Tabla10[Descripción],Tabla10[CODIGO PRESUPUESTARIO],0))</f>
        <v/>
      </c>
      <c r="R1226" s="535"/>
    </row>
    <row r="1227" spans="2:18" x14ac:dyDescent="0.25">
      <c r="B1227" s="191" t="str">
        <f>IF('Formulario PPGR3'!$G1227="","",CONCATENATE('Formulario PPGR3'!$C1227,".",'Formulario PPGR3'!$D1227,".",'Formulario PPGR3'!$E1227,".",'Formulario PPGR3'!$F1227))</f>
        <v/>
      </c>
      <c r="C1227" s="191" t="str">
        <f>IF('Formulario PPGR3'!$G1227="","",'Formulario PPGR1'!#REF!)</f>
        <v/>
      </c>
      <c r="D1227" s="191" t="str">
        <f>IF('Formulario PPGR3'!$G1227="","",'Formulario PPGR1'!#REF!)</f>
        <v/>
      </c>
      <c r="E1227" s="191" t="str">
        <f>IF('Formulario PPGR3'!$G1227="","",'Formulario PPGR1'!#REF!)</f>
        <v/>
      </c>
      <c r="F1227" s="191" t="str">
        <f>IF('Formulario PPGR3'!$G1227="","",'Formulario PPGR1'!#REF!)</f>
        <v/>
      </c>
      <c r="G1227" s="190"/>
      <c r="H1227" s="531" t="str" cm="1">
        <f t="array" ref="H1227">IF(Tabla1[[#This Row],[Código_Actividad]]="","",_xlfn.XLOOKUP(Tabla1[[#This Row],[Código_Actividad]],CodigoActividad,Tabla2[Actividades Programables Presupuestables],"",0))</f>
        <v/>
      </c>
      <c r="I1227" s="532" t="str">
        <f>IFERROR(VLOOKUP('Formulario PPGR3'!$G1227,'Formulario PPGR2'!$H$110:$V$265,15,FALSE),"")</f>
        <v/>
      </c>
      <c r="J1227" s="537"/>
      <c r="K1227" s="535" t="str">
        <f>IF(Tabla1[[#This Row],[Insumos]]="","",_xlfn.XLOOKUP(Tabla1[[#This Row],[Insumos]],Tabla10[Insumo],Tabla10[InsumoAbrev],"",0))</f>
        <v/>
      </c>
      <c r="L1227" s="536"/>
      <c r="M1227" s="533" t="str">
        <f>IF(Tabla1[[#This Row],[Descripción]]="","",_xlfn.XLOOKUP(Tabla1[[#This Row],[Descripción]],Tabla10[Descripción],Tabla10[Unidad de Medida],"",0))</f>
        <v/>
      </c>
      <c r="N1227" s="323"/>
      <c r="O1227" s="534" t="str">
        <f>IF(Tabla1[[#This Row],[Descripción]]="","",_xlfn.XLOOKUP(Tabla1[[#This Row],[Descripción]],Tabla10[Descripción],Tabla10[Precio Unitario],0))</f>
        <v/>
      </c>
      <c r="P1227" s="534" t="str">
        <f>IF(Tabla1[[#This Row],[Cantidad de Insumos]]="","",Tabla1[[#This Row],[Precio Unitario]]*Tabla1[[#This Row],[Cantidad de Insumos]])</f>
        <v/>
      </c>
      <c r="Q1227" s="534" t="str">
        <f>IF(Tabla1[[#This Row],[Descripción]]="","",_xlfn.XLOOKUP(Tabla1[[#This Row],[Descripción]],Tabla10[Descripción],Tabla10[CODIGO PRESUPUESTARIO],0))</f>
        <v/>
      </c>
      <c r="R1227" s="535"/>
    </row>
    <row r="1228" spans="2:18" x14ac:dyDescent="0.25">
      <c r="B1228" s="191" t="str">
        <f>IF('Formulario PPGR3'!$G1228="","",CONCATENATE('Formulario PPGR3'!$C1228,".",'Formulario PPGR3'!$D1228,".",'Formulario PPGR3'!$E1228,".",'Formulario PPGR3'!$F1228))</f>
        <v/>
      </c>
      <c r="C1228" s="191" t="str">
        <f>IF('Formulario PPGR3'!$G1228="","",'Formulario PPGR1'!#REF!)</f>
        <v/>
      </c>
      <c r="D1228" s="191" t="str">
        <f>IF('Formulario PPGR3'!$G1228="","",'Formulario PPGR1'!#REF!)</f>
        <v/>
      </c>
      <c r="E1228" s="191" t="str">
        <f>IF('Formulario PPGR3'!$G1228="","",'Formulario PPGR1'!#REF!)</f>
        <v/>
      </c>
      <c r="F1228" s="191" t="str">
        <f>IF('Formulario PPGR3'!$G1228="","",'Formulario PPGR1'!#REF!)</f>
        <v/>
      </c>
      <c r="G1228" s="190"/>
      <c r="H1228" s="531" t="str" cm="1">
        <f t="array" ref="H1228">IF(Tabla1[[#This Row],[Código_Actividad]]="","",_xlfn.XLOOKUP(Tabla1[[#This Row],[Código_Actividad]],CodigoActividad,Tabla2[Actividades Programables Presupuestables],"",0))</f>
        <v/>
      </c>
      <c r="I1228" s="532" t="str">
        <f>IFERROR(VLOOKUP('Formulario PPGR3'!$G1228,'Formulario PPGR2'!$H$110:$V$265,15,FALSE),"")</f>
        <v/>
      </c>
      <c r="J1228" s="537"/>
      <c r="K1228" s="535" t="str">
        <f>IF(Tabla1[[#This Row],[Insumos]]="","",_xlfn.XLOOKUP(Tabla1[[#This Row],[Insumos]],Tabla10[Insumo],Tabla10[InsumoAbrev],"",0))</f>
        <v/>
      </c>
      <c r="L1228" s="536"/>
      <c r="M1228" s="533" t="str">
        <f>IF(Tabla1[[#This Row],[Descripción]]="","",_xlfn.XLOOKUP(Tabla1[[#This Row],[Descripción]],Tabla10[Descripción],Tabla10[Unidad de Medida],"",0))</f>
        <v/>
      </c>
      <c r="N1228" s="323"/>
      <c r="O1228" s="534" t="str">
        <f>IF(Tabla1[[#This Row],[Descripción]]="","",_xlfn.XLOOKUP(Tabla1[[#This Row],[Descripción]],Tabla10[Descripción],Tabla10[Precio Unitario],0))</f>
        <v/>
      </c>
      <c r="P1228" s="534" t="str">
        <f>IF(Tabla1[[#This Row],[Cantidad de Insumos]]="","",Tabla1[[#This Row],[Precio Unitario]]*Tabla1[[#This Row],[Cantidad de Insumos]])</f>
        <v/>
      </c>
      <c r="Q1228" s="534" t="str">
        <f>IF(Tabla1[[#This Row],[Descripción]]="","",_xlfn.XLOOKUP(Tabla1[[#This Row],[Descripción]],Tabla10[Descripción],Tabla10[CODIGO PRESUPUESTARIO],0))</f>
        <v/>
      </c>
      <c r="R1228" s="535"/>
    </row>
    <row r="1229" spans="2:18" x14ac:dyDescent="0.25">
      <c r="B1229" s="191" t="str">
        <f>IF('Formulario PPGR3'!$G1229="","",CONCATENATE('Formulario PPGR3'!$C1229,".",'Formulario PPGR3'!$D1229,".",'Formulario PPGR3'!$E1229,".",'Formulario PPGR3'!$F1229))</f>
        <v/>
      </c>
      <c r="C1229" s="191" t="str">
        <f>IF('Formulario PPGR3'!$G1229="","",'Formulario PPGR1'!#REF!)</f>
        <v/>
      </c>
      <c r="D1229" s="191" t="str">
        <f>IF('Formulario PPGR3'!$G1229="","",'Formulario PPGR1'!#REF!)</f>
        <v/>
      </c>
      <c r="E1229" s="191" t="str">
        <f>IF('Formulario PPGR3'!$G1229="","",'Formulario PPGR1'!#REF!)</f>
        <v/>
      </c>
      <c r="F1229" s="191" t="str">
        <f>IF('Formulario PPGR3'!$G1229="","",'Formulario PPGR1'!#REF!)</f>
        <v/>
      </c>
      <c r="G1229" s="190"/>
      <c r="H1229" s="531" t="str" cm="1">
        <f t="array" ref="H1229">IF(Tabla1[[#This Row],[Código_Actividad]]="","",_xlfn.XLOOKUP(Tabla1[[#This Row],[Código_Actividad]],CodigoActividad,Tabla2[Actividades Programables Presupuestables],"",0))</f>
        <v/>
      </c>
      <c r="I1229" s="532" t="str">
        <f>IFERROR(VLOOKUP('Formulario PPGR3'!$G1229,'Formulario PPGR2'!$H$110:$V$265,15,FALSE),"")</f>
        <v/>
      </c>
      <c r="J1229" s="537"/>
      <c r="K1229" s="535" t="str">
        <f>IF(Tabla1[[#This Row],[Insumos]]="","",_xlfn.XLOOKUP(Tabla1[[#This Row],[Insumos]],Tabla10[Insumo],Tabla10[InsumoAbrev],"",0))</f>
        <v/>
      </c>
      <c r="L1229" s="536"/>
      <c r="M1229" s="533" t="str">
        <f>IF(Tabla1[[#This Row],[Descripción]]="","",_xlfn.XLOOKUP(Tabla1[[#This Row],[Descripción]],Tabla10[Descripción],Tabla10[Unidad de Medida],"",0))</f>
        <v/>
      </c>
      <c r="N1229" s="323"/>
      <c r="O1229" s="534" t="str">
        <f>IF(Tabla1[[#This Row],[Descripción]]="","",_xlfn.XLOOKUP(Tabla1[[#This Row],[Descripción]],Tabla10[Descripción],Tabla10[Precio Unitario],0))</f>
        <v/>
      </c>
      <c r="P1229" s="534" t="str">
        <f>IF(Tabla1[[#This Row],[Cantidad de Insumos]]="","",Tabla1[[#This Row],[Precio Unitario]]*Tabla1[[#This Row],[Cantidad de Insumos]])</f>
        <v/>
      </c>
      <c r="Q1229" s="534" t="str">
        <f>IF(Tabla1[[#This Row],[Descripción]]="","",_xlfn.XLOOKUP(Tabla1[[#This Row],[Descripción]],Tabla10[Descripción],Tabla10[CODIGO PRESUPUESTARIO],0))</f>
        <v/>
      </c>
      <c r="R1229" s="535"/>
    </row>
    <row r="1230" spans="2:18" x14ac:dyDescent="0.25">
      <c r="B1230" s="191" t="str">
        <f>IF('Formulario PPGR3'!$G1230="","",CONCATENATE('Formulario PPGR3'!$C1230,".",'Formulario PPGR3'!$D1230,".",'Formulario PPGR3'!$E1230,".",'Formulario PPGR3'!$F1230))</f>
        <v/>
      </c>
      <c r="C1230" s="191" t="str">
        <f>IF('Formulario PPGR3'!$G1230="","",'Formulario PPGR1'!#REF!)</f>
        <v/>
      </c>
      <c r="D1230" s="191" t="str">
        <f>IF('Formulario PPGR3'!$G1230="","",'Formulario PPGR1'!#REF!)</f>
        <v/>
      </c>
      <c r="E1230" s="191" t="str">
        <f>IF('Formulario PPGR3'!$G1230="","",'Formulario PPGR1'!#REF!)</f>
        <v/>
      </c>
      <c r="F1230" s="191" t="str">
        <f>IF('Formulario PPGR3'!$G1230="","",'Formulario PPGR1'!#REF!)</f>
        <v/>
      </c>
      <c r="G1230" s="190"/>
      <c r="H1230" s="531" t="str" cm="1">
        <f t="array" ref="H1230">IF(Tabla1[[#This Row],[Código_Actividad]]="","",_xlfn.XLOOKUP(Tabla1[[#This Row],[Código_Actividad]],CodigoActividad,Tabla2[Actividades Programables Presupuestables],"",0))</f>
        <v/>
      </c>
      <c r="I1230" s="532" t="str">
        <f>IFERROR(VLOOKUP('Formulario PPGR3'!$G1230,'Formulario PPGR2'!$H$110:$V$265,15,FALSE),"")</f>
        <v/>
      </c>
      <c r="J1230" s="537"/>
      <c r="K1230" s="535" t="str">
        <f>IF(Tabla1[[#This Row],[Insumos]]="","",_xlfn.XLOOKUP(Tabla1[[#This Row],[Insumos]],Tabla10[Insumo],Tabla10[InsumoAbrev],"",0))</f>
        <v/>
      </c>
      <c r="L1230" s="536"/>
      <c r="M1230" s="533" t="str">
        <f>IF(Tabla1[[#This Row],[Descripción]]="","",_xlfn.XLOOKUP(Tabla1[[#This Row],[Descripción]],Tabla10[Descripción],Tabla10[Unidad de Medida],"",0))</f>
        <v/>
      </c>
      <c r="N1230" s="323"/>
      <c r="O1230" s="534" t="str">
        <f>IF(Tabla1[[#This Row],[Descripción]]="","",_xlfn.XLOOKUP(Tabla1[[#This Row],[Descripción]],Tabla10[Descripción],Tabla10[Precio Unitario],0))</f>
        <v/>
      </c>
      <c r="P1230" s="534" t="str">
        <f>IF(Tabla1[[#This Row],[Cantidad de Insumos]]="","",Tabla1[[#This Row],[Precio Unitario]]*Tabla1[[#This Row],[Cantidad de Insumos]])</f>
        <v/>
      </c>
      <c r="Q1230" s="534" t="str">
        <f>IF(Tabla1[[#This Row],[Descripción]]="","",_xlfn.XLOOKUP(Tabla1[[#This Row],[Descripción]],Tabla10[Descripción],Tabla10[CODIGO PRESUPUESTARIO],0))</f>
        <v/>
      </c>
      <c r="R1230" s="535"/>
    </row>
    <row r="1231" spans="2:18" x14ac:dyDescent="0.25">
      <c r="B1231" s="191" t="str">
        <f>IF('Formulario PPGR3'!$G1231="","",CONCATENATE('Formulario PPGR3'!$C1231,".",'Formulario PPGR3'!$D1231,".",'Formulario PPGR3'!$E1231,".",'Formulario PPGR3'!$F1231))</f>
        <v/>
      </c>
      <c r="C1231" s="191" t="str">
        <f>IF('Formulario PPGR3'!$G1231="","",'Formulario PPGR1'!#REF!)</f>
        <v/>
      </c>
      <c r="D1231" s="191" t="str">
        <f>IF('Formulario PPGR3'!$G1231="","",'Formulario PPGR1'!#REF!)</f>
        <v/>
      </c>
      <c r="E1231" s="191" t="str">
        <f>IF('Formulario PPGR3'!$G1231="","",'Formulario PPGR1'!#REF!)</f>
        <v/>
      </c>
      <c r="F1231" s="191" t="str">
        <f>IF('Formulario PPGR3'!$G1231="","",'Formulario PPGR1'!#REF!)</f>
        <v/>
      </c>
      <c r="G1231" s="190"/>
      <c r="H1231" s="531" t="str" cm="1">
        <f t="array" ref="H1231">IF(Tabla1[[#This Row],[Código_Actividad]]="","",_xlfn.XLOOKUP(Tabla1[[#This Row],[Código_Actividad]],CodigoActividad,Tabla2[Actividades Programables Presupuestables],"",0))</f>
        <v/>
      </c>
      <c r="I1231" s="532" t="str">
        <f>IFERROR(VLOOKUP('Formulario PPGR3'!$G1231,'Formulario PPGR2'!$H$110:$V$265,15,FALSE),"")</f>
        <v/>
      </c>
      <c r="J1231" s="537"/>
      <c r="K1231" s="535" t="str">
        <f>IF(Tabla1[[#This Row],[Insumos]]="","",_xlfn.XLOOKUP(Tabla1[[#This Row],[Insumos]],Tabla10[Insumo],Tabla10[InsumoAbrev],"",0))</f>
        <v/>
      </c>
      <c r="L1231" s="536"/>
      <c r="M1231" s="533" t="str">
        <f>IF(Tabla1[[#This Row],[Descripción]]="","",_xlfn.XLOOKUP(Tabla1[[#This Row],[Descripción]],Tabla10[Descripción],Tabla10[Unidad de Medida],"",0))</f>
        <v/>
      </c>
      <c r="N1231" s="323"/>
      <c r="O1231" s="534" t="str">
        <f>IF(Tabla1[[#This Row],[Descripción]]="","",_xlfn.XLOOKUP(Tabla1[[#This Row],[Descripción]],Tabla10[Descripción],Tabla10[Precio Unitario],0))</f>
        <v/>
      </c>
      <c r="P1231" s="534" t="str">
        <f>IF(Tabla1[[#This Row],[Cantidad de Insumos]]="","",Tabla1[[#This Row],[Precio Unitario]]*Tabla1[[#This Row],[Cantidad de Insumos]])</f>
        <v/>
      </c>
      <c r="Q1231" s="534" t="str">
        <f>IF(Tabla1[[#This Row],[Descripción]]="","",_xlfn.XLOOKUP(Tabla1[[#This Row],[Descripción]],Tabla10[Descripción],Tabla10[CODIGO PRESUPUESTARIO],0))</f>
        <v/>
      </c>
      <c r="R1231" s="535"/>
    </row>
    <row r="1232" spans="2:18" x14ac:dyDescent="0.25">
      <c r="B1232" s="191" t="str">
        <f>IF('Formulario PPGR3'!$G1232="","",CONCATENATE('Formulario PPGR3'!$C1232,".",'Formulario PPGR3'!$D1232,".",'Formulario PPGR3'!$E1232,".",'Formulario PPGR3'!$F1232))</f>
        <v/>
      </c>
      <c r="C1232" s="191" t="str">
        <f>IF('Formulario PPGR3'!$G1232="","",'Formulario PPGR1'!#REF!)</f>
        <v/>
      </c>
      <c r="D1232" s="191" t="str">
        <f>IF('Formulario PPGR3'!$G1232="","",'Formulario PPGR1'!#REF!)</f>
        <v/>
      </c>
      <c r="E1232" s="191" t="str">
        <f>IF('Formulario PPGR3'!$G1232="","",'Formulario PPGR1'!#REF!)</f>
        <v/>
      </c>
      <c r="F1232" s="191" t="str">
        <f>IF('Formulario PPGR3'!$G1232="","",'Formulario PPGR1'!#REF!)</f>
        <v/>
      </c>
      <c r="G1232" s="190"/>
      <c r="H1232" s="531" t="str" cm="1">
        <f t="array" ref="H1232">IF(Tabla1[[#This Row],[Código_Actividad]]="","",_xlfn.XLOOKUP(Tabla1[[#This Row],[Código_Actividad]],CodigoActividad,Tabla2[Actividades Programables Presupuestables],"",0))</f>
        <v/>
      </c>
      <c r="I1232" s="532" t="str">
        <f>IFERROR(VLOOKUP('Formulario PPGR3'!$G1232,'Formulario PPGR2'!$H$110:$V$265,15,FALSE),"")</f>
        <v/>
      </c>
      <c r="J1232" s="537"/>
      <c r="K1232" s="535" t="str">
        <f>IF(Tabla1[[#This Row],[Insumos]]="","",_xlfn.XLOOKUP(Tabla1[[#This Row],[Insumos]],Tabla10[Insumo],Tabla10[InsumoAbrev],"",0))</f>
        <v/>
      </c>
      <c r="L1232" s="536"/>
      <c r="M1232" s="533" t="str">
        <f>IF(Tabla1[[#This Row],[Descripción]]="","",_xlfn.XLOOKUP(Tabla1[[#This Row],[Descripción]],Tabla10[Descripción],Tabla10[Unidad de Medida],"",0))</f>
        <v/>
      </c>
      <c r="N1232" s="323"/>
      <c r="O1232" s="534" t="str">
        <f>IF(Tabla1[[#This Row],[Descripción]]="","",_xlfn.XLOOKUP(Tabla1[[#This Row],[Descripción]],Tabla10[Descripción],Tabla10[Precio Unitario],0))</f>
        <v/>
      </c>
      <c r="P1232" s="534" t="str">
        <f>IF(Tabla1[[#This Row],[Cantidad de Insumos]]="","",Tabla1[[#This Row],[Precio Unitario]]*Tabla1[[#This Row],[Cantidad de Insumos]])</f>
        <v/>
      </c>
      <c r="Q1232" s="534" t="str">
        <f>IF(Tabla1[[#This Row],[Descripción]]="","",_xlfn.XLOOKUP(Tabla1[[#This Row],[Descripción]],Tabla10[Descripción],Tabla10[CODIGO PRESUPUESTARIO],0))</f>
        <v/>
      </c>
      <c r="R1232" s="535"/>
    </row>
    <row r="1233" spans="2:18" x14ac:dyDescent="0.25">
      <c r="B1233" s="191" t="str">
        <f>IF('Formulario PPGR3'!$G1233="","",CONCATENATE('Formulario PPGR3'!$C1233,".",'Formulario PPGR3'!$D1233,".",'Formulario PPGR3'!$E1233,".",'Formulario PPGR3'!$F1233))</f>
        <v/>
      </c>
      <c r="C1233" s="191" t="str">
        <f>IF('Formulario PPGR3'!$G1233="","",'Formulario PPGR1'!#REF!)</f>
        <v/>
      </c>
      <c r="D1233" s="191" t="str">
        <f>IF('Formulario PPGR3'!$G1233="","",'Formulario PPGR1'!#REF!)</f>
        <v/>
      </c>
      <c r="E1233" s="191" t="str">
        <f>IF('Formulario PPGR3'!$G1233="","",'Formulario PPGR1'!#REF!)</f>
        <v/>
      </c>
      <c r="F1233" s="191" t="str">
        <f>IF('Formulario PPGR3'!$G1233="","",'Formulario PPGR1'!#REF!)</f>
        <v/>
      </c>
      <c r="G1233" s="190"/>
      <c r="H1233" s="531" t="str" cm="1">
        <f t="array" ref="H1233">IF(Tabla1[[#This Row],[Código_Actividad]]="","",_xlfn.XLOOKUP(Tabla1[[#This Row],[Código_Actividad]],CodigoActividad,Tabla2[Actividades Programables Presupuestables],"",0))</f>
        <v/>
      </c>
      <c r="I1233" s="532" t="str">
        <f>IFERROR(VLOOKUP('Formulario PPGR3'!$G1233,'Formulario PPGR2'!$H$110:$V$265,15,FALSE),"")</f>
        <v/>
      </c>
      <c r="J1233" s="537"/>
      <c r="K1233" s="535" t="str">
        <f>IF(Tabla1[[#This Row],[Insumos]]="","",_xlfn.XLOOKUP(Tabla1[[#This Row],[Insumos]],Tabla10[Insumo],Tabla10[InsumoAbrev],"",0))</f>
        <v/>
      </c>
      <c r="L1233" s="536"/>
      <c r="M1233" s="533" t="str">
        <f>IF(Tabla1[[#This Row],[Descripción]]="","",_xlfn.XLOOKUP(Tabla1[[#This Row],[Descripción]],Tabla10[Descripción],Tabla10[Unidad de Medida],"",0))</f>
        <v/>
      </c>
      <c r="N1233" s="323"/>
      <c r="O1233" s="534" t="str">
        <f>IF(Tabla1[[#This Row],[Descripción]]="","",_xlfn.XLOOKUP(Tabla1[[#This Row],[Descripción]],Tabla10[Descripción],Tabla10[Precio Unitario],0))</f>
        <v/>
      </c>
      <c r="P1233" s="534" t="str">
        <f>IF(Tabla1[[#This Row],[Cantidad de Insumos]]="","",Tabla1[[#This Row],[Precio Unitario]]*Tabla1[[#This Row],[Cantidad de Insumos]])</f>
        <v/>
      </c>
      <c r="Q1233" s="534" t="str">
        <f>IF(Tabla1[[#This Row],[Descripción]]="","",_xlfn.XLOOKUP(Tabla1[[#This Row],[Descripción]],Tabla10[Descripción],Tabla10[CODIGO PRESUPUESTARIO],0))</f>
        <v/>
      </c>
      <c r="R1233" s="535"/>
    </row>
    <row r="1234" spans="2:18" x14ac:dyDescent="0.25">
      <c r="B1234" s="191" t="str">
        <f>IF('Formulario PPGR3'!$G1234="","",CONCATENATE('Formulario PPGR3'!$C1234,".",'Formulario PPGR3'!$D1234,".",'Formulario PPGR3'!$E1234,".",'Formulario PPGR3'!$F1234))</f>
        <v/>
      </c>
      <c r="C1234" s="191" t="str">
        <f>IF('Formulario PPGR3'!$G1234="","",'Formulario PPGR1'!#REF!)</f>
        <v/>
      </c>
      <c r="D1234" s="191" t="str">
        <f>IF('Formulario PPGR3'!$G1234="","",'Formulario PPGR1'!#REF!)</f>
        <v/>
      </c>
      <c r="E1234" s="191" t="str">
        <f>IF('Formulario PPGR3'!$G1234="","",'Formulario PPGR1'!#REF!)</f>
        <v/>
      </c>
      <c r="F1234" s="191" t="str">
        <f>IF('Formulario PPGR3'!$G1234="","",'Formulario PPGR1'!#REF!)</f>
        <v/>
      </c>
      <c r="G1234" s="190"/>
      <c r="H1234" s="531" t="str" cm="1">
        <f t="array" ref="H1234">IF(Tabla1[[#This Row],[Código_Actividad]]="","",_xlfn.XLOOKUP(Tabla1[[#This Row],[Código_Actividad]],CodigoActividad,Tabla2[Actividades Programables Presupuestables],"",0))</f>
        <v/>
      </c>
      <c r="I1234" s="532" t="str">
        <f>IFERROR(VLOOKUP('Formulario PPGR3'!$G1234,'Formulario PPGR2'!$H$110:$V$265,15,FALSE),"")</f>
        <v/>
      </c>
      <c r="J1234" s="537"/>
      <c r="K1234" s="535" t="str">
        <f>IF(Tabla1[[#This Row],[Insumos]]="","",_xlfn.XLOOKUP(Tabla1[[#This Row],[Insumos]],Tabla10[Insumo],Tabla10[InsumoAbrev],"",0))</f>
        <v/>
      </c>
      <c r="L1234" s="536"/>
      <c r="M1234" s="533" t="str">
        <f>IF(Tabla1[[#This Row],[Descripción]]="","",_xlfn.XLOOKUP(Tabla1[[#This Row],[Descripción]],Tabla10[Descripción],Tabla10[Unidad de Medida],"",0))</f>
        <v/>
      </c>
      <c r="N1234" s="323"/>
      <c r="O1234" s="534" t="str">
        <f>IF(Tabla1[[#This Row],[Descripción]]="","",_xlfn.XLOOKUP(Tabla1[[#This Row],[Descripción]],Tabla10[Descripción],Tabla10[Precio Unitario],0))</f>
        <v/>
      </c>
      <c r="P1234" s="534" t="str">
        <f>IF(Tabla1[[#This Row],[Cantidad de Insumos]]="","",Tabla1[[#This Row],[Precio Unitario]]*Tabla1[[#This Row],[Cantidad de Insumos]])</f>
        <v/>
      </c>
      <c r="Q1234" s="534" t="str">
        <f>IF(Tabla1[[#This Row],[Descripción]]="","",_xlfn.XLOOKUP(Tabla1[[#This Row],[Descripción]],Tabla10[Descripción],Tabla10[CODIGO PRESUPUESTARIO],0))</f>
        <v/>
      </c>
      <c r="R1234" s="535"/>
    </row>
    <row r="1235" spans="2:18" x14ac:dyDescent="0.25">
      <c r="B1235" s="191" t="str">
        <f>IF('Formulario PPGR3'!$G1235="","",CONCATENATE('Formulario PPGR3'!$C1235,".",'Formulario PPGR3'!$D1235,".",'Formulario PPGR3'!$E1235,".",'Formulario PPGR3'!$F1235))</f>
        <v/>
      </c>
      <c r="C1235" s="191" t="str">
        <f>IF('Formulario PPGR3'!$G1235="","",'Formulario PPGR1'!#REF!)</f>
        <v/>
      </c>
      <c r="D1235" s="191" t="str">
        <f>IF('Formulario PPGR3'!$G1235="","",'Formulario PPGR1'!#REF!)</f>
        <v/>
      </c>
      <c r="E1235" s="191" t="str">
        <f>IF('Formulario PPGR3'!$G1235="","",'Formulario PPGR1'!#REF!)</f>
        <v/>
      </c>
      <c r="F1235" s="191" t="str">
        <f>IF('Formulario PPGR3'!$G1235="","",'Formulario PPGR1'!#REF!)</f>
        <v/>
      </c>
      <c r="G1235" s="190"/>
      <c r="H1235" s="531" t="str" cm="1">
        <f t="array" ref="H1235">IF(Tabla1[[#This Row],[Código_Actividad]]="","",_xlfn.XLOOKUP(Tabla1[[#This Row],[Código_Actividad]],CodigoActividad,Tabla2[Actividades Programables Presupuestables],"",0))</f>
        <v/>
      </c>
      <c r="I1235" s="532" t="str">
        <f>IFERROR(VLOOKUP('Formulario PPGR3'!$G1235,'Formulario PPGR2'!$H$110:$V$265,15,FALSE),"")</f>
        <v/>
      </c>
      <c r="J1235" s="537"/>
      <c r="K1235" s="535" t="str">
        <f>IF(Tabla1[[#This Row],[Insumos]]="","",_xlfn.XLOOKUP(Tabla1[[#This Row],[Insumos]],Tabla10[Insumo],Tabla10[InsumoAbrev],"",0))</f>
        <v/>
      </c>
      <c r="L1235" s="536"/>
      <c r="M1235" s="533" t="str">
        <f>IF(Tabla1[[#This Row],[Descripción]]="","",_xlfn.XLOOKUP(Tabla1[[#This Row],[Descripción]],Tabla10[Descripción],Tabla10[Unidad de Medida],"",0))</f>
        <v/>
      </c>
      <c r="N1235" s="323"/>
      <c r="O1235" s="534" t="str">
        <f>IF(Tabla1[[#This Row],[Descripción]]="","",_xlfn.XLOOKUP(Tabla1[[#This Row],[Descripción]],Tabla10[Descripción],Tabla10[Precio Unitario],0))</f>
        <v/>
      </c>
      <c r="P1235" s="534" t="str">
        <f>IF(Tabla1[[#This Row],[Cantidad de Insumos]]="","",Tabla1[[#This Row],[Precio Unitario]]*Tabla1[[#This Row],[Cantidad de Insumos]])</f>
        <v/>
      </c>
      <c r="Q1235" s="534" t="str">
        <f>IF(Tabla1[[#This Row],[Descripción]]="","",_xlfn.XLOOKUP(Tabla1[[#This Row],[Descripción]],Tabla10[Descripción],Tabla10[CODIGO PRESUPUESTARIO],0))</f>
        <v/>
      </c>
      <c r="R1235" s="535"/>
    </row>
    <row r="1236" spans="2:18" x14ac:dyDescent="0.25">
      <c r="B1236" s="191" t="str">
        <f>IF('Formulario PPGR3'!$G1236="","",CONCATENATE('Formulario PPGR3'!$C1236,".",'Formulario PPGR3'!$D1236,".",'Formulario PPGR3'!$E1236,".",'Formulario PPGR3'!$F1236))</f>
        <v/>
      </c>
      <c r="C1236" s="191" t="str">
        <f>IF('Formulario PPGR3'!$G1236="","",'Formulario PPGR1'!#REF!)</f>
        <v/>
      </c>
      <c r="D1236" s="191" t="str">
        <f>IF('Formulario PPGR3'!$G1236="","",'Formulario PPGR1'!#REF!)</f>
        <v/>
      </c>
      <c r="E1236" s="191" t="str">
        <f>IF('Formulario PPGR3'!$G1236="","",'Formulario PPGR1'!#REF!)</f>
        <v/>
      </c>
      <c r="F1236" s="191" t="str">
        <f>IF('Formulario PPGR3'!$G1236="","",'Formulario PPGR1'!#REF!)</f>
        <v/>
      </c>
      <c r="G1236" s="190"/>
      <c r="H1236" s="531" t="str" cm="1">
        <f t="array" ref="H1236">IF(Tabla1[[#This Row],[Código_Actividad]]="","",_xlfn.XLOOKUP(Tabla1[[#This Row],[Código_Actividad]],CodigoActividad,Tabla2[Actividades Programables Presupuestables],"",0))</f>
        <v/>
      </c>
      <c r="I1236" s="532" t="str">
        <f>IFERROR(VLOOKUP('Formulario PPGR3'!$G1236,'Formulario PPGR2'!$H$110:$V$265,15,FALSE),"")</f>
        <v/>
      </c>
      <c r="J1236" s="537"/>
      <c r="K1236" s="535" t="str">
        <f>IF(Tabla1[[#This Row],[Insumos]]="","",_xlfn.XLOOKUP(Tabla1[[#This Row],[Insumos]],Tabla10[Insumo],Tabla10[InsumoAbrev],"",0))</f>
        <v/>
      </c>
      <c r="L1236" s="536"/>
      <c r="M1236" s="533" t="str">
        <f>IF(Tabla1[[#This Row],[Descripción]]="","",_xlfn.XLOOKUP(Tabla1[[#This Row],[Descripción]],Tabla10[Descripción],Tabla10[Unidad de Medida],"",0))</f>
        <v/>
      </c>
      <c r="N1236" s="323"/>
      <c r="O1236" s="534" t="str">
        <f>IF(Tabla1[[#This Row],[Descripción]]="","",_xlfn.XLOOKUP(Tabla1[[#This Row],[Descripción]],Tabla10[Descripción],Tabla10[Precio Unitario],0))</f>
        <v/>
      </c>
      <c r="P1236" s="534" t="str">
        <f>IF(Tabla1[[#This Row],[Cantidad de Insumos]]="","",Tabla1[[#This Row],[Precio Unitario]]*Tabla1[[#This Row],[Cantidad de Insumos]])</f>
        <v/>
      </c>
      <c r="Q1236" s="534" t="str">
        <f>IF(Tabla1[[#This Row],[Descripción]]="","",_xlfn.XLOOKUP(Tabla1[[#This Row],[Descripción]],Tabla10[Descripción],Tabla10[CODIGO PRESUPUESTARIO],0))</f>
        <v/>
      </c>
      <c r="R1236" s="535"/>
    </row>
    <row r="1237" spans="2:18" x14ac:dyDescent="0.25">
      <c r="B1237" s="191" t="str">
        <f>IF('Formulario PPGR3'!$G1237="","",CONCATENATE('Formulario PPGR3'!$C1237,".",'Formulario PPGR3'!$D1237,".",'Formulario PPGR3'!$E1237,".",'Formulario PPGR3'!$F1237))</f>
        <v/>
      </c>
      <c r="C1237" s="191" t="str">
        <f>IF('Formulario PPGR3'!$G1237="","",'Formulario PPGR1'!#REF!)</f>
        <v/>
      </c>
      <c r="D1237" s="191" t="str">
        <f>IF('Formulario PPGR3'!$G1237="","",'Formulario PPGR1'!#REF!)</f>
        <v/>
      </c>
      <c r="E1237" s="191" t="str">
        <f>IF('Formulario PPGR3'!$G1237="","",'Formulario PPGR1'!#REF!)</f>
        <v/>
      </c>
      <c r="F1237" s="191" t="str">
        <f>IF('Formulario PPGR3'!$G1237="","",'Formulario PPGR1'!#REF!)</f>
        <v/>
      </c>
      <c r="G1237" s="190"/>
      <c r="H1237" s="531" t="str" cm="1">
        <f t="array" ref="H1237">IF(Tabla1[[#This Row],[Código_Actividad]]="","",_xlfn.XLOOKUP(Tabla1[[#This Row],[Código_Actividad]],CodigoActividad,Tabla2[Actividades Programables Presupuestables],"",0))</f>
        <v/>
      </c>
      <c r="I1237" s="532" t="str">
        <f>IFERROR(VLOOKUP('Formulario PPGR3'!$G1237,'Formulario PPGR2'!$H$110:$V$265,15,FALSE),"")</f>
        <v/>
      </c>
      <c r="J1237" s="537"/>
      <c r="K1237" s="535" t="str">
        <f>IF(Tabla1[[#This Row],[Insumos]]="","",_xlfn.XLOOKUP(Tabla1[[#This Row],[Insumos]],Tabla10[Insumo],Tabla10[InsumoAbrev],"",0))</f>
        <v/>
      </c>
      <c r="L1237" s="536"/>
      <c r="M1237" s="533" t="str">
        <f>IF(Tabla1[[#This Row],[Descripción]]="","",_xlfn.XLOOKUP(Tabla1[[#This Row],[Descripción]],Tabla10[Descripción],Tabla10[Unidad de Medida],"",0))</f>
        <v/>
      </c>
      <c r="N1237" s="323"/>
      <c r="O1237" s="534" t="str">
        <f>IF(Tabla1[[#This Row],[Descripción]]="","",_xlfn.XLOOKUP(Tabla1[[#This Row],[Descripción]],Tabla10[Descripción],Tabla10[Precio Unitario],0))</f>
        <v/>
      </c>
      <c r="P1237" s="534" t="str">
        <f>IF(Tabla1[[#This Row],[Cantidad de Insumos]]="","",Tabla1[[#This Row],[Precio Unitario]]*Tabla1[[#This Row],[Cantidad de Insumos]])</f>
        <v/>
      </c>
      <c r="Q1237" s="534" t="str">
        <f>IF(Tabla1[[#This Row],[Descripción]]="","",_xlfn.XLOOKUP(Tabla1[[#This Row],[Descripción]],Tabla10[Descripción],Tabla10[CODIGO PRESUPUESTARIO],0))</f>
        <v/>
      </c>
      <c r="R1237" s="535"/>
    </row>
    <row r="1238" spans="2:18" x14ac:dyDescent="0.25">
      <c r="B1238" s="191" t="str">
        <f>IF('Formulario PPGR3'!$G1238="","",CONCATENATE('Formulario PPGR3'!$C1238,".",'Formulario PPGR3'!$D1238,".",'Formulario PPGR3'!$E1238,".",'Formulario PPGR3'!$F1238))</f>
        <v/>
      </c>
      <c r="C1238" s="191" t="str">
        <f>IF('Formulario PPGR3'!$G1238="","",'Formulario PPGR1'!#REF!)</f>
        <v/>
      </c>
      <c r="D1238" s="191" t="str">
        <f>IF('Formulario PPGR3'!$G1238="","",'Formulario PPGR1'!#REF!)</f>
        <v/>
      </c>
      <c r="E1238" s="191" t="str">
        <f>IF('Formulario PPGR3'!$G1238="","",'Formulario PPGR1'!#REF!)</f>
        <v/>
      </c>
      <c r="F1238" s="191" t="str">
        <f>IF('Formulario PPGR3'!$G1238="","",'Formulario PPGR1'!#REF!)</f>
        <v/>
      </c>
      <c r="G1238" s="190"/>
      <c r="H1238" s="531" t="str" cm="1">
        <f t="array" ref="H1238">IF(Tabla1[[#This Row],[Código_Actividad]]="","",_xlfn.XLOOKUP(Tabla1[[#This Row],[Código_Actividad]],CodigoActividad,Tabla2[Actividades Programables Presupuestables],"",0))</f>
        <v/>
      </c>
      <c r="I1238" s="532" t="str">
        <f>IFERROR(VLOOKUP('Formulario PPGR3'!$G1238,'Formulario PPGR2'!$H$110:$V$265,15,FALSE),"")</f>
        <v/>
      </c>
      <c r="J1238" s="537"/>
      <c r="K1238" s="535" t="str">
        <f>IF(Tabla1[[#This Row],[Insumos]]="","",_xlfn.XLOOKUP(Tabla1[[#This Row],[Insumos]],Tabla10[Insumo],Tabla10[InsumoAbrev],"",0))</f>
        <v/>
      </c>
      <c r="L1238" s="536"/>
      <c r="M1238" s="533" t="str">
        <f>IF(Tabla1[[#This Row],[Descripción]]="","",_xlfn.XLOOKUP(Tabla1[[#This Row],[Descripción]],Tabla10[Descripción],Tabla10[Unidad de Medida],"",0))</f>
        <v/>
      </c>
      <c r="N1238" s="323"/>
      <c r="O1238" s="534" t="str">
        <f>IF(Tabla1[[#This Row],[Descripción]]="","",_xlfn.XLOOKUP(Tabla1[[#This Row],[Descripción]],Tabla10[Descripción],Tabla10[Precio Unitario],0))</f>
        <v/>
      </c>
      <c r="P1238" s="534" t="str">
        <f>IF(Tabla1[[#This Row],[Cantidad de Insumos]]="","",Tabla1[[#This Row],[Precio Unitario]]*Tabla1[[#This Row],[Cantidad de Insumos]])</f>
        <v/>
      </c>
      <c r="Q1238" s="534" t="str">
        <f>IF(Tabla1[[#This Row],[Descripción]]="","",_xlfn.XLOOKUP(Tabla1[[#This Row],[Descripción]],Tabla10[Descripción],Tabla10[CODIGO PRESUPUESTARIO],0))</f>
        <v/>
      </c>
      <c r="R1238" s="535"/>
    </row>
    <row r="1239" spans="2:18" x14ac:dyDescent="0.25">
      <c r="B1239" s="191" t="str">
        <f>IF('Formulario PPGR3'!$G1239="","",CONCATENATE('Formulario PPGR3'!$C1239,".",'Formulario PPGR3'!$D1239,".",'Formulario PPGR3'!$E1239,".",'Formulario PPGR3'!$F1239))</f>
        <v/>
      </c>
      <c r="C1239" s="191" t="str">
        <f>IF('Formulario PPGR3'!$G1239="","",'Formulario PPGR1'!#REF!)</f>
        <v/>
      </c>
      <c r="D1239" s="191" t="str">
        <f>IF('Formulario PPGR3'!$G1239="","",'Formulario PPGR1'!#REF!)</f>
        <v/>
      </c>
      <c r="E1239" s="191" t="str">
        <f>IF('Formulario PPGR3'!$G1239="","",'Formulario PPGR1'!#REF!)</f>
        <v/>
      </c>
      <c r="F1239" s="191" t="str">
        <f>IF('Formulario PPGR3'!$G1239="","",'Formulario PPGR1'!#REF!)</f>
        <v/>
      </c>
      <c r="G1239" s="190"/>
      <c r="H1239" s="531" t="str" cm="1">
        <f t="array" ref="H1239">IF(Tabla1[[#This Row],[Código_Actividad]]="","",_xlfn.XLOOKUP(Tabla1[[#This Row],[Código_Actividad]],CodigoActividad,Tabla2[Actividades Programables Presupuestables],"",0))</f>
        <v/>
      </c>
      <c r="I1239" s="532" t="str">
        <f>IFERROR(VLOOKUP('Formulario PPGR3'!$G1239,'Formulario PPGR2'!$H$110:$V$265,15,FALSE),"")</f>
        <v/>
      </c>
      <c r="J1239" s="537"/>
      <c r="K1239" s="535" t="str">
        <f>IF(Tabla1[[#This Row],[Insumos]]="","",_xlfn.XLOOKUP(Tabla1[[#This Row],[Insumos]],Tabla10[Insumo],Tabla10[InsumoAbrev],"",0))</f>
        <v/>
      </c>
      <c r="L1239" s="536"/>
      <c r="M1239" s="533" t="str">
        <f>IF(Tabla1[[#This Row],[Descripción]]="","",_xlfn.XLOOKUP(Tabla1[[#This Row],[Descripción]],Tabla10[Descripción],Tabla10[Unidad de Medida],"",0))</f>
        <v/>
      </c>
      <c r="N1239" s="323"/>
      <c r="O1239" s="534" t="str">
        <f>IF(Tabla1[[#This Row],[Descripción]]="","",_xlfn.XLOOKUP(Tabla1[[#This Row],[Descripción]],Tabla10[Descripción],Tabla10[Precio Unitario],0))</f>
        <v/>
      </c>
      <c r="P1239" s="534" t="str">
        <f>IF(Tabla1[[#This Row],[Cantidad de Insumos]]="","",Tabla1[[#This Row],[Precio Unitario]]*Tabla1[[#This Row],[Cantidad de Insumos]])</f>
        <v/>
      </c>
      <c r="Q1239" s="534" t="str">
        <f>IF(Tabla1[[#This Row],[Descripción]]="","",_xlfn.XLOOKUP(Tabla1[[#This Row],[Descripción]],Tabla10[Descripción],Tabla10[CODIGO PRESUPUESTARIO],0))</f>
        <v/>
      </c>
      <c r="R1239" s="535"/>
    </row>
    <row r="1240" spans="2:18" x14ac:dyDescent="0.25">
      <c r="B1240" s="191" t="str">
        <f>IF('Formulario PPGR3'!$G1240="","",CONCATENATE('Formulario PPGR3'!$C1240,".",'Formulario PPGR3'!$D1240,".",'Formulario PPGR3'!$E1240,".",'Formulario PPGR3'!$F1240))</f>
        <v/>
      </c>
      <c r="C1240" s="191" t="str">
        <f>IF('Formulario PPGR3'!$G1240="","",'Formulario PPGR1'!#REF!)</f>
        <v/>
      </c>
      <c r="D1240" s="191" t="str">
        <f>IF('Formulario PPGR3'!$G1240="","",'Formulario PPGR1'!#REF!)</f>
        <v/>
      </c>
      <c r="E1240" s="191" t="str">
        <f>IF('Formulario PPGR3'!$G1240="","",'Formulario PPGR1'!#REF!)</f>
        <v/>
      </c>
      <c r="F1240" s="191" t="str">
        <f>IF('Formulario PPGR3'!$G1240="","",'Formulario PPGR1'!#REF!)</f>
        <v/>
      </c>
      <c r="G1240" s="190"/>
      <c r="H1240" s="531" t="str" cm="1">
        <f t="array" ref="H1240">IF(Tabla1[[#This Row],[Código_Actividad]]="","",_xlfn.XLOOKUP(Tabla1[[#This Row],[Código_Actividad]],CodigoActividad,Tabla2[Actividades Programables Presupuestables],"",0))</f>
        <v/>
      </c>
      <c r="I1240" s="532" t="str">
        <f>IFERROR(VLOOKUP('Formulario PPGR3'!$G1240,'Formulario PPGR2'!$H$110:$V$265,15,FALSE),"")</f>
        <v/>
      </c>
      <c r="J1240" s="537"/>
      <c r="K1240" s="535" t="str">
        <f>IF(Tabla1[[#This Row],[Insumos]]="","",_xlfn.XLOOKUP(Tabla1[[#This Row],[Insumos]],Tabla10[Insumo],Tabla10[InsumoAbrev],"",0))</f>
        <v/>
      </c>
      <c r="L1240" s="536"/>
      <c r="M1240" s="533" t="str">
        <f>IF(Tabla1[[#This Row],[Descripción]]="","",_xlfn.XLOOKUP(Tabla1[[#This Row],[Descripción]],Tabla10[Descripción],Tabla10[Unidad de Medida],"",0))</f>
        <v/>
      </c>
      <c r="N1240" s="323"/>
      <c r="O1240" s="534" t="str">
        <f>IF(Tabla1[[#This Row],[Descripción]]="","",_xlfn.XLOOKUP(Tabla1[[#This Row],[Descripción]],Tabla10[Descripción],Tabla10[Precio Unitario],0))</f>
        <v/>
      </c>
      <c r="P1240" s="534" t="str">
        <f>IF(Tabla1[[#This Row],[Cantidad de Insumos]]="","",Tabla1[[#This Row],[Precio Unitario]]*Tabla1[[#This Row],[Cantidad de Insumos]])</f>
        <v/>
      </c>
      <c r="Q1240" s="534" t="str">
        <f>IF(Tabla1[[#This Row],[Descripción]]="","",_xlfn.XLOOKUP(Tabla1[[#This Row],[Descripción]],Tabla10[Descripción],Tabla10[CODIGO PRESUPUESTARIO],0))</f>
        <v/>
      </c>
      <c r="R1240" s="535"/>
    </row>
    <row r="1241" spans="2:18" x14ac:dyDescent="0.25">
      <c r="B1241" s="191" t="str">
        <f>IF('Formulario PPGR3'!$G1241="","",CONCATENATE('Formulario PPGR3'!$C1241,".",'Formulario PPGR3'!$D1241,".",'Formulario PPGR3'!$E1241,".",'Formulario PPGR3'!$F1241))</f>
        <v/>
      </c>
      <c r="C1241" s="191" t="str">
        <f>IF('Formulario PPGR3'!$G1241="","",'Formulario PPGR1'!#REF!)</f>
        <v/>
      </c>
      <c r="D1241" s="191" t="str">
        <f>IF('Formulario PPGR3'!$G1241="","",'Formulario PPGR1'!#REF!)</f>
        <v/>
      </c>
      <c r="E1241" s="191" t="str">
        <f>IF('Formulario PPGR3'!$G1241="","",'Formulario PPGR1'!#REF!)</f>
        <v/>
      </c>
      <c r="F1241" s="191" t="str">
        <f>IF('Formulario PPGR3'!$G1241="","",'Formulario PPGR1'!#REF!)</f>
        <v/>
      </c>
      <c r="G1241" s="190"/>
      <c r="H1241" s="531" t="str" cm="1">
        <f t="array" ref="H1241">IF(Tabla1[[#This Row],[Código_Actividad]]="","",_xlfn.XLOOKUP(Tabla1[[#This Row],[Código_Actividad]],CodigoActividad,Tabla2[Actividades Programables Presupuestables],"",0))</f>
        <v/>
      </c>
      <c r="I1241" s="532" t="str">
        <f>IFERROR(VLOOKUP('Formulario PPGR3'!$G1241,'Formulario PPGR2'!$H$110:$V$265,15,FALSE),"")</f>
        <v/>
      </c>
      <c r="J1241" s="537"/>
      <c r="K1241" s="535" t="str">
        <f>IF(Tabla1[[#This Row],[Insumos]]="","",_xlfn.XLOOKUP(Tabla1[[#This Row],[Insumos]],Tabla10[Insumo],Tabla10[InsumoAbrev],"",0))</f>
        <v/>
      </c>
      <c r="L1241" s="536"/>
      <c r="M1241" s="533" t="str">
        <f>IF(Tabla1[[#This Row],[Descripción]]="","",_xlfn.XLOOKUP(Tabla1[[#This Row],[Descripción]],Tabla10[Descripción],Tabla10[Unidad de Medida],"",0))</f>
        <v/>
      </c>
      <c r="N1241" s="323"/>
      <c r="O1241" s="534" t="str">
        <f>IF(Tabla1[[#This Row],[Descripción]]="","",_xlfn.XLOOKUP(Tabla1[[#This Row],[Descripción]],Tabla10[Descripción],Tabla10[Precio Unitario],0))</f>
        <v/>
      </c>
      <c r="P1241" s="534" t="str">
        <f>IF(Tabla1[[#This Row],[Cantidad de Insumos]]="","",Tabla1[[#This Row],[Precio Unitario]]*Tabla1[[#This Row],[Cantidad de Insumos]])</f>
        <v/>
      </c>
      <c r="Q1241" s="534" t="str">
        <f>IF(Tabla1[[#This Row],[Descripción]]="","",_xlfn.XLOOKUP(Tabla1[[#This Row],[Descripción]],Tabla10[Descripción],Tabla10[CODIGO PRESUPUESTARIO],0))</f>
        <v/>
      </c>
      <c r="R1241" s="535"/>
    </row>
    <row r="1242" spans="2:18" x14ac:dyDescent="0.25">
      <c r="B1242" s="191" t="str">
        <f>IF('Formulario PPGR3'!$G1242="","",CONCATENATE('Formulario PPGR3'!$C1242,".",'Formulario PPGR3'!$D1242,".",'Formulario PPGR3'!$E1242,".",'Formulario PPGR3'!$F1242))</f>
        <v/>
      </c>
      <c r="C1242" s="191" t="str">
        <f>IF('Formulario PPGR3'!$G1242="","",'Formulario PPGR1'!#REF!)</f>
        <v/>
      </c>
      <c r="D1242" s="191" t="str">
        <f>IF('Formulario PPGR3'!$G1242="","",'Formulario PPGR1'!#REF!)</f>
        <v/>
      </c>
      <c r="E1242" s="191" t="str">
        <f>IF('Formulario PPGR3'!$G1242="","",'Formulario PPGR1'!#REF!)</f>
        <v/>
      </c>
      <c r="F1242" s="191" t="str">
        <f>IF('Formulario PPGR3'!$G1242="","",'Formulario PPGR1'!#REF!)</f>
        <v/>
      </c>
      <c r="G1242" s="190"/>
      <c r="H1242" s="531" t="str" cm="1">
        <f t="array" ref="H1242">IF(Tabla1[[#This Row],[Código_Actividad]]="","",_xlfn.XLOOKUP(Tabla1[[#This Row],[Código_Actividad]],CodigoActividad,Tabla2[Actividades Programables Presupuestables],"",0))</f>
        <v/>
      </c>
      <c r="I1242" s="532" t="str">
        <f>IFERROR(VLOOKUP('Formulario PPGR3'!$G1242,'Formulario PPGR2'!$H$110:$V$265,15,FALSE),"")</f>
        <v/>
      </c>
      <c r="J1242" s="537"/>
      <c r="K1242" s="535" t="str">
        <f>IF(Tabla1[[#This Row],[Insumos]]="","",_xlfn.XLOOKUP(Tabla1[[#This Row],[Insumos]],Tabla10[Insumo],Tabla10[InsumoAbrev],"",0))</f>
        <v/>
      </c>
      <c r="L1242" s="536"/>
      <c r="M1242" s="533" t="str">
        <f>IF(Tabla1[[#This Row],[Descripción]]="","",_xlfn.XLOOKUP(Tabla1[[#This Row],[Descripción]],Tabla10[Descripción],Tabla10[Unidad de Medida],"",0))</f>
        <v/>
      </c>
      <c r="N1242" s="323"/>
      <c r="O1242" s="534" t="str">
        <f>IF(Tabla1[[#This Row],[Descripción]]="","",_xlfn.XLOOKUP(Tabla1[[#This Row],[Descripción]],Tabla10[Descripción],Tabla10[Precio Unitario],0))</f>
        <v/>
      </c>
      <c r="P1242" s="534" t="str">
        <f>IF(Tabla1[[#This Row],[Cantidad de Insumos]]="","",Tabla1[[#This Row],[Precio Unitario]]*Tabla1[[#This Row],[Cantidad de Insumos]])</f>
        <v/>
      </c>
      <c r="Q1242" s="534" t="str">
        <f>IF(Tabla1[[#This Row],[Descripción]]="","",_xlfn.XLOOKUP(Tabla1[[#This Row],[Descripción]],Tabla10[Descripción],Tabla10[CODIGO PRESUPUESTARIO],0))</f>
        <v/>
      </c>
      <c r="R1242" s="535"/>
    </row>
    <row r="1243" spans="2:18" x14ac:dyDescent="0.25">
      <c r="B1243" s="191" t="str">
        <f>IF('Formulario PPGR3'!$G1243="","",CONCATENATE('Formulario PPGR3'!$C1243,".",'Formulario PPGR3'!$D1243,".",'Formulario PPGR3'!$E1243,".",'Formulario PPGR3'!$F1243))</f>
        <v/>
      </c>
      <c r="C1243" s="191" t="str">
        <f>IF('Formulario PPGR3'!$G1243="","",'Formulario PPGR1'!#REF!)</f>
        <v/>
      </c>
      <c r="D1243" s="191" t="str">
        <f>IF('Formulario PPGR3'!$G1243="","",'Formulario PPGR1'!#REF!)</f>
        <v/>
      </c>
      <c r="E1243" s="191" t="str">
        <f>IF('Formulario PPGR3'!$G1243="","",'Formulario PPGR1'!#REF!)</f>
        <v/>
      </c>
      <c r="F1243" s="191" t="str">
        <f>IF('Formulario PPGR3'!$G1243="","",'Formulario PPGR1'!#REF!)</f>
        <v/>
      </c>
      <c r="G1243" s="190"/>
      <c r="H1243" s="531" t="str" cm="1">
        <f t="array" ref="H1243">IF(Tabla1[[#This Row],[Código_Actividad]]="","",_xlfn.XLOOKUP(Tabla1[[#This Row],[Código_Actividad]],CodigoActividad,Tabla2[Actividades Programables Presupuestables],"",0))</f>
        <v/>
      </c>
      <c r="I1243" s="532" t="str">
        <f>IFERROR(VLOOKUP('Formulario PPGR3'!$G1243,'Formulario PPGR2'!$H$110:$V$265,15,FALSE),"")</f>
        <v/>
      </c>
      <c r="J1243" s="537"/>
      <c r="K1243" s="535" t="str">
        <f>IF(Tabla1[[#This Row],[Insumos]]="","",_xlfn.XLOOKUP(Tabla1[[#This Row],[Insumos]],Tabla10[Insumo],Tabla10[InsumoAbrev],"",0))</f>
        <v/>
      </c>
      <c r="L1243" s="536"/>
      <c r="M1243" s="533" t="str">
        <f>IF(Tabla1[[#This Row],[Descripción]]="","",_xlfn.XLOOKUP(Tabla1[[#This Row],[Descripción]],Tabla10[Descripción],Tabla10[Unidad de Medida],"",0))</f>
        <v/>
      </c>
      <c r="N1243" s="323"/>
      <c r="O1243" s="534" t="str">
        <f>IF(Tabla1[[#This Row],[Descripción]]="","",_xlfn.XLOOKUP(Tabla1[[#This Row],[Descripción]],Tabla10[Descripción],Tabla10[Precio Unitario],0))</f>
        <v/>
      </c>
      <c r="P1243" s="534" t="str">
        <f>IF(Tabla1[[#This Row],[Cantidad de Insumos]]="","",Tabla1[[#This Row],[Precio Unitario]]*Tabla1[[#This Row],[Cantidad de Insumos]])</f>
        <v/>
      </c>
      <c r="Q1243" s="534" t="str">
        <f>IF(Tabla1[[#This Row],[Descripción]]="","",_xlfn.XLOOKUP(Tabla1[[#This Row],[Descripción]],Tabla10[Descripción],Tabla10[CODIGO PRESUPUESTARIO],0))</f>
        <v/>
      </c>
      <c r="R1243" s="535"/>
    </row>
    <row r="1244" spans="2:18" x14ac:dyDescent="0.25">
      <c r="B1244" s="191" t="str">
        <f>IF('Formulario PPGR3'!$G1244="","",CONCATENATE('Formulario PPGR3'!$C1244,".",'Formulario PPGR3'!$D1244,".",'Formulario PPGR3'!$E1244,".",'Formulario PPGR3'!$F1244))</f>
        <v/>
      </c>
      <c r="C1244" s="191" t="str">
        <f>IF('Formulario PPGR3'!$G1244="","",'Formulario PPGR1'!#REF!)</f>
        <v/>
      </c>
      <c r="D1244" s="191" t="str">
        <f>IF('Formulario PPGR3'!$G1244="","",'Formulario PPGR1'!#REF!)</f>
        <v/>
      </c>
      <c r="E1244" s="191" t="str">
        <f>IF('Formulario PPGR3'!$G1244="","",'Formulario PPGR1'!#REF!)</f>
        <v/>
      </c>
      <c r="F1244" s="191" t="str">
        <f>IF('Formulario PPGR3'!$G1244="","",'Formulario PPGR1'!#REF!)</f>
        <v/>
      </c>
      <c r="G1244" s="190"/>
      <c r="H1244" s="531" t="str" cm="1">
        <f t="array" ref="H1244">IF(Tabla1[[#This Row],[Código_Actividad]]="","",_xlfn.XLOOKUP(Tabla1[[#This Row],[Código_Actividad]],CodigoActividad,Tabla2[Actividades Programables Presupuestables],"",0))</f>
        <v/>
      </c>
      <c r="I1244" s="532" t="str">
        <f>IFERROR(VLOOKUP('Formulario PPGR3'!$G1244,'Formulario PPGR2'!$H$110:$V$265,15,FALSE),"")</f>
        <v/>
      </c>
      <c r="J1244" s="537"/>
      <c r="K1244" s="535" t="str">
        <f>IF(Tabla1[[#This Row],[Insumos]]="","",_xlfn.XLOOKUP(Tabla1[[#This Row],[Insumos]],Tabla10[Insumo],Tabla10[InsumoAbrev],"",0))</f>
        <v/>
      </c>
      <c r="L1244" s="536"/>
      <c r="M1244" s="533" t="str">
        <f>IF(Tabla1[[#This Row],[Descripción]]="","",_xlfn.XLOOKUP(Tabla1[[#This Row],[Descripción]],Tabla10[Descripción],Tabla10[Unidad de Medida],"",0))</f>
        <v/>
      </c>
      <c r="N1244" s="323"/>
      <c r="O1244" s="534" t="str">
        <f>IF(Tabla1[[#This Row],[Descripción]]="","",_xlfn.XLOOKUP(Tabla1[[#This Row],[Descripción]],Tabla10[Descripción],Tabla10[Precio Unitario],0))</f>
        <v/>
      </c>
      <c r="P1244" s="534" t="str">
        <f>IF(Tabla1[[#This Row],[Cantidad de Insumos]]="","",Tabla1[[#This Row],[Precio Unitario]]*Tabla1[[#This Row],[Cantidad de Insumos]])</f>
        <v/>
      </c>
      <c r="Q1244" s="534" t="str">
        <f>IF(Tabla1[[#This Row],[Descripción]]="","",_xlfn.XLOOKUP(Tabla1[[#This Row],[Descripción]],Tabla10[Descripción],Tabla10[CODIGO PRESUPUESTARIO],0))</f>
        <v/>
      </c>
      <c r="R1244" s="535"/>
    </row>
    <row r="1245" spans="2:18" x14ac:dyDescent="0.25">
      <c r="B1245" s="191" t="str">
        <f>IF('Formulario PPGR3'!$G1245="","",CONCATENATE('Formulario PPGR3'!$C1245,".",'Formulario PPGR3'!$D1245,".",'Formulario PPGR3'!$E1245,".",'Formulario PPGR3'!$F1245))</f>
        <v/>
      </c>
      <c r="C1245" s="191" t="str">
        <f>IF('Formulario PPGR3'!$G1245="","",'Formulario PPGR1'!#REF!)</f>
        <v/>
      </c>
      <c r="D1245" s="191" t="str">
        <f>IF('Formulario PPGR3'!$G1245="","",'Formulario PPGR1'!#REF!)</f>
        <v/>
      </c>
      <c r="E1245" s="191" t="str">
        <f>IF('Formulario PPGR3'!$G1245="","",'Formulario PPGR1'!#REF!)</f>
        <v/>
      </c>
      <c r="F1245" s="191" t="str">
        <f>IF('Formulario PPGR3'!$G1245="","",'Formulario PPGR1'!#REF!)</f>
        <v/>
      </c>
      <c r="G1245" s="190"/>
      <c r="H1245" s="531" t="str" cm="1">
        <f t="array" ref="H1245">IF(Tabla1[[#This Row],[Código_Actividad]]="","",_xlfn.XLOOKUP(Tabla1[[#This Row],[Código_Actividad]],CodigoActividad,Tabla2[Actividades Programables Presupuestables],"",0))</f>
        <v/>
      </c>
      <c r="I1245" s="532" t="str">
        <f>IFERROR(VLOOKUP('Formulario PPGR3'!$G1245,'Formulario PPGR2'!$H$110:$V$265,15,FALSE),"")</f>
        <v/>
      </c>
      <c r="J1245" s="537"/>
      <c r="K1245" s="535" t="str">
        <f>IF(Tabla1[[#This Row],[Insumos]]="","",_xlfn.XLOOKUP(Tabla1[[#This Row],[Insumos]],Tabla10[Insumo],Tabla10[InsumoAbrev],"",0))</f>
        <v/>
      </c>
      <c r="L1245" s="536"/>
      <c r="M1245" s="533" t="str">
        <f>IF(Tabla1[[#This Row],[Descripción]]="","",_xlfn.XLOOKUP(Tabla1[[#This Row],[Descripción]],Tabla10[Descripción],Tabla10[Unidad de Medida],"",0))</f>
        <v/>
      </c>
      <c r="N1245" s="323"/>
      <c r="O1245" s="534" t="str">
        <f>IF(Tabla1[[#This Row],[Descripción]]="","",_xlfn.XLOOKUP(Tabla1[[#This Row],[Descripción]],Tabla10[Descripción],Tabla10[Precio Unitario],0))</f>
        <v/>
      </c>
      <c r="P1245" s="534" t="str">
        <f>IF(Tabla1[[#This Row],[Cantidad de Insumos]]="","",Tabla1[[#This Row],[Precio Unitario]]*Tabla1[[#This Row],[Cantidad de Insumos]])</f>
        <v/>
      </c>
      <c r="Q1245" s="534" t="str">
        <f>IF(Tabla1[[#This Row],[Descripción]]="","",_xlfn.XLOOKUP(Tabla1[[#This Row],[Descripción]],Tabla10[Descripción],Tabla10[CODIGO PRESUPUESTARIO],0))</f>
        <v/>
      </c>
      <c r="R1245" s="535"/>
    </row>
    <row r="1246" spans="2:18" x14ac:dyDescent="0.25">
      <c r="B1246" s="191" t="str">
        <f>IF('Formulario PPGR3'!$G1246="","",CONCATENATE('Formulario PPGR3'!$C1246,".",'Formulario PPGR3'!$D1246,".",'Formulario PPGR3'!$E1246,".",'Formulario PPGR3'!$F1246))</f>
        <v/>
      </c>
      <c r="C1246" s="191" t="str">
        <f>IF('Formulario PPGR3'!$G1246="","",'Formulario PPGR1'!#REF!)</f>
        <v/>
      </c>
      <c r="D1246" s="191" t="str">
        <f>IF('Formulario PPGR3'!$G1246="","",'Formulario PPGR1'!#REF!)</f>
        <v/>
      </c>
      <c r="E1246" s="191" t="str">
        <f>IF('Formulario PPGR3'!$G1246="","",'Formulario PPGR1'!#REF!)</f>
        <v/>
      </c>
      <c r="F1246" s="191" t="str">
        <f>IF('Formulario PPGR3'!$G1246="","",'Formulario PPGR1'!#REF!)</f>
        <v/>
      </c>
      <c r="G1246" s="190"/>
      <c r="H1246" s="531" t="str" cm="1">
        <f t="array" ref="H1246">IF(Tabla1[[#This Row],[Código_Actividad]]="","",_xlfn.XLOOKUP(Tabla1[[#This Row],[Código_Actividad]],CodigoActividad,Tabla2[Actividades Programables Presupuestables],"",0))</f>
        <v/>
      </c>
      <c r="I1246" s="532" t="str">
        <f>IFERROR(VLOOKUP('Formulario PPGR3'!$G1246,'Formulario PPGR2'!$H$110:$V$265,15,FALSE),"")</f>
        <v/>
      </c>
      <c r="J1246" s="537"/>
      <c r="K1246" s="535" t="str">
        <f>IF(Tabla1[[#This Row],[Insumos]]="","",_xlfn.XLOOKUP(Tabla1[[#This Row],[Insumos]],Tabla10[Insumo],Tabla10[InsumoAbrev],"",0))</f>
        <v/>
      </c>
      <c r="L1246" s="536"/>
      <c r="M1246" s="533" t="str">
        <f>IF(Tabla1[[#This Row],[Descripción]]="","",_xlfn.XLOOKUP(Tabla1[[#This Row],[Descripción]],Tabla10[Descripción],Tabla10[Unidad de Medida],"",0))</f>
        <v/>
      </c>
      <c r="N1246" s="323"/>
      <c r="O1246" s="534" t="str">
        <f>IF(Tabla1[[#This Row],[Descripción]]="","",_xlfn.XLOOKUP(Tabla1[[#This Row],[Descripción]],Tabla10[Descripción],Tabla10[Precio Unitario],0))</f>
        <v/>
      </c>
      <c r="P1246" s="534" t="str">
        <f>IF(Tabla1[[#This Row],[Cantidad de Insumos]]="","",Tabla1[[#This Row],[Precio Unitario]]*Tabla1[[#This Row],[Cantidad de Insumos]])</f>
        <v/>
      </c>
      <c r="Q1246" s="534" t="str">
        <f>IF(Tabla1[[#This Row],[Descripción]]="","",_xlfn.XLOOKUP(Tabla1[[#This Row],[Descripción]],Tabla10[Descripción],Tabla10[CODIGO PRESUPUESTARIO],0))</f>
        <v/>
      </c>
      <c r="R1246" s="535"/>
    </row>
    <row r="1247" spans="2:18" x14ac:dyDescent="0.25">
      <c r="B1247" s="191" t="str">
        <f>IF('Formulario PPGR3'!$G1247="","",CONCATENATE('Formulario PPGR3'!$C1247,".",'Formulario PPGR3'!$D1247,".",'Formulario PPGR3'!$E1247,".",'Formulario PPGR3'!$F1247))</f>
        <v/>
      </c>
      <c r="C1247" s="191" t="str">
        <f>IF('Formulario PPGR3'!$G1247="","",'Formulario PPGR1'!#REF!)</f>
        <v/>
      </c>
      <c r="D1247" s="191" t="str">
        <f>IF('Formulario PPGR3'!$G1247="","",'Formulario PPGR1'!#REF!)</f>
        <v/>
      </c>
      <c r="E1247" s="191" t="str">
        <f>IF('Formulario PPGR3'!$G1247="","",'Formulario PPGR1'!#REF!)</f>
        <v/>
      </c>
      <c r="F1247" s="191" t="str">
        <f>IF('Formulario PPGR3'!$G1247="","",'Formulario PPGR1'!#REF!)</f>
        <v/>
      </c>
      <c r="G1247" s="190"/>
      <c r="H1247" s="531" t="str" cm="1">
        <f t="array" ref="H1247">IF(Tabla1[[#This Row],[Código_Actividad]]="","",_xlfn.XLOOKUP(Tabla1[[#This Row],[Código_Actividad]],CodigoActividad,Tabla2[Actividades Programables Presupuestables],"",0))</f>
        <v/>
      </c>
      <c r="I1247" s="532" t="str">
        <f>IFERROR(VLOOKUP('Formulario PPGR3'!$G1247,'Formulario PPGR2'!$H$110:$V$265,15,FALSE),"")</f>
        <v/>
      </c>
      <c r="J1247" s="537"/>
      <c r="K1247" s="535" t="str">
        <f>IF(Tabla1[[#This Row],[Insumos]]="","",_xlfn.XLOOKUP(Tabla1[[#This Row],[Insumos]],Tabla10[Insumo],Tabla10[InsumoAbrev],"",0))</f>
        <v/>
      </c>
      <c r="L1247" s="536"/>
      <c r="M1247" s="533" t="str">
        <f>IF(Tabla1[[#This Row],[Descripción]]="","",_xlfn.XLOOKUP(Tabla1[[#This Row],[Descripción]],Tabla10[Descripción],Tabla10[Unidad de Medida],"",0))</f>
        <v/>
      </c>
      <c r="N1247" s="323"/>
      <c r="O1247" s="534" t="str">
        <f>IF(Tabla1[[#This Row],[Descripción]]="","",_xlfn.XLOOKUP(Tabla1[[#This Row],[Descripción]],Tabla10[Descripción],Tabla10[Precio Unitario],0))</f>
        <v/>
      </c>
      <c r="P1247" s="534" t="str">
        <f>IF(Tabla1[[#This Row],[Cantidad de Insumos]]="","",Tabla1[[#This Row],[Precio Unitario]]*Tabla1[[#This Row],[Cantidad de Insumos]])</f>
        <v/>
      </c>
      <c r="Q1247" s="534" t="str">
        <f>IF(Tabla1[[#This Row],[Descripción]]="","",_xlfn.XLOOKUP(Tabla1[[#This Row],[Descripción]],Tabla10[Descripción],Tabla10[CODIGO PRESUPUESTARIO],0))</f>
        <v/>
      </c>
      <c r="R1247" s="535"/>
    </row>
    <row r="1248" spans="2:18" x14ac:dyDescent="0.25">
      <c r="B1248" s="191" t="str">
        <f>IF('Formulario PPGR3'!$G1248="","",CONCATENATE('Formulario PPGR3'!$C1248,".",'Formulario PPGR3'!$D1248,".",'Formulario PPGR3'!$E1248,".",'Formulario PPGR3'!$F1248))</f>
        <v/>
      </c>
      <c r="C1248" s="191" t="str">
        <f>IF('Formulario PPGR3'!$G1248="","",'Formulario PPGR1'!#REF!)</f>
        <v/>
      </c>
      <c r="D1248" s="191" t="str">
        <f>IF('Formulario PPGR3'!$G1248="","",'Formulario PPGR1'!#REF!)</f>
        <v/>
      </c>
      <c r="E1248" s="191" t="str">
        <f>IF('Formulario PPGR3'!$G1248="","",'Formulario PPGR1'!#REF!)</f>
        <v/>
      </c>
      <c r="F1248" s="191" t="str">
        <f>IF('Formulario PPGR3'!$G1248="","",'Formulario PPGR1'!#REF!)</f>
        <v/>
      </c>
      <c r="G1248" s="190"/>
      <c r="H1248" s="531" t="str" cm="1">
        <f t="array" ref="H1248">IF(Tabla1[[#This Row],[Código_Actividad]]="","",_xlfn.XLOOKUP(Tabla1[[#This Row],[Código_Actividad]],CodigoActividad,Tabla2[Actividades Programables Presupuestables],"",0))</f>
        <v/>
      </c>
      <c r="I1248" s="532" t="str">
        <f>IFERROR(VLOOKUP('Formulario PPGR3'!$G1248,'Formulario PPGR2'!$H$110:$V$265,15,FALSE),"")</f>
        <v/>
      </c>
      <c r="J1248" s="537"/>
      <c r="K1248" s="535" t="str">
        <f>IF(Tabla1[[#This Row],[Insumos]]="","",_xlfn.XLOOKUP(Tabla1[[#This Row],[Insumos]],Tabla10[Insumo],Tabla10[InsumoAbrev],"",0))</f>
        <v/>
      </c>
      <c r="L1248" s="536"/>
      <c r="M1248" s="533" t="str">
        <f>IF(Tabla1[[#This Row],[Descripción]]="","",_xlfn.XLOOKUP(Tabla1[[#This Row],[Descripción]],Tabla10[Descripción],Tabla10[Unidad de Medida],"",0))</f>
        <v/>
      </c>
      <c r="N1248" s="323"/>
      <c r="O1248" s="534" t="str">
        <f>IF(Tabla1[[#This Row],[Descripción]]="","",_xlfn.XLOOKUP(Tabla1[[#This Row],[Descripción]],Tabla10[Descripción],Tabla10[Precio Unitario],0))</f>
        <v/>
      </c>
      <c r="P1248" s="534" t="str">
        <f>IF(Tabla1[[#This Row],[Cantidad de Insumos]]="","",Tabla1[[#This Row],[Precio Unitario]]*Tabla1[[#This Row],[Cantidad de Insumos]])</f>
        <v/>
      </c>
      <c r="Q1248" s="534" t="str">
        <f>IF(Tabla1[[#This Row],[Descripción]]="","",_xlfn.XLOOKUP(Tabla1[[#This Row],[Descripción]],Tabla10[Descripción],Tabla10[CODIGO PRESUPUESTARIO],0))</f>
        <v/>
      </c>
      <c r="R1248" s="535"/>
    </row>
    <row r="1249" spans="2:18" x14ac:dyDescent="0.25">
      <c r="B1249" s="191" t="str">
        <f>IF('Formulario PPGR3'!$G1249="","",CONCATENATE('Formulario PPGR3'!$C1249,".",'Formulario PPGR3'!$D1249,".",'Formulario PPGR3'!$E1249,".",'Formulario PPGR3'!$F1249))</f>
        <v/>
      </c>
      <c r="C1249" s="191" t="str">
        <f>IF('Formulario PPGR3'!$G1249="","",'Formulario PPGR1'!#REF!)</f>
        <v/>
      </c>
      <c r="D1249" s="191" t="str">
        <f>IF('Formulario PPGR3'!$G1249="","",'Formulario PPGR1'!#REF!)</f>
        <v/>
      </c>
      <c r="E1249" s="191" t="str">
        <f>IF('Formulario PPGR3'!$G1249="","",'Formulario PPGR1'!#REF!)</f>
        <v/>
      </c>
      <c r="F1249" s="191" t="str">
        <f>IF('Formulario PPGR3'!$G1249="","",'Formulario PPGR1'!#REF!)</f>
        <v/>
      </c>
      <c r="G1249" s="190"/>
      <c r="H1249" s="531" t="str" cm="1">
        <f t="array" ref="H1249">IF(Tabla1[[#This Row],[Código_Actividad]]="","",_xlfn.XLOOKUP(Tabla1[[#This Row],[Código_Actividad]],CodigoActividad,Tabla2[Actividades Programables Presupuestables],"",0))</f>
        <v/>
      </c>
      <c r="I1249" s="532" t="str">
        <f>IFERROR(VLOOKUP('Formulario PPGR3'!$G1249,'Formulario PPGR2'!$H$110:$V$265,15,FALSE),"")</f>
        <v/>
      </c>
      <c r="J1249" s="537"/>
      <c r="K1249" s="535" t="str">
        <f>IF(Tabla1[[#This Row],[Insumos]]="","",_xlfn.XLOOKUP(Tabla1[[#This Row],[Insumos]],Tabla10[Insumo],Tabla10[InsumoAbrev],"",0))</f>
        <v/>
      </c>
      <c r="L1249" s="536"/>
      <c r="M1249" s="533" t="str">
        <f>IF(Tabla1[[#This Row],[Descripción]]="","",_xlfn.XLOOKUP(Tabla1[[#This Row],[Descripción]],Tabla10[Descripción],Tabla10[Unidad de Medida],"",0))</f>
        <v/>
      </c>
      <c r="N1249" s="323"/>
      <c r="O1249" s="534" t="str">
        <f>IF(Tabla1[[#This Row],[Descripción]]="","",_xlfn.XLOOKUP(Tabla1[[#This Row],[Descripción]],Tabla10[Descripción],Tabla10[Precio Unitario],0))</f>
        <v/>
      </c>
      <c r="P1249" s="534" t="str">
        <f>IF(Tabla1[[#This Row],[Cantidad de Insumos]]="","",Tabla1[[#This Row],[Precio Unitario]]*Tabla1[[#This Row],[Cantidad de Insumos]])</f>
        <v/>
      </c>
      <c r="Q1249" s="534" t="str">
        <f>IF(Tabla1[[#This Row],[Descripción]]="","",_xlfn.XLOOKUP(Tabla1[[#This Row],[Descripción]],Tabla10[Descripción],Tabla10[CODIGO PRESUPUESTARIO],0))</f>
        <v/>
      </c>
      <c r="R1249" s="535"/>
    </row>
    <row r="1250" spans="2:18" x14ac:dyDescent="0.25">
      <c r="B1250" s="191" t="str">
        <f>IF('Formulario PPGR3'!$G1250="","",CONCATENATE('Formulario PPGR3'!$C1250,".",'Formulario PPGR3'!$D1250,".",'Formulario PPGR3'!$E1250,".",'Formulario PPGR3'!$F1250))</f>
        <v/>
      </c>
      <c r="C1250" s="191" t="str">
        <f>IF('Formulario PPGR3'!$G1250="","",'Formulario PPGR1'!#REF!)</f>
        <v/>
      </c>
      <c r="D1250" s="191" t="str">
        <f>IF('Formulario PPGR3'!$G1250="","",'Formulario PPGR1'!#REF!)</f>
        <v/>
      </c>
      <c r="E1250" s="191" t="str">
        <f>IF('Formulario PPGR3'!$G1250="","",'Formulario PPGR1'!#REF!)</f>
        <v/>
      </c>
      <c r="F1250" s="191" t="str">
        <f>IF('Formulario PPGR3'!$G1250="","",'Formulario PPGR1'!#REF!)</f>
        <v/>
      </c>
      <c r="G1250" s="190"/>
      <c r="H1250" s="531" t="str" cm="1">
        <f t="array" ref="H1250">IF(Tabla1[[#This Row],[Código_Actividad]]="","",_xlfn.XLOOKUP(Tabla1[[#This Row],[Código_Actividad]],CodigoActividad,Tabla2[Actividades Programables Presupuestables],"",0))</f>
        <v/>
      </c>
      <c r="I1250" s="532" t="str">
        <f>IFERROR(VLOOKUP('Formulario PPGR3'!$G1250,'Formulario PPGR2'!$H$110:$V$265,15,FALSE),"")</f>
        <v/>
      </c>
      <c r="J1250" s="537"/>
      <c r="K1250" s="535" t="str">
        <f>IF(Tabla1[[#This Row],[Insumos]]="","",_xlfn.XLOOKUP(Tabla1[[#This Row],[Insumos]],Tabla10[Insumo],Tabla10[InsumoAbrev],"",0))</f>
        <v/>
      </c>
      <c r="L1250" s="536"/>
      <c r="M1250" s="533" t="str">
        <f>IF(Tabla1[[#This Row],[Descripción]]="","",_xlfn.XLOOKUP(Tabla1[[#This Row],[Descripción]],Tabla10[Descripción],Tabla10[Unidad de Medida],"",0))</f>
        <v/>
      </c>
      <c r="N1250" s="323"/>
      <c r="O1250" s="534" t="str">
        <f>IF(Tabla1[[#This Row],[Descripción]]="","",_xlfn.XLOOKUP(Tabla1[[#This Row],[Descripción]],Tabla10[Descripción],Tabla10[Precio Unitario],0))</f>
        <v/>
      </c>
      <c r="P1250" s="534" t="str">
        <f>IF(Tabla1[[#This Row],[Cantidad de Insumos]]="","",Tabla1[[#This Row],[Precio Unitario]]*Tabla1[[#This Row],[Cantidad de Insumos]])</f>
        <v/>
      </c>
      <c r="Q1250" s="534" t="str">
        <f>IF(Tabla1[[#This Row],[Descripción]]="","",_xlfn.XLOOKUP(Tabla1[[#This Row],[Descripción]],Tabla10[Descripción],Tabla10[CODIGO PRESUPUESTARIO],0))</f>
        <v/>
      </c>
      <c r="R1250" s="535"/>
    </row>
    <row r="1251" spans="2:18" x14ac:dyDescent="0.25">
      <c r="B1251" s="191" t="str">
        <f>IF('Formulario PPGR3'!$G1251="","",CONCATENATE('Formulario PPGR3'!$C1251,".",'Formulario PPGR3'!$D1251,".",'Formulario PPGR3'!$E1251,".",'Formulario PPGR3'!$F1251))</f>
        <v/>
      </c>
      <c r="C1251" s="191" t="str">
        <f>IF('Formulario PPGR3'!$G1251="","",'Formulario PPGR1'!#REF!)</f>
        <v/>
      </c>
      <c r="D1251" s="191" t="str">
        <f>IF('Formulario PPGR3'!$G1251="","",'Formulario PPGR1'!#REF!)</f>
        <v/>
      </c>
      <c r="E1251" s="191" t="str">
        <f>IF('Formulario PPGR3'!$G1251="","",'Formulario PPGR1'!#REF!)</f>
        <v/>
      </c>
      <c r="F1251" s="191" t="str">
        <f>IF('Formulario PPGR3'!$G1251="","",'Formulario PPGR1'!#REF!)</f>
        <v/>
      </c>
      <c r="G1251" s="190"/>
      <c r="H1251" s="531" t="str" cm="1">
        <f t="array" ref="H1251">IF(Tabla1[[#This Row],[Código_Actividad]]="","",_xlfn.XLOOKUP(Tabla1[[#This Row],[Código_Actividad]],CodigoActividad,Tabla2[Actividades Programables Presupuestables],"",0))</f>
        <v/>
      </c>
      <c r="I1251" s="532" t="str">
        <f>IFERROR(VLOOKUP('Formulario PPGR3'!$G1251,'Formulario PPGR2'!$H$110:$V$265,15,FALSE),"")</f>
        <v/>
      </c>
      <c r="J1251" s="537"/>
      <c r="K1251" s="535" t="str">
        <f>IF(Tabla1[[#This Row],[Insumos]]="","",_xlfn.XLOOKUP(Tabla1[[#This Row],[Insumos]],Tabla10[Insumo],Tabla10[InsumoAbrev],"",0))</f>
        <v/>
      </c>
      <c r="L1251" s="536"/>
      <c r="M1251" s="533" t="str">
        <f>IF(Tabla1[[#This Row],[Descripción]]="","",_xlfn.XLOOKUP(Tabla1[[#This Row],[Descripción]],Tabla10[Descripción],Tabla10[Unidad de Medida],"",0))</f>
        <v/>
      </c>
      <c r="N1251" s="323"/>
      <c r="O1251" s="534" t="str">
        <f>IF(Tabla1[[#This Row],[Descripción]]="","",_xlfn.XLOOKUP(Tabla1[[#This Row],[Descripción]],Tabla10[Descripción],Tabla10[Precio Unitario],0))</f>
        <v/>
      </c>
      <c r="P1251" s="534" t="str">
        <f>IF(Tabla1[[#This Row],[Cantidad de Insumos]]="","",Tabla1[[#This Row],[Precio Unitario]]*Tabla1[[#This Row],[Cantidad de Insumos]])</f>
        <v/>
      </c>
      <c r="Q1251" s="534" t="str">
        <f>IF(Tabla1[[#This Row],[Descripción]]="","",_xlfn.XLOOKUP(Tabla1[[#This Row],[Descripción]],Tabla10[Descripción],Tabla10[CODIGO PRESUPUESTARIO],0))</f>
        <v/>
      </c>
      <c r="R1251" s="535"/>
    </row>
    <row r="1252" spans="2:18" x14ac:dyDescent="0.25">
      <c r="B1252" s="191" t="str">
        <f>IF('Formulario PPGR3'!$G1252="","",CONCATENATE('Formulario PPGR3'!$C1252,".",'Formulario PPGR3'!$D1252,".",'Formulario PPGR3'!$E1252,".",'Formulario PPGR3'!$F1252))</f>
        <v/>
      </c>
      <c r="C1252" s="191" t="str">
        <f>IF('Formulario PPGR3'!$G1252="","",'Formulario PPGR1'!#REF!)</f>
        <v/>
      </c>
      <c r="D1252" s="191" t="str">
        <f>IF('Formulario PPGR3'!$G1252="","",'Formulario PPGR1'!#REF!)</f>
        <v/>
      </c>
      <c r="E1252" s="191" t="str">
        <f>IF('Formulario PPGR3'!$G1252="","",'Formulario PPGR1'!#REF!)</f>
        <v/>
      </c>
      <c r="F1252" s="191" t="str">
        <f>IF('Formulario PPGR3'!$G1252="","",'Formulario PPGR1'!#REF!)</f>
        <v/>
      </c>
      <c r="G1252" s="190"/>
      <c r="H1252" s="531" t="str" cm="1">
        <f t="array" ref="H1252">IF(Tabla1[[#This Row],[Código_Actividad]]="","",_xlfn.XLOOKUP(Tabla1[[#This Row],[Código_Actividad]],CodigoActividad,Tabla2[Actividades Programables Presupuestables],"",0))</f>
        <v/>
      </c>
      <c r="I1252" s="532" t="str">
        <f>IFERROR(VLOOKUP('Formulario PPGR3'!$G1252,'Formulario PPGR2'!$H$110:$V$265,15,FALSE),"")</f>
        <v/>
      </c>
      <c r="J1252" s="537"/>
      <c r="K1252" s="535" t="str">
        <f>IF(Tabla1[[#This Row],[Insumos]]="","",_xlfn.XLOOKUP(Tabla1[[#This Row],[Insumos]],Tabla10[Insumo],Tabla10[InsumoAbrev],"",0))</f>
        <v/>
      </c>
      <c r="L1252" s="536"/>
      <c r="M1252" s="533" t="str">
        <f>IF(Tabla1[[#This Row],[Descripción]]="","",_xlfn.XLOOKUP(Tabla1[[#This Row],[Descripción]],Tabla10[Descripción],Tabla10[Unidad de Medida],"",0))</f>
        <v/>
      </c>
      <c r="N1252" s="323"/>
      <c r="O1252" s="534" t="str">
        <f>IF(Tabla1[[#This Row],[Descripción]]="","",_xlfn.XLOOKUP(Tabla1[[#This Row],[Descripción]],Tabla10[Descripción],Tabla10[Precio Unitario],0))</f>
        <v/>
      </c>
      <c r="P1252" s="534" t="str">
        <f>IF(Tabla1[[#This Row],[Cantidad de Insumos]]="","",Tabla1[[#This Row],[Precio Unitario]]*Tabla1[[#This Row],[Cantidad de Insumos]])</f>
        <v/>
      </c>
      <c r="Q1252" s="534" t="str">
        <f>IF(Tabla1[[#This Row],[Descripción]]="","",_xlfn.XLOOKUP(Tabla1[[#This Row],[Descripción]],Tabla10[Descripción],Tabla10[CODIGO PRESUPUESTARIO],0))</f>
        <v/>
      </c>
      <c r="R1252" s="535"/>
    </row>
    <row r="1253" spans="2:18" x14ac:dyDescent="0.25">
      <c r="B1253" s="191" t="str">
        <f>IF('Formulario PPGR3'!$G1253="","",CONCATENATE('Formulario PPGR3'!$C1253,".",'Formulario PPGR3'!$D1253,".",'Formulario PPGR3'!$E1253,".",'Formulario PPGR3'!$F1253))</f>
        <v/>
      </c>
      <c r="C1253" s="191" t="str">
        <f>IF('Formulario PPGR3'!$G1253="","",'Formulario PPGR1'!#REF!)</f>
        <v/>
      </c>
      <c r="D1253" s="191" t="str">
        <f>IF('Formulario PPGR3'!$G1253="","",'Formulario PPGR1'!#REF!)</f>
        <v/>
      </c>
      <c r="E1253" s="191" t="str">
        <f>IF('Formulario PPGR3'!$G1253="","",'Formulario PPGR1'!#REF!)</f>
        <v/>
      </c>
      <c r="F1253" s="191" t="str">
        <f>IF('Formulario PPGR3'!$G1253="","",'Formulario PPGR1'!#REF!)</f>
        <v/>
      </c>
      <c r="G1253" s="190"/>
      <c r="H1253" s="531" t="str" cm="1">
        <f t="array" ref="H1253">IF(Tabla1[[#This Row],[Código_Actividad]]="","",_xlfn.XLOOKUP(Tabla1[[#This Row],[Código_Actividad]],CodigoActividad,Tabla2[Actividades Programables Presupuestables],"",0))</f>
        <v/>
      </c>
      <c r="I1253" s="532" t="str">
        <f>IFERROR(VLOOKUP('Formulario PPGR3'!$G1253,'Formulario PPGR2'!$H$110:$V$265,15,FALSE),"")</f>
        <v/>
      </c>
      <c r="J1253" s="537"/>
      <c r="K1253" s="535" t="str">
        <f>IF(Tabla1[[#This Row],[Insumos]]="","",_xlfn.XLOOKUP(Tabla1[[#This Row],[Insumos]],Tabla10[Insumo],Tabla10[InsumoAbrev],"",0))</f>
        <v/>
      </c>
      <c r="L1253" s="536"/>
      <c r="M1253" s="533" t="str">
        <f>IF(Tabla1[[#This Row],[Descripción]]="","",_xlfn.XLOOKUP(Tabla1[[#This Row],[Descripción]],Tabla10[Descripción],Tabla10[Unidad de Medida],"",0))</f>
        <v/>
      </c>
      <c r="N1253" s="323"/>
      <c r="O1253" s="534" t="str">
        <f>IF(Tabla1[[#This Row],[Descripción]]="","",_xlfn.XLOOKUP(Tabla1[[#This Row],[Descripción]],Tabla10[Descripción],Tabla10[Precio Unitario],0))</f>
        <v/>
      </c>
      <c r="P1253" s="534" t="str">
        <f>IF(Tabla1[[#This Row],[Cantidad de Insumos]]="","",Tabla1[[#This Row],[Precio Unitario]]*Tabla1[[#This Row],[Cantidad de Insumos]])</f>
        <v/>
      </c>
      <c r="Q1253" s="534" t="str">
        <f>IF(Tabla1[[#This Row],[Descripción]]="","",_xlfn.XLOOKUP(Tabla1[[#This Row],[Descripción]],Tabla10[Descripción],Tabla10[CODIGO PRESUPUESTARIO],0))</f>
        <v/>
      </c>
      <c r="R1253" s="535"/>
    </row>
    <row r="1254" spans="2:18" x14ac:dyDescent="0.25">
      <c r="B1254" s="191" t="str">
        <f>IF('Formulario PPGR3'!$G1254="","",CONCATENATE('Formulario PPGR3'!$C1254,".",'Formulario PPGR3'!$D1254,".",'Formulario PPGR3'!$E1254,".",'Formulario PPGR3'!$F1254))</f>
        <v/>
      </c>
      <c r="C1254" s="191" t="str">
        <f>IF('Formulario PPGR3'!$G1254="","",'Formulario PPGR1'!#REF!)</f>
        <v/>
      </c>
      <c r="D1254" s="191" t="str">
        <f>IF('Formulario PPGR3'!$G1254="","",'Formulario PPGR1'!#REF!)</f>
        <v/>
      </c>
      <c r="E1254" s="191" t="str">
        <f>IF('Formulario PPGR3'!$G1254="","",'Formulario PPGR1'!#REF!)</f>
        <v/>
      </c>
      <c r="F1254" s="191" t="str">
        <f>IF('Formulario PPGR3'!$G1254="","",'Formulario PPGR1'!#REF!)</f>
        <v/>
      </c>
      <c r="G1254" s="190"/>
      <c r="H1254" s="531" t="str" cm="1">
        <f t="array" ref="H1254">IF(Tabla1[[#This Row],[Código_Actividad]]="","",_xlfn.XLOOKUP(Tabla1[[#This Row],[Código_Actividad]],CodigoActividad,Tabla2[Actividades Programables Presupuestables],"",0))</f>
        <v/>
      </c>
      <c r="I1254" s="532" t="str">
        <f>IFERROR(VLOOKUP('Formulario PPGR3'!$G1254,'Formulario PPGR2'!$H$110:$V$265,15,FALSE),"")</f>
        <v/>
      </c>
      <c r="J1254" s="537"/>
      <c r="K1254" s="535" t="str">
        <f>IF(Tabla1[[#This Row],[Insumos]]="","",_xlfn.XLOOKUP(Tabla1[[#This Row],[Insumos]],Tabla10[Insumo],Tabla10[InsumoAbrev],"",0))</f>
        <v/>
      </c>
      <c r="L1254" s="536"/>
      <c r="M1254" s="533" t="str">
        <f>IF(Tabla1[[#This Row],[Descripción]]="","",_xlfn.XLOOKUP(Tabla1[[#This Row],[Descripción]],Tabla10[Descripción],Tabla10[Unidad de Medida],"",0))</f>
        <v/>
      </c>
      <c r="N1254" s="323"/>
      <c r="O1254" s="534" t="str">
        <f>IF(Tabla1[[#This Row],[Descripción]]="","",_xlfn.XLOOKUP(Tabla1[[#This Row],[Descripción]],Tabla10[Descripción],Tabla10[Precio Unitario],0))</f>
        <v/>
      </c>
      <c r="P1254" s="534" t="str">
        <f>IF(Tabla1[[#This Row],[Cantidad de Insumos]]="","",Tabla1[[#This Row],[Precio Unitario]]*Tabla1[[#This Row],[Cantidad de Insumos]])</f>
        <v/>
      </c>
      <c r="Q1254" s="534" t="str">
        <f>IF(Tabla1[[#This Row],[Descripción]]="","",_xlfn.XLOOKUP(Tabla1[[#This Row],[Descripción]],Tabla10[Descripción],Tabla10[CODIGO PRESUPUESTARIO],0))</f>
        <v/>
      </c>
      <c r="R1254" s="535"/>
    </row>
    <row r="1255" spans="2:18" x14ac:dyDescent="0.25">
      <c r="B1255" s="191" t="str">
        <f>IF('Formulario PPGR3'!$G1255="","",CONCATENATE('Formulario PPGR3'!$C1255,".",'Formulario PPGR3'!$D1255,".",'Formulario PPGR3'!$E1255,".",'Formulario PPGR3'!$F1255))</f>
        <v/>
      </c>
      <c r="C1255" s="191" t="str">
        <f>IF('Formulario PPGR3'!$G1255="","",'Formulario PPGR1'!#REF!)</f>
        <v/>
      </c>
      <c r="D1255" s="191" t="str">
        <f>IF('Formulario PPGR3'!$G1255="","",'Formulario PPGR1'!#REF!)</f>
        <v/>
      </c>
      <c r="E1255" s="191" t="str">
        <f>IF('Formulario PPGR3'!$G1255="","",'Formulario PPGR1'!#REF!)</f>
        <v/>
      </c>
      <c r="F1255" s="191" t="str">
        <f>IF('Formulario PPGR3'!$G1255="","",'Formulario PPGR1'!#REF!)</f>
        <v/>
      </c>
      <c r="G1255" s="190"/>
      <c r="H1255" s="531" t="str" cm="1">
        <f t="array" ref="H1255">IF(Tabla1[[#This Row],[Código_Actividad]]="","",_xlfn.XLOOKUP(Tabla1[[#This Row],[Código_Actividad]],CodigoActividad,Tabla2[Actividades Programables Presupuestables],"",0))</f>
        <v/>
      </c>
      <c r="I1255" s="532" t="str">
        <f>IFERROR(VLOOKUP('Formulario PPGR3'!$G1255,'Formulario PPGR2'!$H$110:$V$265,15,FALSE),"")</f>
        <v/>
      </c>
      <c r="J1255" s="537"/>
      <c r="K1255" s="535" t="str">
        <f>IF(Tabla1[[#This Row],[Insumos]]="","",_xlfn.XLOOKUP(Tabla1[[#This Row],[Insumos]],Tabla10[Insumo],Tabla10[InsumoAbrev],"",0))</f>
        <v/>
      </c>
      <c r="L1255" s="536"/>
      <c r="M1255" s="533" t="str">
        <f>IF(Tabla1[[#This Row],[Descripción]]="","",_xlfn.XLOOKUP(Tabla1[[#This Row],[Descripción]],Tabla10[Descripción],Tabla10[Unidad de Medida],"",0))</f>
        <v/>
      </c>
      <c r="N1255" s="323"/>
      <c r="O1255" s="534" t="str">
        <f>IF(Tabla1[[#This Row],[Descripción]]="","",_xlfn.XLOOKUP(Tabla1[[#This Row],[Descripción]],Tabla10[Descripción],Tabla10[Precio Unitario],0))</f>
        <v/>
      </c>
      <c r="P1255" s="534" t="str">
        <f>IF(Tabla1[[#This Row],[Cantidad de Insumos]]="","",Tabla1[[#This Row],[Precio Unitario]]*Tabla1[[#This Row],[Cantidad de Insumos]])</f>
        <v/>
      </c>
      <c r="Q1255" s="534" t="str">
        <f>IF(Tabla1[[#This Row],[Descripción]]="","",_xlfn.XLOOKUP(Tabla1[[#This Row],[Descripción]],Tabla10[Descripción],Tabla10[CODIGO PRESUPUESTARIO],0))</f>
        <v/>
      </c>
      <c r="R1255" s="535"/>
    </row>
    <row r="1256" spans="2:18" x14ac:dyDescent="0.25">
      <c r="B1256" s="191" t="str">
        <f>IF('Formulario PPGR3'!$G1256="","",CONCATENATE('Formulario PPGR3'!$C1256,".",'Formulario PPGR3'!$D1256,".",'Formulario PPGR3'!$E1256,".",'Formulario PPGR3'!$F1256))</f>
        <v/>
      </c>
      <c r="C1256" s="191" t="str">
        <f>IF('Formulario PPGR3'!$G1256="","",'Formulario PPGR1'!#REF!)</f>
        <v/>
      </c>
      <c r="D1256" s="191" t="str">
        <f>IF('Formulario PPGR3'!$G1256="","",'Formulario PPGR1'!#REF!)</f>
        <v/>
      </c>
      <c r="E1256" s="191" t="str">
        <f>IF('Formulario PPGR3'!$G1256="","",'Formulario PPGR1'!#REF!)</f>
        <v/>
      </c>
      <c r="F1256" s="191" t="str">
        <f>IF('Formulario PPGR3'!$G1256="","",'Formulario PPGR1'!#REF!)</f>
        <v/>
      </c>
      <c r="G1256" s="190"/>
      <c r="H1256" s="531" t="str" cm="1">
        <f t="array" ref="H1256">IF(Tabla1[[#This Row],[Código_Actividad]]="","",_xlfn.XLOOKUP(Tabla1[[#This Row],[Código_Actividad]],CodigoActividad,Tabla2[Actividades Programables Presupuestables],"",0))</f>
        <v/>
      </c>
      <c r="I1256" s="532" t="str">
        <f>IFERROR(VLOOKUP('Formulario PPGR3'!$G1256,'Formulario PPGR2'!$H$110:$V$265,15,FALSE),"")</f>
        <v/>
      </c>
      <c r="J1256" s="537"/>
      <c r="K1256" s="535" t="str">
        <f>IF(Tabla1[[#This Row],[Insumos]]="","",_xlfn.XLOOKUP(Tabla1[[#This Row],[Insumos]],Tabla10[Insumo],Tabla10[InsumoAbrev],"",0))</f>
        <v/>
      </c>
      <c r="L1256" s="536"/>
      <c r="M1256" s="533" t="str">
        <f>IF(Tabla1[[#This Row],[Descripción]]="","",_xlfn.XLOOKUP(Tabla1[[#This Row],[Descripción]],Tabla10[Descripción],Tabla10[Unidad de Medida],"",0))</f>
        <v/>
      </c>
      <c r="N1256" s="323"/>
      <c r="O1256" s="534" t="str">
        <f>IF(Tabla1[[#This Row],[Descripción]]="","",_xlfn.XLOOKUP(Tabla1[[#This Row],[Descripción]],Tabla10[Descripción],Tabla10[Precio Unitario],0))</f>
        <v/>
      </c>
      <c r="P1256" s="534" t="str">
        <f>IF(Tabla1[[#This Row],[Cantidad de Insumos]]="","",Tabla1[[#This Row],[Precio Unitario]]*Tabla1[[#This Row],[Cantidad de Insumos]])</f>
        <v/>
      </c>
      <c r="Q1256" s="534" t="str">
        <f>IF(Tabla1[[#This Row],[Descripción]]="","",_xlfn.XLOOKUP(Tabla1[[#This Row],[Descripción]],Tabla10[Descripción],Tabla10[CODIGO PRESUPUESTARIO],0))</f>
        <v/>
      </c>
      <c r="R1256" s="535"/>
    </row>
    <row r="1257" spans="2:18" x14ac:dyDescent="0.25">
      <c r="B1257" s="191" t="str">
        <f>IF('Formulario PPGR3'!$G1257="","",CONCATENATE('Formulario PPGR3'!$C1257,".",'Formulario PPGR3'!$D1257,".",'Formulario PPGR3'!$E1257,".",'Formulario PPGR3'!$F1257))</f>
        <v/>
      </c>
      <c r="C1257" s="191" t="str">
        <f>IF('Formulario PPGR3'!$G1257="","",'Formulario PPGR1'!#REF!)</f>
        <v/>
      </c>
      <c r="D1257" s="191" t="str">
        <f>IF('Formulario PPGR3'!$G1257="","",'Formulario PPGR1'!#REF!)</f>
        <v/>
      </c>
      <c r="E1257" s="191" t="str">
        <f>IF('Formulario PPGR3'!$G1257="","",'Formulario PPGR1'!#REF!)</f>
        <v/>
      </c>
      <c r="F1257" s="191" t="str">
        <f>IF('Formulario PPGR3'!$G1257="","",'Formulario PPGR1'!#REF!)</f>
        <v/>
      </c>
      <c r="G1257" s="190"/>
      <c r="H1257" s="531" t="str" cm="1">
        <f t="array" ref="H1257">IF(Tabla1[[#This Row],[Código_Actividad]]="","",_xlfn.XLOOKUP(Tabla1[[#This Row],[Código_Actividad]],CodigoActividad,Tabla2[Actividades Programables Presupuestables],"",0))</f>
        <v/>
      </c>
      <c r="I1257" s="532" t="str">
        <f>IFERROR(VLOOKUP('Formulario PPGR3'!$G1257,'Formulario PPGR2'!$H$110:$V$265,15,FALSE),"")</f>
        <v/>
      </c>
      <c r="J1257" s="537"/>
      <c r="K1257" s="535" t="str">
        <f>IF(Tabla1[[#This Row],[Insumos]]="","",_xlfn.XLOOKUP(Tabla1[[#This Row],[Insumos]],Tabla10[Insumo],Tabla10[InsumoAbrev],"",0))</f>
        <v/>
      </c>
      <c r="L1257" s="536"/>
      <c r="M1257" s="533" t="str">
        <f>IF(Tabla1[[#This Row],[Descripción]]="","",_xlfn.XLOOKUP(Tabla1[[#This Row],[Descripción]],Tabla10[Descripción],Tabla10[Unidad de Medida],"",0))</f>
        <v/>
      </c>
      <c r="N1257" s="323"/>
      <c r="O1257" s="534" t="str">
        <f>IF(Tabla1[[#This Row],[Descripción]]="","",_xlfn.XLOOKUP(Tabla1[[#This Row],[Descripción]],Tabla10[Descripción],Tabla10[Precio Unitario],0))</f>
        <v/>
      </c>
      <c r="P1257" s="534" t="str">
        <f>IF(Tabla1[[#This Row],[Cantidad de Insumos]]="","",Tabla1[[#This Row],[Precio Unitario]]*Tabla1[[#This Row],[Cantidad de Insumos]])</f>
        <v/>
      </c>
      <c r="Q1257" s="534" t="str">
        <f>IF(Tabla1[[#This Row],[Descripción]]="","",_xlfn.XLOOKUP(Tabla1[[#This Row],[Descripción]],Tabla10[Descripción],Tabla10[CODIGO PRESUPUESTARIO],0))</f>
        <v/>
      </c>
      <c r="R1257" s="535"/>
    </row>
    <row r="1258" spans="2:18" x14ac:dyDescent="0.25">
      <c r="B1258" s="191" t="str">
        <f>IF('Formulario PPGR3'!$G1258="","",CONCATENATE('Formulario PPGR3'!$C1258,".",'Formulario PPGR3'!$D1258,".",'Formulario PPGR3'!$E1258,".",'Formulario PPGR3'!$F1258))</f>
        <v/>
      </c>
      <c r="C1258" s="191" t="str">
        <f>IF('Formulario PPGR3'!$G1258="","",'Formulario PPGR1'!#REF!)</f>
        <v/>
      </c>
      <c r="D1258" s="191" t="str">
        <f>IF('Formulario PPGR3'!$G1258="","",'Formulario PPGR1'!#REF!)</f>
        <v/>
      </c>
      <c r="E1258" s="191" t="str">
        <f>IF('Formulario PPGR3'!$G1258="","",'Formulario PPGR1'!#REF!)</f>
        <v/>
      </c>
      <c r="F1258" s="191" t="str">
        <f>IF('Formulario PPGR3'!$G1258="","",'Formulario PPGR1'!#REF!)</f>
        <v/>
      </c>
      <c r="G1258" s="190"/>
      <c r="H1258" s="531" t="str" cm="1">
        <f t="array" ref="H1258">IF(Tabla1[[#This Row],[Código_Actividad]]="","",_xlfn.XLOOKUP(Tabla1[[#This Row],[Código_Actividad]],CodigoActividad,Tabla2[Actividades Programables Presupuestables],"",0))</f>
        <v/>
      </c>
      <c r="I1258" s="532" t="str">
        <f>IFERROR(VLOOKUP('Formulario PPGR3'!$G1258,'Formulario PPGR2'!$H$110:$V$265,15,FALSE),"")</f>
        <v/>
      </c>
      <c r="J1258" s="537"/>
      <c r="K1258" s="535" t="str">
        <f>IF(Tabla1[[#This Row],[Insumos]]="","",_xlfn.XLOOKUP(Tabla1[[#This Row],[Insumos]],Tabla10[Insumo],Tabla10[InsumoAbrev],"",0))</f>
        <v/>
      </c>
      <c r="L1258" s="536"/>
      <c r="M1258" s="533" t="str">
        <f>IF(Tabla1[[#This Row],[Descripción]]="","",_xlfn.XLOOKUP(Tabla1[[#This Row],[Descripción]],Tabla10[Descripción],Tabla10[Unidad de Medida],"",0))</f>
        <v/>
      </c>
      <c r="N1258" s="323"/>
      <c r="O1258" s="534" t="str">
        <f>IF(Tabla1[[#This Row],[Descripción]]="","",_xlfn.XLOOKUP(Tabla1[[#This Row],[Descripción]],Tabla10[Descripción],Tabla10[Precio Unitario],0))</f>
        <v/>
      </c>
      <c r="P1258" s="534" t="str">
        <f>IF(Tabla1[[#This Row],[Cantidad de Insumos]]="","",Tabla1[[#This Row],[Precio Unitario]]*Tabla1[[#This Row],[Cantidad de Insumos]])</f>
        <v/>
      </c>
      <c r="Q1258" s="534" t="str">
        <f>IF(Tabla1[[#This Row],[Descripción]]="","",_xlfn.XLOOKUP(Tabla1[[#This Row],[Descripción]],Tabla10[Descripción],Tabla10[CODIGO PRESUPUESTARIO],0))</f>
        <v/>
      </c>
      <c r="R1258" s="535"/>
    </row>
    <row r="1259" spans="2:18" x14ac:dyDescent="0.25">
      <c r="B1259" s="191" t="str">
        <f>IF('Formulario PPGR3'!$G1259="","",CONCATENATE('Formulario PPGR3'!$C1259,".",'Formulario PPGR3'!$D1259,".",'Formulario PPGR3'!$E1259,".",'Formulario PPGR3'!$F1259))</f>
        <v/>
      </c>
      <c r="C1259" s="191" t="str">
        <f>IF('Formulario PPGR3'!$G1259="","",'Formulario PPGR1'!#REF!)</f>
        <v/>
      </c>
      <c r="D1259" s="191" t="str">
        <f>IF('Formulario PPGR3'!$G1259="","",'Formulario PPGR1'!#REF!)</f>
        <v/>
      </c>
      <c r="E1259" s="191" t="str">
        <f>IF('Formulario PPGR3'!$G1259="","",'Formulario PPGR1'!#REF!)</f>
        <v/>
      </c>
      <c r="F1259" s="191" t="str">
        <f>IF('Formulario PPGR3'!$G1259="","",'Formulario PPGR1'!#REF!)</f>
        <v/>
      </c>
      <c r="G1259" s="190"/>
      <c r="H1259" s="531" t="str" cm="1">
        <f t="array" ref="H1259">IF(Tabla1[[#This Row],[Código_Actividad]]="","",_xlfn.XLOOKUP(Tabla1[[#This Row],[Código_Actividad]],CodigoActividad,Tabla2[Actividades Programables Presupuestables],"",0))</f>
        <v/>
      </c>
      <c r="I1259" s="532" t="str">
        <f>IFERROR(VLOOKUP('Formulario PPGR3'!$G1259,'Formulario PPGR2'!$H$110:$V$265,15,FALSE),"")</f>
        <v/>
      </c>
      <c r="J1259" s="537"/>
      <c r="K1259" s="535" t="str">
        <f>IF(Tabla1[[#This Row],[Insumos]]="","",_xlfn.XLOOKUP(Tabla1[[#This Row],[Insumos]],Tabla10[Insumo],Tabla10[InsumoAbrev],"",0))</f>
        <v/>
      </c>
      <c r="L1259" s="536"/>
      <c r="M1259" s="533" t="str">
        <f>IF(Tabla1[[#This Row],[Descripción]]="","",_xlfn.XLOOKUP(Tabla1[[#This Row],[Descripción]],Tabla10[Descripción],Tabla10[Unidad de Medida],"",0))</f>
        <v/>
      </c>
      <c r="N1259" s="323"/>
      <c r="O1259" s="534" t="str">
        <f>IF(Tabla1[[#This Row],[Descripción]]="","",_xlfn.XLOOKUP(Tabla1[[#This Row],[Descripción]],Tabla10[Descripción],Tabla10[Precio Unitario],0))</f>
        <v/>
      </c>
      <c r="P1259" s="534" t="str">
        <f>IF(Tabla1[[#This Row],[Cantidad de Insumos]]="","",Tabla1[[#This Row],[Precio Unitario]]*Tabla1[[#This Row],[Cantidad de Insumos]])</f>
        <v/>
      </c>
      <c r="Q1259" s="534" t="str">
        <f>IF(Tabla1[[#This Row],[Descripción]]="","",_xlfn.XLOOKUP(Tabla1[[#This Row],[Descripción]],Tabla10[Descripción],Tabla10[CODIGO PRESUPUESTARIO],0))</f>
        <v/>
      </c>
      <c r="R1259" s="535"/>
    </row>
    <row r="1260" spans="2:18" x14ac:dyDescent="0.25">
      <c r="B1260" s="191" t="str">
        <f>IF('Formulario PPGR3'!$G1260="","",CONCATENATE('Formulario PPGR3'!$C1260,".",'Formulario PPGR3'!$D1260,".",'Formulario PPGR3'!$E1260,".",'Formulario PPGR3'!$F1260))</f>
        <v/>
      </c>
      <c r="C1260" s="191" t="str">
        <f>IF('Formulario PPGR3'!$G1260="","",'Formulario PPGR1'!#REF!)</f>
        <v/>
      </c>
      <c r="D1260" s="191" t="str">
        <f>IF('Formulario PPGR3'!$G1260="","",'Formulario PPGR1'!#REF!)</f>
        <v/>
      </c>
      <c r="E1260" s="191" t="str">
        <f>IF('Formulario PPGR3'!$G1260="","",'Formulario PPGR1'!#REF!)</f>
        <v/>
      </c>
      <c r="F1260" s="191" t="str">
        <f>IF('Formulario PPGR3'!$G1260="","",'Formulario PPGR1'!#REF!)</f>
        <v/>
      </c>
      <c r="G1260" s="190"/>
      <c r="H1260" s="531" t="str" cm="1">
        <f t="array" ref="H1260">IF(Tabla1[[#This Row],[Código_Actividad]]="","",_xlfn.XLOOKUP(Tabla1[[#This Row],[Código_Actividad]],CodigoActividad,Tabla2[Actividades Programables Presupuestables],"",0))</f>
        <v/>
      </c>
      <c r="I1260" s="532" t="str">
        <f>IFERROR(VLOOKUP('Formulario PPGR3'!$G1260,'Formulario PPGR2'!$H$110:$V$265,15,FALSE),"")</f>
        <v/>
      </c>
      <c r="J1260" s="537"/>
      <c r="K1260" s="535" t="str">
        <f>IF(Tabla1[[#This Row],[Insumos]]="","",_xlfn.XLOOKUP(Tabla1[[#This Row],[Insumos]],Tabla10[Insumo],Tabla10[InsumoAbrev],"",0))</f>
        <v/>
      </c>
      <c r="L1260" s="536"/>
      <c r="M1260" s="533" t="str">
        <f>IF(Tabla1[[#This Row],[Descripción]]="","",_xlfn.XLOOKUP(Tabla1[[#This Row],[Descripción]],Tabla10[Descripción],Tabla10[Unidad de Medida],"",0))</f>
        <v/>
      </c>
      <c r="N1260" s="323"/>
      <c r="O1260" s="534" t="str">
        <f>IF(Tabla1[[#This Row],[Descripción]]="","",_xlfn.XLOOKUP(Tabla1[[#This Row],[Descripción]],Tabla10[Descripción],Tabla10[Precio Unitario],0))</f>
        <v/>
      </c>
      <c r="P1260" s="534" t="str">
        <f>IF(Tabla1[[#This Row],[Cantidad de Insumos]]="","",Tabla1[[#This Row],[Precio Unitario]]*Tabla1[[#This Row],[Cantidad de Insumos]])</f>
        <v/>
      </c>
      <c r="Q1260" s="534" t="str">
        <f>IF(Tabla1[[#This Row],[Descripción]]="","",_xlfn.XLOOKUP(Tabla1[[#This Row],[Descripción]],Tabla10[Descripción],Tabla10[CODIGO PRESUPUESTARIO],0))</f>
        <v/>
      </c>
      <c r="R1260" s="535"/>
    </row>
    <row r="1261" spans="2:18" x14ac:dyDescent="0.25">
      <c r="B1261" s="191" t="str">
        <f>IF('Formulario PPGR3'!$G1261="","",CONCATENATE('Formulario PPGR3'!$C1261,".",'Formulario PPGR3'!$D1261,".",'Formulario PPGR3'!$E1261,".",'Formulario PPGR3'!$F1261))</f>
        <v/>
      </c>
      <c r="C1261" s="191" t="str">
        <f>IF('Formulario PPGR3'!$G1261="","",'Formulario PPGR1'!#REF!)</f>
        <v/>
      </c>
      <c r="D1261" s="191" t="str">
        <f>IF('Formulario PPGR3'!$G1261="","",'Formulario PPGR1'!#REF!)</f>
        <v/>
      </c>
      <c r="E1261" s="191" t="str">
        <f>IF('Formulario PPGR3'!$G1261="","",'Formulario PPGR1'!#REF!)</f>
        <v/>
      </c>
      <c r="F1261" s="191" t="str">
        <f>IF('Formulario PPGR3'!$G1261="","",'Formulario PPGR1'!#REF!)</f>
        <v/>
      </c>
      <c r="G1261" s="190"/>
      <c r="H1261" s="531" t="str" cm="1">
        <f t="array" ref="H1261">IF(Tabla1[[#This Row],[Código_Actividad]]="","",_xlfn.XLOOKUP(Tabla1[[#This Row],[Código_Actividad]],CodigoActividad,Tabla2[Actividades Programables Presupuestables],"",0))</f>
        <v/>
      </c>
      <c r="I1261" s="532" t="str">
        <f>IFERROR(VLOOKUP('Formulario PPGR3'!$G1261,'Formulario PPGR2'!$H$110:$V$265,15,FALSE),"")</f>
        <v/>
      </c>
      <c r="J1261" s="537"/>
      <c r="K1261" s="535" t="str">
        <f>IF(Tabla1[[#This Row],[Insumos]]="","",_xlfn.XLOOKUP(Tabla1[[#This Row],[Insumos]],Tabla10[Insumo],Tabla10[InsumoAbrev],"",0))</f>
        <v/>
      </c>
      <c r="L1261" s="536"/>
      <c r="M1261" s="533" t="str">
        <f>IF(Tabla1[[#This Row],[Descripción]]="","",_xlfn.XLOOKUP(Tabla1[[#This Row],[Descripción]],Tabla10[Descripción],Tabla10[Unidad de Medida],"",0))</f>
        <v/>
      </c>
      <c r="N1261" s="323"/>
      <c r="O1261" s="534" t="str">
        <f>IF(Tabla1[[#This Row],[Descripción]]="","",_xlfn.XLOOKUP(Tabla1[[#This Row],[Descripción]],Tabla10[Descripción],Tabla10[Precio Unitario],0))</f>
        <v/>
      </c>
      <c r="P1261" s="534" t="str">
        <f>IF(Tabla1[[#This Row],[Cantidad de Insumos]]="","",Tabla1[[#This Row],[Precio Unitario]]*Tabla1[[#This Row],[Cantidad de Insumos]])</f>
        <v/>
      </c>
      <c r="Q1261" s="534" t="str">
        <f>IF(Tabla1[[#This Row],[Descripción]]="","",_xlfn.XLOOKUP(Tabla1[[#This Row],[Descripción]],Tabla10[Descripción],Tabla10[CODIGO PRESUPUESTARIO],0))</f>
        <v/>
      </c>
      <c r="R1261" s="535"/>
    </row>
    <row r="1262" spans="2:18" x14ac:dyDescent="0.25">
      <c r="B1262" s="191" t="str">
        <f>IF('Formulario PPGR3'!$G1262="","",CONCATENATE('Formulario PPGR3'!$C1262,".",'Formulario PPGR3'!$D1262,".",'Formulario PPGR3'!$E1262,".",'Formulario PPGR3'!$F1262))</f>
        <v/>
      </c>
      <c r="C1262" s="191" t="str">
        <f>IF('Formulario PPGR3'!$G1262="","",'Formulario PPGR1'!#REF!)</f>
        <v/>
      </c>
      <c r="D1262" s="191" t="str">
        <f>IF('Formulario PPGR3'!$G1262="","",'Formulario PPGR1'!#REF!)</f>
        <v/>
      </c>
      <c r="E1262" s="191" t="str">
        <f>IF('Formulario PPGR3'!$G1262="","",'Formulario PPGR1'!#REF!)</f>
        <v/>
      </c>
      <c r="F1262" s="191" t="str">
        <f>IF('Formulario PPGR3'!$G1262="","",'Formulario PPGR1'!#REF!)</f>
        <v/>
      </c>
      <c r="G1262" s="190"/>
      <c r="H1262" s="531" t="str" cm="1">
        <f t="array" ref="H1262">IF(Tabla1[[#This Row],[Código_Actividad]]="","",_xlfn.XLOOKUP(Tabla1[[#This Row],[Código_Actividad]],CodigoActividad,Tabla2[Actividades Programables Presupuestables],"",0))</f>
        <v/>
      </c>
      <c r="I1262" s="532" t="str">
        <f>IFERROR(VLOOKUP('Formulario PPGR3'!$G1262,'Formulario PPGR2'!$H$110:$V$265,15,FALSE),"")</f>
        <v/>
      </c>
      <c r="J1262" s="537"/>
      <c r="K1262" s="535" t="str">
        <f>IF(Tabla1[[#This Row],[Insumos]]="","",_xlfn.XLOOKUP(Tabla1[[#This Row],[Insumos]],Tabla10[Insumo],Tabla10[InsumoAbrev],"",0))</f>
        <v/>
      </c>
      <c r="L1262" s="536"/>
      <c r="M1262" s="533" t="str">
        <f>IF(Tabla1[[#This Row],[Descripción]]="","",_xlfn.XLOOKUP(Tabla1[[#This Row],[Descripción]],Tabla10[Descripción],Tabla10[Unidad de Medida],"",0))</f>
        <v/>
      </c>
      <c r="N1262" s="323"/>
      <c r="O1262" s="534" t="str">
        <f>IF(Tabla1[[#This Row],[Descripción]]="","",_xlfn.XLOOKUP(Tabla1[[#This Row],[Descripción]],Tabla10[Descripción],Tabla10[Precio Unitario],0))</f>
        <v/>
      </c>
      <c r="P1262" s="534" t="str">
        <f>IF(Tabla1[[#This Row],[Cantidad de Insumos]]="","",Tabla1[[#This Row],[Precio Unitario]]*Tabla1[[#This Row],[Cantidad de Insumos]])</f>
        <v/>
      </c>
      <c r="Q1262" s="534" t="str">
        <f>IF(Tabla1[[#This Row],[Descripción]]="","",_xlfn.XLOOKUP(Tabla1[[#This Row],[Descripción]],Tabla10[Descripción],Tabla10[CODIGO PRESUPUESTARIO],0))</f>
        <v/>
      </c>
      <c r="R1262" s="535"/>
    </row>
    <row r="1263" spans="2:18" x14ac:dyDescent="0.25">
      <c r="B1263" s="191" t="str">
        <f>IF('Formulario PPGR3'!$G1263="","",CONCATENATE('Formulario PPGR3'!$C1263,".",'Formulario PPGR3'!$D1263,".",'Formulario PPGR3'!$E1263,".",'Formulario PPGR3'!$F1263))</f>
        <v/>
      </c>
      <c r="C1263" s="191" t="str">
        <f>IF('Formulario PPGR3'!$G1263="","",'Formulario PPGR1'!#REF!)</f>
        <v/>
      </c>
      <c r="D1263" s="191" t="str">
        <f>IF('Formulario PPGR3'!$G1263="","",'Formulario PPGR1'!#REF!)</f>
        <v/>
      </c>
      <c r="E1263" s="191" t="str">
        <f>IF('Formulario PPGR3'!$G1263="","",'Formulario PPGR1'!#REF!)</f>
        <v/>
      </c>
      <c r="F1263" s="191" t="str">
        <f>IF('Formulario PPGR3'!$G1263="","",'Formulario PPGR1'!#REF!)</f>
        <v/>
      </c>
      <c r="G1263" s="190"/>
      <c r="H1263" s="531" t="str" cm="1">
        <f t="array" ref="H1263">IF(Tabla1[[#This Row],[Código_Actividad]]="","",_xlfn.XLOOKUP(Tabla1[[#This Row],[Código_Actividad]],CodigoActividad,Tabla2[Actividades Programables Presupuestables],"",0))</f>
        <v/>
      </c>
      <c r="I1263" s="532" t="str">
        <f>IFERROR(VLOOKUP('Formulario PPGR3'!$G1263,'Formulario PPGR2'!$H$110:$V$265,15,FALSE),"")</f>
        <v/>
      </c>
      <c r="J1263" s="537"/>
      <c r="K1263" s="535" t="str">
        <f>IF(Tabla1[[#This Row],[Insumos]]="","",_xlfn.XLOOKUP(Tabla1[[#This Row],[Insumos]],Tabla10[Insumo],Tabla10[InsumoAbrev],"",0))</f>
        <v/>
      </c>
      <c r="L1263" s="536"/>
      <c r="M1263" s="533" t="str">
        <f>IF(Tabla1[[#This Row],[Descripción]]="","",_xlfn.XLOOKUP(Tabla1[[#This Row],[Descripción]],Tabla10[Descripción],Tabla10[Unidad de Medida],"",0))</f>
        <v/>
      </c>
      <c r="N1263" s="323"/>
      <c r="O1263" s="534" t="str">
        <f>IF(Tabla1[[#This Row],[Descripción]]="","",_xlfn.XLOOKUP(Tabla1[[#This Row],[Descripción]],Tabla10[Descripción],Tabla10[Precio Unitario],0))</f>
        <v/>
      </c>
      <c r="P1263" s="534" t="str">
        <f>IF(Tabla1[[#This Row],[Cantidad de Insumos]]="","",Tabla1[[#This Row],[Precio Unitario]]*Tabla1[[#This Row],[Cantidad de Insumos]])</f>
        <v/>
      </c>
      <c r="Q1263" s="534" t="str">
        <f>IF(Tabla1[[#This Row],[Descripción]]="","",_xlfn.XLOOKUP(Tabla1[[#This Row],[Descripción]],Tabla10[Descripción],Tabla10[CODIGO PRESUPUESTARIO],0))</f>
        <v/>
      </c>
      <c r="R1263" s="535"/>
    </row>
    <row r="1264" spans="2:18" x14ac:dyDescent="0.25">
      <c r="B1264" s="191" t="str">
        <f>IF('Formulario PPGR3'!$G1264="","",CONCATENATE('Formulario PPGR3'!$C1264,".",'Formulario PPGR3'!$D1264,".",'Formulario PPGR3'!$E1264,".",'Formulario PPGR3'!$F1264))</f>
        <v/>
      </c>
      <c r="C1264" s="191" t="str">
        <f>IF('Formulario PPGR3'!$G1264="","",'Formulario PPGR1'!#REF!)</f>
        <v/>
      </c>
      <c r="D1264" s="191" t="str">
        <f>IF('Formulario PPGR3'!$G1264="","",'Formulario PPGR1'!#REF!)</f>
        <v/>
      </c>
      <c r="E1264" s="191" t="str">
        <f>IF('Formulario PPGR3'!$G1264="","",'Formulario PPGR1'!#REF!)</f>
        <v/>
      </c>
      <c r="F1264" s="191" t="str">
        <f>IF('Formulario PPGR3'!$G1264="","",'Formulario PPGR1'!#REF!)</f>
        <v/>
      </c>
      <c r="G1264" s="190"/>
      <c r="H1264" s="531" t="str" cm="1">
        <f t="array" ref="H1264">IF(Tabla1[[#This Row],[Código_Actividad]]="","",_xlfn.XLOOKUP(Tabla1[[#This Row],[Código_Actividad]],CodigoActividad,Tabla2[Actividades Programables Presupuestables],"",0))</f>
        <v/>
      </c>
      <c r="I1264" s="532" t="str">
        <f>IFERROR(VLOOKUP('Formulario PPGR3'!$G1264,'Formulario PPGR2'!$H$110:$V$265,15,FALSE),"")</f>
        <v/>
      </c>
      <c r="J1264" s="537"/>
      <c r="K1264" s="535" t="str">
        <f>IF(Tabla1[[#This Row],[Insumos]]="","",_xlfn.XLOOKUP(Tabla1[[#This Row],[Insumos]],Tabla10[Insumo],Tabla10[InsumoAbrev],"",0))</f>
        <v/>
      </c>
      <c r="L1264" s="536"/>
      <c r="M1264" s="533" t="str">
        <f>IF(Tabla1[[#This Row],[Descripción]]="","",_xlfn.XLOOKUP(Tabla1[[#This Row],[Descripción]],Tabla10[Descripción],Tabla10[Unidad de Medida],"",0))</f>
        <v/>
      </c>
      <c r="N1264" s="323"/>
      <c r="O1264" s="534" t="str">
        <f>IF(Tabla1[[#This Row],[Descripción]]="","",_xlfn.XLOOKUP(Tabla1[[#This Row],[Descripción]],Tabla10[Descripción],Tabla10[Precio Unitario],0))</f>
        <v/>
      </c>
      <c r="P1264" s="534" t="str">
        <f>IF(Tabla1[[#This Row],[Cantidad de Insumos]]="","",Tabla1[[#This Row],[Precio Unitario]]*Tabla1[[#This Row],[Cantidad de Insumos]])</f>
        <v/>
      </c>
      <c r="Q1264" s="534" t="str">
        <f>IF(Tabla1[[#This Row],[Descripción]]="","",_xlfn.XLOOKUP(Tabla1[[#This Row],[Descripción]],Tabla10[Descripción],Tabla10[CODIGO PRESUPUESTARIO],0))</f>
        <v/>
      </c>
      <c r="R1264" s="535"/>
    </row>
    <row r="1265" spans="2:18" x14ac:dyDescent="0.25">
      <c r="B1265" s="191" t="str">
        <f>IF('Formulario PPGR3'!$G1265="","",CONCATENATE('Formulario PPGR3'!$C1265,".",'Formulario PPGR3'!$D1265,".",'Formulario PPGR3'!$E1265,".",'Formulario PPGR3'!$F1265))</f>
        <v/>
      </c>
      <c r="C1265" s="191" t="str">
        <f>IF('Formulario PPGR3'!$G1265="","",'Formulario PPGR1'!#REF!)</f>
        <v/>
      </c>
      <c r="D1265" s="191" t="str">
        <f>IF('Formulario PPGR3'!$G1265="","",'Formulario PPGR1'!#REF!)</f>
        <v/>
      </c>
      <c r="E1265" s="191" t="str">
        <f>IF('Formulario PPGR3'!$G1265="","",'Formulario PPGR1'!#REF!)</f>
        <v/>
      </c>
      <c r="F1265" s="191" t="str">
        <f>IF('Formulario PPGR3'!$G1265="","",'Formulario PPGR1'!#REF!)</f>
        <v/>
      </c>
      <c r="G1265" s="190"/>
      <c r="H1265" s="531" t="str" cm="1">
        <f t="array" ref="H1265">IF(Tabla1[[#This Row],[Código_Actividad]]="","",_xlfn.XLOOKUP(Tabla1[[#This Row],[Código_Actividad]],CodigoActividad,Tabla2[Actividades Programables Presupuestables],"",0))</f>
        <v/>
      </c>
      <c r="I1265" s="532" t="str">
        <f>IFERROR(VLOOKUP('Formulario PPGR3'!$G1265,'Formulario PPGR2'!$H$110:$V$265,15,FALSE),"")</f>
        <v/>
      </c>
      <c r="J1265" s="537"/>
      <c r="K1265" s="535" t="str">
        <f>IF(Tabla1[[#This Row],[Insumos]]="","",_xlfn.XLOOKUP(Tabla1[[#This Row],[Insumos]],Tabla10[Insumo],Tabla10[InsumoAbrev],"",0))</f>
        <v/>
      </c>
      <c r="L1265" s="536"/>
      <c r="M1265" s="533" t="str">
        <f>IF(Tabla1[[#This Row],[Descripción]]="","",_xlfn.XLOOKUP(Tabla1[[#This Row],[Descripción]],Tabla10[Descripción],Tabla10[Unidad de Medida],"",0))</f>
        <v/>
      </c>
      <c r="N1265" s="323"/>
      <c r="O1265" s="534" t="str">
        <f>IF(Tabla1[[#This Row],[Descripción]]="","",_xlfn.XLOOKUP(Tabla1[[#This Row],[Descripción]],Tabla10[Descripción],Tabla10[Precio Unitario],0))</f>
        <v/>
      </c>
      <c r="P1265" s="534" t="str">
        <f>IF(Tabla1[[#This Row],[Cantidad de Insumos]]="","",Tabla1[[#This Row],[Precio Unitario]]*Tabla1[[#This Row],[Cantidad de Insumos]])</f>
        <v/>
      </c>
      <c r="Q1265" s="534" t="str">
        <f>IF(Tabla1[[#This Row],[Descripción]]="","",_xlfn.XLOOKUP(Tabla1[[#This Row],[Descripción]],Tabla10[Descripción],Tabla10[CODIGO PRESUPUESTARIO],0))</f>
        <v/>
      </c>
      <c r="R1265" s="535"/>
    </row>
    <row r="1266" spans="2:18" x14ac:dyDescent="0.25">
      <c r="B1266" s="191" t="str">
        <f>IF('Formulario PPGR3'!$G1266="","",CONCATENATE('Formulario PPGR3'!$C1266,".",'Formulario PPGR3'!$D1266,".",'Formulario PPGR3'!$E1266,".",'Formulario PPGR3'!$F1266))</f>
        <v/>
      </c>
      <c r="C1266" s="191" t="str">
        <f>IF('Formulario PPGR3'!$G1266="","",'Formulario PPGR1'!#REF!)</f>
        <v/>
      </c>
      <c r="D1266" s="191" t="str">
        <f>IF('Formulario PPGR3'!$G1266="","",'Formulario PPGR1'!#REF!)</f>
        <v/>
      </c>
      <c r="E1266" s="191" t="str">
        <f>IF('Formulario PPGR3'!$G1266="","",'Formulario PPGR1'!#REF!)</f>
        <v/>
      </c>
      <c r="F1266" s="191" t="str">
        <f>IF('Formulario PPGR3'!$G1266="","",'Formulario PPGR1'!#REF!)</f>
        <v/>
      </c>
      <c r="G1266" s="190"/>
      <c r="H1266" s="531" t="str" cm="1">
        <f t="array" ref="H1266">IF(Tabla1[[#This Row],[Código_Actividad]]="","",_xlfn.XLOOKUP(Tabla1[[#This Row],[Código_Actividad]],CodigoActividad,Tabla2[Actividades Programables Presupuestables],"",0))</f>
        <v/>
      </c>
      <c r="I1266" s="532" t="str">
        <f>IFERROR(VLOOKUP('Formulario PPGR3'!$G1266,'Formulario PPGR2'!$H$110:$V$265,15,FALSE),"")</f>
        <v/>
      </c>
      <c r="J1266" s="537"/>
      <c r="K1266" s="535" t="str">
        <f>IF(Tabla1[[#This Row],[Insumos]]="","",_xlfn.XLOOKUP(Tabla1[[#This Row],[Insumos]],Tabla10[Insumo],Tabla10[InsumoAbrev],"",0))</f>
        <v/>
      </c>
      <c r="L1266" s="536"/>
      <c r="M1266" s="533" t="str">
        <f>IF(Tabla1[[#This Row],[Descripción]]="","",_xlfn.XLOOKUP(Tabla1[[#This Row],[Descripción]],Tabla10[Descripción],Tabla10[Unidad de Medida],"",0))</f>
        <v/>
      </c>
      <c r="N1266" s="323"/>
      <c r="O1266" s="534" t="str">
        <f>IF(Tabla1[[#This Row],[Descripción]]="","",_xlfn.XLOOKUP(Tabla1[[#This Row],[Descripción]],Tabla10[Descripción],Tabla10[Precio Unitario],0))</f>
        <v/>
      </c>
      <c r="P1266" s="534" t="str">
        <f>IF(Tabla1[[#This Row],[Cantidad de Insumos]]="","",Tabla1[[#This Row],[Precio Unitario]]*Tabla1[[#This Row],[Cantidad de Insumos]])</f>
        <v/>
      </c>
      <c r="Q1266" s="534" t="str">
        <f>IF(Tabla1[[#This Row],[Descripción]]="","",_xlfn.XLOOKUP(Tabla1[[#This Row],[Descripción]],Tabla10[Descripción],Tabla10[CODIGO PRESUPUESTARIO],0))</f>
        <v/>
      </c>
      <c r="R1266" s="535"/>
    </row>
    <row r="1267" spans="2:18" x14ac:dyDescent="0.25">
      <c r="B1267" s="191" t="str">
        <f>IF('Formulario PPGR3'!$G1267="","",CONCATENATE('Formulario PPGR3'!$C1267,".",'Formulario PPGR3'!$D1267,".",'Formulario PPGR3'!$E1267,".",'Formulario PPGR3'!$F1267))</f>
        <v/>
      </c>
      <c r="C1267" s="191" t="str">
        <f>IF('Formulario PPGR3'!$G1267="","",'Formulario PPGR1'!#REF!)</f>
        <v/>
      </c>
      <c r="D1267" s="191" t="str">
        <f>IF('Formulario PPGR3'!$G1267="","",'Formulario PPGR1'!#REF!)</f>
        <v/>
      </c>
      <c r="E1267" s="191" t="str">
        <f>IF('Formulario PPGR3'!$G1267="","",'Formulario PPGR1'!#REF!)</f>
        <v/>
      </c>
      <c r="F1267" s="191" t="str">
        <f>IF('Formulario PPGR3'!$G1267="","",'Formulario PPGR1'!#REF!)</f>
        <v/>
      </c>
      <c r="G1267" s="190"/>
      <c r="H1267" s="531" t="str" cm="1">
        <f t="array" ref="H1267">IF(Tabla1[[#This Row],[Código_Actividad]]="","",_xlfn.XLOOKUP(Tabla1[[#This Row],[Código_Actividad]],CodigoActividad,Tabla2[Actividades Programables Presupuestables],"",0))</f>
        <v/>
      </c>
      <c r="I1267" s="532" t="str">
        <f>IFERROR(VLOOKUP('Formulario PPGR3'!$G1267,'Formulario PPGR2'!$H$110:$V$265,15,FALSE),"")</f>
        <v/>
      </c>
      <c r="J1267" s="537"/>
      <c r="K1267" s="535" t="str">
        <f>IF(Tabla1[[#This Row],[Insumos]]="","",_xlfn.XLOOKUP(Tabla1[[#This Row],[Insumos]],Tabla10[Insumo],Tabla10[InsumoAbrev],"",0))</f>
        <v/>
      </c>
      <c r="L1267" s="536"/>
      <c r="M1267" s="533" t="str">
        <f>IF(Tabla1[[#This Row],[Descripción]]="","",_xlfn.XLOOKUP(Tabla1[[#This Row],[Descripción]],Tabla10[Descripción],Tabla10[Unidad de Medida],"",0))</f>
        <v/>
      </c>
      <c r="N1267" s="323"/>
      <c r="O1267" s="534" t="str">
        <f>IF(Tabla1[[#This Row],[Descripción]]="","",_xlfn.XLOOKUP(Tabla1[[#This Row],[Descripción]],Tabla10[Descripción],Tabla10[Precio Unitario],0))</f>
        <v/>
      </c>
      <c r="P1267" s="534" t="str">
        <f>IF(Tabla1[[#This Row],[Cantidad de Insumos]]="","",Tabla1[[#This Row],[Precio Unitario]]*Tabla1[[#This Row],[Cantidad de Insumos]])</f>
        <v/>
      </c>
      <c r="Q1267" s="534" t="str">
        <f>IF(Tabla1[[#This Row],[Descripción]]="","",_xlfn.XLOOKUP(Tabla1[[#This Row],[Descripción]],Tabla10[Descripción],Tabla10[CODIGO PRESUPUESTARIO],0))</f>
        <v/>
      </c>
      <c r="R1267" s="535"/>
    </row>
    <row r="1268" spans="2:18" x14ac:dyDescent="0.25">
      <c r="B1268" s="191" t="str">
        <f>IF('Formulario PPGR3'!$G1268="","",CONCATENATE('Formulario PPGR3'!$C1268,".",'Formulario PPGR3'!$D1268,".",'Formulario PPGR3'!$E1268,".",'Formulario PPGR3'!$F1268))</f>
        <v/>
      </c>
      <c r="C1268" s="191" t="str">
        <f>IF('Formulario PPGR3'!$G1268="","",'Formulario PPGR1'!#REF!)</f>
        <v/>
      </c>
      <c r="D1268" s="191" t="str">
        <f>IF('Formulario PPGR3'!$G1268="","",'Formulario PPGR1'!#REF!)</f>
        <v/>
      </c>
      <c r="E1268" s="191" t="str">
        <f>IF('Formulario PPGR3'!$G1268="","",'Formulario PPGR1'!#REF!)</f>
        <v/>
      </c>
      <c r="F1268" s="191" t="str">
        <f>IF('Formulario PPGR3'!$G1268="","",'Formulario PPGR1'!#REF!)</f>
        <v/>
      </c>
      <c r="G1268" s="190"/>
      <c r="H1268" s="531" t="str" cm="1">
        <f t="array" ref="H1268">IF(Tabla1[[#This Row],[Código_Actividad]]="","",_xlfn.XLOOKUP(Tabla1[[#This Row],[Código_Actividad]],CodigoActividad,Tabla2[Actividades Programables Presupuestables],"",0))</f>
        <v/>
      </c>
      <c r="I1268" s="532" t="str">
        <f>IFERROR(VLOOKUP('Formulario PPGR3'!$G1268,'Formulario PPGR2'!$H$110:$V$265,15,FALSE),"")</f>
        <v/>
      </c>
      <c r="J1268" s="537"/>
      <c r="K1268" s="535" t="str">
        <f>IF(Tabla1[[#This Row],[Insumos]]="","",_xlfn.XLOOKUP(Tabla1[[#This Row],[Insumos]],Tabla10[Insumo],Tabla10[InsumoAbrev],"",0))</f>
        <v/>
      </c>
      <c r="L1268" s="536"/>
      <c r="M1268" s="533" t="str">
        <f>IF(Tabla1[[#This Row],[Descripción]]="","",_xlfn.XLOOKUP(Tabla1[[#This Row],[Descripción]],Tabla10[Descripción],Tabla10[Unidad de Medida],"",0))</f>
        <v/>
      </c>
      <c r="N1268" s="323"/>
      <c r="O1268" s="534" t="str">
        <f>IF(Tabla1[[#This Row],[Descripción]]="","",_xlfn.XLOOKUP(Tabla1[[#This Row],[Descripción]],Tabla10[Descripción],Tabla10[Precio Unitario],0))</f>
        <v/>
      </c>
      <c r="P1268" s="534" t="str">
        <f>IF(Tabla1[[#This Row],[Cantidad de Insumos]]="","",Tabla1[[#This Row],[Precio Unitario]]*Tabla1[[#This Row],[Cantidad de Insumos]])</f>
        <v/>
      </c>
      <c r="Q1268" s="534" t="str">
        <f>IF(Tabla1[[#This Row],[Descripción]]="","",_xlfn.XLOOKUP(Tabla1[[#This Row],[Descripción]],Tabla10[Descripción],Tabla10[CODIGO PRESUPUESTARIO],0))</f>
        <v/>
      </c>
      <c r="R1268" s="535"/>
    </row>
    <row r="1269" spans="2:18" x14ac:dyDescent="0.25">
      <c r="B1269" s="191" t="str">
        <f>IF('Formulario PPGR3'!$G1269="","",CONCATENATE('Formulario PPGR3'!$C1269,".",'Formulario PPGR3'!$D1269,".",'Formulario PPGR3'!$E1269,".",'Formulario PPGR3'!$F1269))</f>
        <v/>
      </c>
      <c r="C1269" s="191" t="str">
        <f>IF('Formulario PPGR3'!$G1269="","",'Formulario PPGR1'!#REF!)</f>
        <v/>
      </c>
      <c r="D1269" s="191" t="str">
        <f>IF('Formulario PPGR3'!$G1269="","",'Formulario PPGR1'!#REF!)</f>
        <v/>
      </c>
      <c r="E1269" s="191" t="str">
        <f>IF('Formulario PPGR3'!$G1269="","",'Formulario PPGR1'!#REF!)</f>
        <v/>
      </c>
      <c r="F1269" s="191" t="str">
        <f>IF('Formulario PPGR3'!$G1269="","",'Formulario PPGR1'!#REF!)</f>
        <v/>
      </c>
      <c r="G1269" s="190"/>
      <c r="H1269" s="531" t="str" cm="1">
        <f t="array" ref="H1269">IF(Tabla1[[#This Row],[Código_Actividad]]="","",_xlfn.XLOOKUP(Tabla1[[#This Row],[Código_Actividad]],CodigoActividad,Tabla2[Actividades Programables Presupuestables],"",0))</f>
        <v/>
      </c>
      <c r="I1269" s="532" t="str">
        <f>IFERROR(VLOOKUP('Formulario PPGR3'!$G1269,'Formulario PPGR2'!$H$110:$V$265,15,FALSE),"")</f>
        <v/>
      </c>
      <c r="J1269" s="537"/>
      <c r="K1269" s="535" t="str">
        <f>IF(Tabla1[[#This Row],[Insumos]]="","",_xlfn.XLOOKUP(Tabla1[[#This Row],[Insumos]],Tabla10[Insumo],Tabla10[InsumoAbrev],"",0))</f>
        <v/>
      </c>
      <c r="L1269" s="536"/>
      <c r="M1269" s="533" t="str">
        <f>IF(Tabla1[[#This Row],[Descripción]]="","",_xlfn.XLOOKUP(Tabla1[[#This Row],[Descripción]],Tabla10[Descripción],Tabla10[Unidad de Medida],"",0))</f>
        <v/>
      </c>
      <c r="N1269" s="323"/>
      <c r="O1269" s="534" t="str">
        <f>IF(Tabla1[[#This Row],[Descripción]]="","",_xlfn.XLOOKUP(Tabla1[[#This Row],[Descripción]],Tabla10[Descripción],Tabla10[Precio Unitario],0))</f>
        <v/>
      </c>
      <c r="P1269" s="534" t="str">
        <f>IF(Tabla1[[#This Row],[Cantidad de Insumos]]="","",Tabla1[[#This Row],[Precio Unitario]]*Tabla1[[#This Row],[Cantidad de Insumos]])</f>
        <v/>
      </c>
      <c r="Q1269" s="534" t="str">
        <f>IF(Tabla1[[#This Row],[Descripción]]="","",_xlfn.XLOOKUP(Tabla1[[#This Row],[Descripción]],Tabla10[Descripción],Tabla10[CODIGO PRESUPUESTARIO],0))</f>
        <v/>
      </c>
      <c r="R1269" s="535"/>
    </row>
    <row r="1270" spans="2:18" x14ac:dyDescent="0.25">
      <c r="B1270" s="191" t="str">
        <f>IF('Formulario PPGR3'!$G1270="","",CONCATENATE('Formulario PPGR3'!$C1270,".",'Formulario PPGR3'!$D1270,".",'Formulario PPGR3'!$E1270,".",'Formulario PPGR3'!$F1270))</f>
        <v/>
      </c>
      <c r="C1270" s="191" t="str">
        <f>IF('Formulario PPGR3'!$G1270="","",'Formulario PPGR1'!#REF!)</f>
        <v/>
      </c>
      <c r="D1270" s="191" t="str">
        <f>IF('Formulario PPGR3'!$G1270="","",'Formulario PPGR1'!#REF!)</f>
        <v/>
      </c>
      <c r="E1270" s="191" t="str">
        <f>IF('Formulario PPGR3'!$G1270="","",'Formulario PPGR1'!#REF!)</f>
        <v/>
      </c>
      <c r="F1270" s="191" t="str">
        <f>IF('Formulario PPGR3'!$G1270="","",'Formulario PPGR1'!#REF!)</f>
        <v/>
      </c>
      <c r="G1270" s="190"/>
      <c r="H1270" s="531" t="str" cm="1">
        <f t="array" ref="H1270">IF(Tabla1[[#This Row],[Código_Actividad]]="","",_xlfn.XLOOKUP(Tabla1[[#This Row],[Código_Actividad]],CodigoActividad,Tabla2[Actividades Programables Presupuestables],"",0))</f>
        <v/>
      </c>
      <c r="I1270" s="532" t="str">
        <f>IFERROR(VLOOKUP('Formulario PPGR3'!$G1270,'Formulario PPGR2'!$H$110:$V$265,15,FALSE),"")</f>
        <v/>
      </c>
      <c r="J1270" s="537"/>
      <c r="K1270" s="535" t="str">
        <f>IF(Tabla1[[#This Row],[Insumos]]="","",_xlfn.XLOOKUP(Tabla1[[#This Row],[Insumos]],Tabla10[Insumo],Tabla10[InsumoAbrev],"",0))</f>
        <v/>
      </c>
      <c r="L1270" s="536"/>
      <c r="M1270" s="533" t="str">
        <f>IF(Tabla1[[#This Row],[Descripción]]="","",_xlfn.XLOOKUP(Tabla1[[#This Row],[Descripción]],Tabla10[Descripción],Tabla10[Unidad de Medida],"",0))</f>
        <v/>
      </c>
      <c r="N1270" s="323"/>
      <c r="O1270" s="534" t="str">
        <f>IF(Tabla1[[#This Row],[Descripción]]="","",_xlfn.XLOOKUP(Tabla1[[#This Row],[Descripción]],Tabla10[Descripción],Tabla10[Precio Unitario],0))</f>
        <v/>
      </c>
      <c r="P1270" s="534" t="str">
        <f>IF(Tabla1[[#This Row],[Cantidad de Insumos]]="","",Tabla1[[#This Row],[Precio Unitario]]*Tabla1[[#This Row],[Cantidad de Insumos]])</f>
        <v/>
      </c>
      <c r="Q1270" s="534" t="str">
        <f>IF(Tabla1[[#This Row],[Descripción]]="","",_xlfn.XLOOKUP(Tabla1[[#This Row],[Descripción]],Tabla10[Descripción],Tabla10[CODIGO PRESUPUESTARIO],0))</f>
        <v/>
      </c>
      <c r="R1270" s="535"/>
    </row>
    <row r="1271" spans="2:18" x14ac:dyDescent="0.25">
      <c r="B1271" s="191" t="str">
        <f>IF('Formulario PPGR3'!$G1271="","",CONCATENATE('Formulario PPGR3'!$C1271,".",'Formulario PPGR3'!$D1271,".",'Formulario PPGR3'!$E1271,".",'Formulario PPGR3'!$F1271))</f>
        <v/>
      </c>
      <c r="C1271" s="191" t="str">
        <f>IF('Formulario PPGR3'!$G1271="","",'Formulario PPGR1'!#REF!)</f>
        <v/>
      </c>
      <c r="D1271" s="191" t="str">
        <f>IF('Formulario PPGR3'!$G1271="","",'Formulario PPGR1'!#REF!)</f>
        <v/>
      </c>
      <c r="E1271" s="191" t="str">
        <f>IF('Formulario PPGR3'!$G1271="","",'Formulario PPGR1'!#REF!)</f>
        <v/>
      </c>
      <c r="F1271" s="191" t="str">
        <f>IF('Formulario PPGR3'!$G1271="","",'Formulario PPGR1'!#REF!)</f>
        <v/>
      </c>
      <c r="G1271" s="190"/>
      <c r="H1271" s="531" t="str" cm="1">
        <f t="array" ref="H1271">IF(Tabla1[[#This Row],[Código_Actividad]]="","",_xlfn.XLOOKUP(Tabla1[[#This Row],[Código_Actividad]],CodigoActividad,Tabla2[Actividades Programables Presupuestables],"",0))</f>
        <v/>
      </c>
      <c r="I1271" s="532" t="str">
        <f>IFERROR(VLOOKUP('Formulario PPGR3'!$G1271,'Formulario PPGR2'!$H$110:$V$265,15,FALSE),"")</f>
        <v/>
      </c>
      <c r="J1271" s="537"/>
      <c r="K1271" s="535" t="str">
        <f>IF(Tabla1[[#This Row],[Insumos]]="","",_xlfn.XLOOKUP(Tabla1[[#This Row],[Insumos]],Tabla10[Insumo],Tabla10[InsumoAbrev],"",0))</f>
        <v/>
      </c>
      <c r="L1271" s="536"/>
      <c r="M1271" s="533" t="str">
        <f>IF(Tabla1[[#This Row],[Descripción]]="","",_xlfn.XLOOKUP(Tabla1[[#This Row],[Descripción]],Tabla10[Descripción],Tabla10[Unidad de Medida],"",0))</f>
        <v/>
      </c>
      <c r="N1271" s="323"/>
      <c r="O1271" s="534" t="str">
        <f>IF(Tabla1[[#This Row],[Descripción]]="","",_xlfn.XLOOKUP(Tabla1[[#This Row],[Descripción]],Tabla10[Descripción],Tabla10[Precio Unitario],0))</f>
        <v/>
      </c>
      <c r="P1271" s="534" t="str">
        <f>IF(Tabla1[[#This Row],[Cantidad de Insumos]]="","",Tabla1[[#This Row],[Precio Unitario]]*Tabla1[[#This Row],[Cantidad de Insumos]])</f>
        <v/>
      </c>
      <c r="Q1271" s="534" t="str">
        <f>IF(Tabla1[[#This Row],[Descripción]]="","",_xlfn.XLOOKUP(Tabla1[[#This Row],[Descripción]],Tabla10[Descripción],Tabla10[CODIGO PRESUPUESTARIO],0))</f>
        <v/>
      </c>
      <c r="R1271" s="535"/>
    </row>
    <row r="1272" spans="2:18" x14ac:dyDescent="0.25">
      <c r="B1272" s="191" t="str">
        <f>IF('Formulario PPGR3'!$G1272="","",CONCATENATE('Formulario PPGR3'!$C1272,".",'Formulario PPGR3'!$D1272,".",'Formulario PPGR3'!$E1272,".",'Formulario PPGR3'!$F1272))</f>
        <v/>
      </c>
      <c r="C1272" s="191" t="str">
        <f>IF('Formulario PPGR3'!$G1272="","",'Formulario PPGR1'!#REF!)</f>
        <v/>
      </c>
      <c r="D1272" s="191" t="str">
        <f>IF('Formulario PPGR3'!$G1272="","",'Formulario PPGR1'!#REF!)</f>
        <v/>
      </c>
      <c r="E1272" s="191" t="str">
        <f>IF('Formulario PPGR3'!$G1272="","",'Formulario PPGR1'!#REF!)</f>
        <v/>
      </c>
      <c r="F1272" s="191" t="str">
        <f>IF('Formulario PPGR3'!$G1272="","",'Formulario PPGR1'!#REF!)</f>
        <v/>
      </c>
      <c r="G1272" s="190"/>
      <c r="H1272" s="531" t="str" cm="1">
        <f t="array" ref="H1272">IF(Tabla1[[#This Row],[Código_Actividad]]="","",_xlfn.XLOOKUP(Tabla1[[#This Row],[Código_Actividad]],CodigoActividad,Tabla2[Actividades Programables Presupuestables],"",0))</f>
        <v/>
      </c>
      <c r="I1272" s="532" t="str">
        <f>IFERROR(VLOOKUP('Formulario PPGR3'!$G1272,'Formulario PPGR2'!$H$110:$V$265,15,FALSE),"")</f>
        <v/>
      </c>
      <c r="J1272" s="537"/>
      <c r="K1272" s="535" t="str">
        <f>IF(Tabla1[[#This Row],[Insumos]]="","",_xlfn.XLOOKUP(Tabla1[[#This Row],[Insumos]],Tabla10[Insumo],Tabla10[InsumoAbrev],"",0))</f>
        <v/>
      </c>
      <c r="L1272" s="536"/>
      <c r="M1272" s="533" t="str">
        <f>IF(Tabla1[[#This Row],[Descripción]]="","",_xlfn.XLOOKUP(Tabla1[[#This Row],[Descripción]],Tabla10[Descripción],Tabla10[Unidad de Medida],"",0))</f>
        <v/>
      </c>
      <c r="N1272" s="323"/>
      <c r="O1272" s="534" t="str">
        <f>IF(Tabla1[[#This Row],[Descripción]]="","",_xlfn.XLOOKUP(Tabla1[[#This Row],[Descripción]],Tabla10[Descripción],Tabla10[Precio Unitario],0))</f>
        <v/>
      </c>
      <c r="P1272" s="534" t="str">
        <f>IF(Tabla1[[#This Row],[Cantidad de Insumos]]="","",Tabla1[[#This Row],[Precio Unitario]]*Tabla1[[#This Row],[Cantidad de Insumos]])</f>
        <v/>
      </c>
      <c r="Q1272" s="534" t="str">
        <f>IF(Tabla1[[#This Row],[Descripción]]="","",_xlfn.XLOOKUP(Tabla1[[#This Row],[Descripción]],Tabla10[Descripción],Tabla10[CODIGO PRESUPUESTARIO],0))</f>
        <v/>
      </c>
      <c r="R1272" s="535"/>
    </row>
    <row r="1273" spans="2:18" x14ac:dyDescent="0.25">
      <c r="B1273" s="191" t="str">
        <f>IF('Formulario PPGR3'!$G1273="","",CONCATENATE('Formulario PPGR3'!$C1273,".",'Formulario PPGR3'!$D1273,".",'Formulario PPGR3'!$E1273,".",'Formulario PPGR3'!$F1273))</f>
        <v/>
      </c>
      <c r="C1273" s="191" t="str">
        <f>IF('Formulario PPGR3'!$G1273="","",'Formulario PPGR1'!#REF!)</f>
        <v/>
      </c>
      <c r="D1273" s="191" t="str">
        <f>IF('Formulario PPGR3'!$G1273="","",'Formulario PPGR1'!#REF!)</f>
        <v/>
      </c>
      <c r="E1273" s="191" t="str">
        <f>IF('Formulario PPGR3'!$G1273="","",'Formulario PPGR1'!#REF!)</f>
        <v/>
      </c>
      <c r="F1273" s="191" t="str">
        <f>IF('Formulario PPGR3'!$G1273="","",'Formulario PPGR1'!#REF!)</f>
        <v/>
      </c>
      <c r="G1273" s="190"/>
      <c r="H1273" s="531" t="str" cm="1">
        <f t="array" ref="H1273">IF(Tabla1[[#This Row],[Código_Actividad]]="","",_xlfn.XLOOKUP(Tabla1[[#This Row],[Código_Actividad]],CodigoActividad,Tabla2[Actividades Programables Presupuestables],"",0))</f>
        <v/>
      </c>
      <c r="I1273" s="532" t="str">
        <f>IFERROR(VLOOKUP('Formulario PPGR3'!$G1273,'Formulario PPGR2'!$H$110:$V$265,15,FALSE),"")</f>
        <v/>
      </c>
      <c r="J1273" s="537"/>
      <c r="K1273" s="535" t="str">
        <f>IF(Tabla1[[#This Row],[Insumos]]="","",_xlfn.XLOOKUP(Tabla1[[#This Row],[Insumos]],Tabla10[Insumo],Tabla10[InsumoAbrev],"",0))</f>
        <v/>
      </c>
      <c r="L1273" s="536"/>
      <c r="M1273" s="533" t="str">
        <f>IF(Tabla1[[#This Row],[Descripción]]="","",_xlfn.XLOOKUP(Tabla1[[#This Row],[Descripción]],Tabla10[Descripción],Tabla10[Unidad de Medida],"",0))</f>
        <v/>
      </c>
      <c r="N1273" s="323"/>
      <c r="O1273" s="534" t="str">
        <f>IF(Tabla1[[#This Row],[Descripción]]="","",_xlfn.XLOOKUP(Tabla1[[#This Row],[Descripción]],Tabla10[Descripción],Tabla10[Precio Unitario],0))</f>
        <v/>
      </c>
      <c r="P1273" s="534" t="str">
        <f>IF(Tabla1[[#This Row],[Cantidad de Insumos]]="","",Tabla1[[#This Row],[Precio Unitario]]*Tabla1[[#This Row],[Cantidad de Insumos]])</f>
        <v/>
      </c>
      <c r="Q1273" s="534" t="str">
        <f>IF(Tabla1[[#This Row],[Descripción]]="","",_xlfn.XLOOKUP(Tabla1[[#This Row],[Descripción]],Tabla10[Descripción],Tabla10[CODIGO PRESUPUESTARIO],0))</f>
        <v/>
      </c>
      <c r="R1273" s="535"/>
    </row>
    <row r="1274" spans="2:18" x14ac:dyDescent="0.25">
      <c r="B1274" s="191" t="str">
        <f>IF('Formulario PPGR3'!$G1274="","",CONCATENATE('Formulario PPGR3'!$C1274,".",'Formulario PPGR3'!$D1274,".",'Formulario PPGR3'!$E1274,".",'Formulario PPGR3'!$F1274))</f>
        <v/>
      </c>
      <c r="C1274" s="191" t="str">
        <f>IF('Formulario PPGR3'!$G1274="","",'Formulario PPGR1'!#REF!)</f>
        <v/>
      </c>
      <c r="D1274" s="191" t="str">
        <f>IF('Formulario PPGR3'!$G1274="","",'Formulario PPGR1'!#REF!)</f>
        <v/>
      </c>
      <c r="E1274" s="191" t="str">
        <f>IF('Formulario PPGR3'!$G1274="","",'Formulario PPGR1'!#REF!)</f>
        <v/>
      </c>
      <c r="F1274" s="191" t="str">
        <f>IF('Formulario PPGR3'!$G1274="","",'Formulario PPGR1'!#REF!)</f>
        <v/>
      </c>
      <c r="G1274" s="190"/>
      <c r="H1274" s="531" t="str" cm="1">
        <f t="array" ref="H1274">IF(Tabla1[[#This Row],[Código_Actividad]]="","",_xlfn.XLOOKUP(Tabla1[[#This Row],[Código_Actividad]],CodigoActividad,Tabla2[Actividades Programables Presupuestables],"",0))</f>
        <v/>
      </c>
      <c r="I1274" s="532" t="str">
        <f>IFERROR(VLOOKUP('Formulario PPGR3'!$G1274,'Formulario PPGR2'!$H$110:$V$265,15,FALSE),"")</f>
        <v/>
      </c>
      <c r="J1274" s="537"/>
      <c r="K1274" s="535" t="str">
        <f>IF(Tabla1[[#This Row],[Insumos]]="","",_xlfn.XLOOKUP(Tabla1[[#This Row],[Insumos]],Tabla10[Insumo],Tabla10[InsumoAbrev],"",0))</f>
        <v/>
      </c>
      <c r="L1274" s="536"/>
      <c r="M1274" s="533" t="str">
        <f>IF(Tabla1[[#This Row],[Descripción]]="","",_xlfn.XLOOKUP(Tabla1[[#This Row],[Descripción]],Tabla10[Descripción],Tabla10[Unidad de Medida],"",0))</f>
        <v/>
      </c>
      <c r="N1274" s="323"/>
      <c r="O1274" s="534" t="str">
        <f>IF(Tabla1[[#This Row],[Descripción]]="","",_xlfn.XLOOKUP(Tabla1[[#This Row],[Descripción]],Tabla10[Descripción],Tabla10[Precio Unitario],0))</f>
        <v/>
      </c>
      <c r="P1274" s="534" t="str">
        <f>IF(Tabla1[[#This Row],[Cantidad de Insumos]]="","",Tabla1[[#This Row],[Precio Unitario]]*Tabla1[[#This Row],[Cantidad de Insumos]])</f>
        <v/>
      </c>
      <c r="Q1274" s="534" t="str">
        <f>IF(Tabla1[[#This Row],[Descripción]]="","",_xlfn.XLOOKUP(Tabla1[[#This Row],[Descripción]],Tabla10[Descripción],Tabla10[CODIGO PRESUPUESTARIO],0))</f>
        <v/>
      </c>
      <c r="R1274" s="535"/>
    </row>
    <row r="1275" spans="2:18" x14ac:dyDescent="0.25">
      <c r="B1275" s="191" t="str">
        <f>IF('Formulario PPGR3'!$G1275="","",CONCATENATE('Formulario PPGR3'!$C1275,".",'Formulario PPGR3'!$D1275,".",'Formulario PPGR3'!$E1275,".",'Formulario PPGR3'!$F1275))</f>
        <v/>
      </c>
      <c r="C1275" s="191" t="str">
        <f>IF('Formulario PPGR3'!$G1275="","",'Formulario PPGR1'!#REF!)</f>
        <v/>
      </c>
      <c r="D1275" s="191" t="str">
        <f>IF('Formulario PPGR3'!$G1275="","",'Formulario PPGR1'!#REF!)</f>
        <v/>
      </c>
      <c r="E1275" s="191" t="str">
        <f>IF('Formulario PPGR3'!$G1275="","",'Formulario PPGR1'!#REF!)</f>
        <v/>
      </c>
      <c r="F1275" s="191" t="str">
        <f>IF('Formulario PPGR3'!$G1275="","",'Formulario PPGR1'!#REF!)</f>
        <v/>
      </c>
      <c r="G1275" s="190"/>
      <c r="H1275" s="531" t="str" cm="1">
        <f t="array" ref="H1275">IF(Tabla1[[#This Row],[Código_Actividad]]="","",_xlfn.XLOOKUP(Tabla1[[#This Row],[Código_Actividad]],CodigoActividad,Tabla2[Actividades Programables Presupuestables],"",0))</f>
        <v/>
      </c>
      <c r="I1275" s="532" t="str">
        <f>IFERROR(VLOOKUP('Formulario PPGR3'!$G1275,'Formulario PPGR2'!$H$110:$V$265,15,FALSE),"")</f>
        <v/>
      </c>
      <c r="J1275" s="537"/>
      <c r="K1275" s="535" t="str">
        <f>IF(Tabla1[[#This Row],[Insumos]]="","",_xlfn.XLOOKUP(Tabla1[[#This Row],[Insumos]],Tabla10[Insumo],Tabla10[InsumoAbrev],"",0))</f>
        <v/>
      </c>
      <c r="L1275" s="536"/>
      <c r="M1275" s="533" t="str">
        <f>IF(Tabla1[[#This Row],[Descripción]]="","",_xlfn.XLOOKUP(Tabla1[[#This Row],[Descripción]],Tabla10[Descripción],Tabla10[Unidad de Medida],"",0))</f>
        <v/>
      </c>
      <c r="N1275" s="323"/>
      <c r="O1275" s="534" t="str">
        <f>IF(Tabla1[[#This Row],[Descripción]]="","",_xlfn.XLOOKUP(Tabla1[[#This Row],[Descripción]],Tabla10[Descripción],Tabla10[Precio Unitario],0))</f>
        <v/>
      </c>
      <c r="P1275" s="534" t="str">
        <f>IF(Tabla1[[#This Row],[Cantidad de Insumos]]="","",Tabla1[[#This Row],[Precio Unitario]]*Tabla1[[#This Row],[Cantidad de Insumos]])</f>
        <v/>
      </c>
      <c r="Q1275" s="534" t="str">
        <f>IF(Tabla1[[#This Row],[Descripción]]="","",_xlfn.XLOOKUP(Tabla1[[#This Row],[Descripción]],Tabla10[Descripción],Tabla10[CODIGO PRESUPUESTARIO],0))</f>
        <v/>
      </c>
      <c r="R1275" s="535"/>
    </row>
    <row r="1276" spans="2:18" x14ac:dyDescent="0.25">
      <c r="B1276" s="191" t="str">
        <f>IF('Formulario PPGR3'!$G1276="","",CONCATENATE('Formulario PPGR3'!$C1276,".",'Formulario PPGR3'!$D1276,".",'Formulario PPGR3'!$E1276,".",'Formulario PPGR3'!$F1276))</f>
        <v/>
      </c>
      <c r="C1276" s="191" t="str">
        <f>IF('Formulario PPGR3'!$G1276="","",'Formulario PPGR1'!#REF!)</f>
        <v/>
      </c>
      <c r="D1276" s="191" t="str">
        <f>IF('Formulario PPGR3'!$G1276="","",'Formulario PPGR1'!#REF!)</f>
        <v/>
      </c>
      <c r="E1276" s="191" t="str">
        <f>IF('Formulario PPGR3'!$G1276="","",'Formulario PPGR1'!#REF!)</f>
        <v/>
      </c>
      <c r="F1276" s="191" t="str">
        <f>IF('Formulario PPGR3'!$G1276="","",'Formulario PPGR1'!#REF!)</f>
        <v/>
      </c>
      <c r="G1276" s="190"/>
      <c r="H1276" s="531" t="str" cm="1">
        <f t="array" ref="H1276">IF(Tabla1[[#This Row],[Código_Actividad]]="","",_xlfn.XLOOKUP(Tabla1[[#This Row],[Código_Actividad]],CodigoActividad,Tabla2[Actividades Programables Presupuestables],"",0))</f>
        <v/>
      </c>
      <c r="I1276" s="532" t="str">
        <f>IFERROR(VLOOKUP('Formulario PPGR3'!$G1276,'Formulario PPGR2'!$H$110:$V$265,15,FALSE),"")</f>
        <v/>
      </c>
      <c r="J1276" s="537"/>
      <c r="K1276" s="535" t="str">
        <f>IF(Tabla1[[#This Row],[Insumos]]="","",_xlfn.XLOOKUP(Tabla1[[#This Row],[Insumos]],Tabla10[Insumo],Tabla10[InsumoAbrev],"",0))</f>
        <v/>
      </c>
      <c r="L1276" s="536"/>
      <c r="M1276" s="533" t="str">
        <f>IF(Tabla1[[#This Row],[Descripción]]="","",_xlfn.XLOOKUP(Tabla1[[#This Row],[Descripción]],Tabla10[Descripción],Tabla10[Unidad de Medida],"",0))</f>
        <v/>
      </c>
      <c r="N1276" s="323"/>
      <c r="O1276" s="534" t="str">
        <f>IF(Tabla1[[#This Row],[Descripción]]="","",_xlfn.XLOOKUP(Tabla1[[#This Row],[Descripción]],Tabla10[Descripción],Tabla10[Precio Unitario],0))</f>
        <v/>
      </c>
      <c r="P1276" s="534" t="str">
        <f>IF(Tabla1[[#This Row],[Cantidad de Insumos]]="","",Tabla1[[#This Row],[Precio Unitario]]*Tabla1[[#This Row],[Cantidad de Insumos]])</f>
        <v/>
      </c>
      <c r="Q1276" s="534" t="str">
        <f>IF(Tabla1[[#This Row],[Descripción]]="","",_xlfn.XLOOKUP(Tabla1[[#This Row],[Descripción]],Tabla10[Descripción],Tabla10[CODIGO PRESUPUESTARIO],0))</f>
        <v/>
      </c>
      <c r="R1276" s="535"/>
    </row>
    <row r="1277" spans="2:18" x14ac:dyDescent="0.25">
      <c r="B1277" s="191" t="str">
        <f>IF('Formulario PPGR3'!$G1277="","",CONCATENATE('Formulario PPGR3'!$C1277,".",'Formulario PPGR3'!$D1277,".",'Formulario PPGR3'!$E1277,".",'Formulario PPGR3'!$F1277))</f>
        <v/>
      </c>
      <c r="C1277" s="191" t="str">
        <f>IF('Formulario PPGR3'!$G1277="","",'Formulario PPGR1'!#REF!)</f>
        <v/>
      </c>
      <c r="D1277" s="191" t="str">
        <f>IF('Formulario PPGR3'!$G1277="","",'Formulario PPGR1'!#REF!)</f>
        <v/>
      </c>
      <c r="E1277" s="191" t="str">
        <f>IF('Formulario PPGR3'!$G1277="","",'Formulario PPGR1'!#REF!)</f>
        <v/>
      </c>
      <c r="F1277" s="191" t="str">
        <f>IF('Formulario PPGR3'!$G1277="","",'Formulario PPGR1'!#REF!)</f>
        <v/>
      </c>
      <c r="G1277" s="190"/>
      <c r="H1277" s="531" t="str" cm="1">
        <f t="array" ref="H1277">IF(Tabla1[[#This Row],[Código_Actividad]]="","",_xlfn.XLOOKUP(Tabla1[[#This Row],[Código_Actividad]],CodigoActividad,Tabla2[Actividades Programables Presupuestables],"",0))</f>
        <v/>
      </c>
      <c r="I1277" s="532" t="str">
        <f>IFERROR(VLOOKUP('Formulario PPGR3'!$G1277,'Formulario PPGR2'!$H$110:$V$265,15,FALSE),"")</f>
        <v/>
      </c>
      <c r="J1277" s="537"/>
      <c r="K1277" s="535" t="str">
        <f>IF(Tabla1[[#This Row],[Insumos]]="","",_xlfn.XLOOKUP(Tabla1[[#This Row],[Insumos]],Tabla10[Insumo],Tabla10[InsumoAbrev],"",0))</f>
        <v/>
      </c>
      <c r="L1277" s="536"/>
      <c r="M1277" s="533" t="str">
        <f>IF(Tabla1[[#This Row],[Descripción]]="","",_xlfn.XLOOKUP(Tabla1[[#This Row],[Descripción]],Tabla10[Descripción],Tabla10[Unidad de Medida],"",0))</f>
        <v/>
      </c>
      <c r="N1277" s="323"/>
      <c r="O1277" s="534" t="str">
        <f>IF(Tabla1[[#This Row],[Descripción]]="","",_xlfn.XLOOKUP(Tabla1[[#This Row],[Descripción]],Tabla10[Descripción],Tabla10[Precio Unitario],0))</f>
        <v/>
      </c>
      <c r="P1277" s="534" t="str">
        <f>IF(Tabla1[[#This Row],[Cantidad de Insumos]]="","",Tabla1[[#This Row],[Precio Unitario]]*Tabla1[[#This Row],[Cantidad de Insumos]])</f>
        <v/>
      </c>
      <c r="Q1277" s="534" t="str">
        <f>IF(Tabla1[[#This Row],[Descripción]]="","",_xlfn.XLOOKUP(Tabla1[[#This Row],[Descripción]],Tabla10[Descripción],Tabla10[CODIGO PRESUPUESTARIO],0))</f>
        <v/>
      </c>
      <c r="R1277" s="535"/>
    </row>
    <row r="1278" spans="2:18" x14ac:dyDescent="0.25">
      <c r="B1278" s="191" t="str">
        <f>IF('Formulario PPGR3'!$G1278="","",CONCATENATE('Formulario PPGR3'!$C1278,".",'Formulario PPGR3'!$D1278,".",'Formulario PPGR3'!$E1278,".",'Formulario PPGR3'!$F1278))</f>
        <v/>
      </c>
      <c r="C1278" s="191" t="str">
        <f>IF('Formulario PPGR3'!$G1278="","",'Formulario PPGR1'!#REF!)</f>
        <v/>
      </c>
      <c r="D1278" s="191" t="str">
        <f>IF('Formulario PPGR3'!$G1278="","",'Formulario PPGR1'!#REF!)</f>
        <v/>
      </c>
      <c r="E1278" s="191" t="str">
        <f>IF('Formulario PPGR3'!$G1278="","",'Formulario PPGR1'!#REF!)</f>
        <v/>
      </c>
      <c r="F1278" s="191" t="str">
        <f>IF('Formulario PPGR3'!$G1278="","",'Formulario PPGR1'!#REF!)</f>
        <v/>
      </c>
      <c r="G1278" s="190"/>
      <c r="H1278" s="531" t="str" cm="1">
        <f t="array" ref="H1278">IF(Tabla1[[#This Row],[Código_Actividad]]="","",_xlfn.XLOOKUP(Tabla1[[#This Row],[Código_Actividad]],CodigoActividad,Tabla2[Actividades Programables Presupuestables],"",0))</f>
        <v/>
      </c>
      <c r="I1278" s="532" t="str">
        <f>IFERROR(VLOOKUP('Formulario PPGR3'!$G1278,'Formulario PPGR2'!$H$110:$V$265,15,FALSE),"")</f>
        <v/>
      </c>
      <c r="J1278" s="537"/>
      <c r="K1278" s="535" t="str">
        <f>IF(Tabla1[[#This Row],[Insumos]]="","",_xlfn.XLOOKUP(Tabla1[[#This Row],[Insumos]],Tabla10[Insumo],Tabla10[InsumoAbrev],"",0))</f>
        <v/>
      </c>
      <c r="L1278" s="536"/>
      <c r="M1278" s="533" t="str">
        <f>IF(Tabla1[[#This Row],[Descripción]]="","",_xlfn.XLOOKUP(Tabla1[[#This Row],[Descripción]],Tabla10[Descripción],Tabla10[Unidad de Medida],"",0))</f>
        <v/>
      </c>
      <c r="N1278" s="323"/>
      <c r="O1278" s="534" t="str">
        <f>IF(Tabla1[[#This Row],[Descripción]]="","",_xlfn.XLOOKUP(Tabla1[[#This Row],[Descripción]],Tabla10[Descripción],Tabla10[Precio Unitario],0))</f>
        <v/>
      </c>
      <c r="P1278" s="534" t="str">
        <f>IF(Tabla1[[#This Row],[Cantidad de Insumos]]="","",Tabla1[[#This Row],[Precio Unitario]]*Tabla1[[#This Row],[Cantidad de Insumos]])</f>
        <v/>
      </c>
      <c r="Q1278" s="534" t="str">
        <f>IF(Tabla1[[#This Row],[Descripción]]="","",_xlfn.XLOOKUP(Tabla1[[#This Row],[Descripción]],Tabla10[Descripción],Tabla10[CODIGO PRESUPUESTARIO],0))</f>
        <v/>
      </c>
      <c r="R1278" s="535"/>
    </row>
    <row r="1279" spans="2:18" x14ac:dyDescent="0.25">
      <c r="B1279" s="191" t="str">
        <f>IF('Formulario PPGR3'!$G1279="","",CONCATENATE('Formulario PPGR3'!$C1279,".",'Formulario PPGR3'!$D1279,".",'Formulario PPGR3'!$E1279,".",'Formulario PPGR3'!$F1279))</f>
        <v/>
      </c>
      <c r="C1279" s="191" t="str">
        <f>IF('Formulario PPGR3'!$G1279="","",'Formulario PPGR1'!#REF!)</f>
        <v/>
      </c>
      <c r="D1279" s="191" t="str">
        <f>IF('Formulario PPGR3'!$G1279="","",'Formulario PPGR1'!#REF!)</f>
        <v/>
      </c>
      <c r="E1279" s="191" t="str">
        <f>IF('Formulario PPGR3'!$G1279="","",'Formulario PPGR1'!#REF!)</f>
        <v/>
      </c>
      <c r="F1279" s="191" t="str">
        <f>IF('Formulario PPGR3'!$G1279="","",'Formulario PPGR1'!#REF!)</f>
        <v/>
      </c>
      <c r="G1279" s="190"/>
      <c r="H1279" s="531" t="str" cm="1">
        <f t="array" ref="H1279">IF(Tabla1[[#This Row],[Código_Actividad]]="","",_xlfn.XLOOKUP(Tabla1[[#This Row],[Código_Actividad]],CodigoActividad,Tabla2[Actividades Programables Presupuestables],"",0))</f>
        <v/>
      </c>
      <c r="I1279" s="532" t="str">
        <f>IFERROR(VLOOKUP('Formulario PPGR3'!$G1279,'Formulario PPGR2'!$H$110:$V$265,15,FALSE),"")</f>
        <v/>
      </c>
      <c r="J1279" s="537"/>
      <c r="K1279" s="535" t="str">
        <f>IF(Tabla1[[#This Row],[Insumos]]="","",_xlfn.XLOOKUP(Tabla1[[#This Row],[Insumos]],Tabla10[Insumo],Tabla10[InsumoAbrev],"",0))</f>
        <v/>
      </c>
      <c r="L1279" s="536"/>
      <c r="M1279" s="533" t="str">
        <f>IF(Tabla1[[#This Row],[Descripción]]="","",_xlfn.XLOOKUP(Tabla1[[#This Row],[Descripción]],Tabla10[Descripción],Tabla10[Unidad de Medida],"",0))</f>
        <v/>
      </c>
      <c r="N1279" s="323"/>
      <c r="O1279" s="534" t="str">
        <f>IF(Tabla1[[#This Row],[Descripción]]="","",_xlfn.XLOOKUP(Tabla1[[#This Row],[Descripción]],Tabla10[Descripción],Tabla10[Precio Unitario],0))</f>
        <v/>
      </c>
      <c r="P1279" s="534" t="str">
        <f>IF(Tabla1[[#This Row],[Cantidad de Insumos]]="","",Tabla1[[#This Row],[Precio Unitario]]*Tabla1[[#This Row],[Cantidad de Insumos]])</f>
        <v/>
      </c>
      <c r="Q1279" s="534" t="str">
        <f>IF(Tabla1[[#This Row],[Descripción]]="","",_xlfn.XLOOKUP(Tabla1[[#This Row],[Descripción]],Tabla10[Descripción],Tabla10[CODIGO PRESUPUESTARIO],0))</f>
        <v/>
      </c>
      <c r="R1279" s="535"/>
    </row>
    <row r="1280" spans="2:18" x14ac:dyDescent="0.25">
      <c r="B1280" s="191" t="str">
        <f>IF('Formulario PPGR3'!$G1280="","",CONCATENATE('Formulario PPGR3'!$C1280,".",'Formulario PPGR3'!$D1280,".",'Formulario PPGR3'!$E1280,".",'Formulario PPGR3'!$F1280))</f>
        <v/>
      </c>
      <c r="C1280" s="191" t="str">
        <f>IF('Formulario PPGR3'!$G1280="","",'Formulario PPGR1'!#REF!)</f>
        <v/>
      </c>
      <c r="D1280" s="191" t="str">
        <f>IF('Formulario PPGR3'!$G1280="","",'Formulario PPGR1'!#REF!)</f>
        <v/>
      </c>
      <c r="E1280" s="191" t="str">
        <f>IF('Formulario PPGR3'!$G1280="","",'Formulario PPGR1'!#REF!)</f>
        <v/>
      </c>
      <c r="F1280" s="191" t="str">
        <f>IF('Formulario PPGR3'!$G1280="","",'Formulario PPGR1'!#REF!)</f>
        <v/>
      </c>
      <c r="G1280" s="190"/>
      <c r="H1280" s="531" t="str" cm="1">
        <f t="array" ref="H1280">IF(Tabla1[[#This Row],[Código_Actividad]]="","",_xlfn.XLOOKUP(Tabla1[[#This Row],[Código_Actividad]],CodigoActividad,Tabla2[Actividades Programables Presupuestables],"",0))</f>
        <v/>
      </c>
      <c r="I1280" s="532" t="str">
        <f>IFERROR(VLOOKUP('Formulario PPGR3'!$G1280,'Formulario PPGR2'!$H$110:$V$265,15,FALSE),"")</f>
        <v/>
      </c>
      <c r="J1280" s="537"/>
      <c r="K1280" s="535" t="str">
        <f>IF(Tabla1[[#This Row],[Insumos]]="","",_xlfn.XLOOKUP(Tabla1[[#This Row],[Insumos]],Tabla10[Insumo],Tabla10[InsumoAbrev],"",0))</f>
        <v/>
      </c>
      <c r="L1280" s="536"/>
      <c r="M1280" s="533" t="str">
        <f>IF(Tabla1[[#This Row],[Descripción]]="","",_xlfn.XLOOKUP(Tabla1[[#This Row],[Descripción]],Tabla10[Descripción],Tabla10[Unidad de Medida],"",0))</f>
        <v/>
      </c>
      <c r="N1280" s="323"/>
      <c r="O1280" s="534" t="str">
        <f>IF(Tabla1[[#This Row],[Descripción]]="","",_xlfn.XLOOKUP(Tabla1[[#This Row],[Descripción]],Tabla10[Descripción],Tabla10[Precio Unitario],0))</f>
        <v/>
      </c>
      <c r="P1280" s="534" t="str">
        <f>IF(Tabla1[[#This Row],[Cantidad de Insumos]]="","",Tabla1[[#This Row],[Precio Unitario]]*Tabla1[[#This Row],[Cantidad de Insumos]])</f>
        <v/>
      </c>
      <c r="Q1280" s="534" t="str">
        <f>IF(Tabla1[[#This Row],[Descripción]]="","",_xlfn.XLOOKUP(Tabla1[[#This Row],[Descripción]],Tabla10[Descripción],Tabla10[CODIGO PRESUPUESTARIO],0))</f>
        <v/>
      </c>
      <c r="R1280" s="535"/>
    </row>
    <row r="1281" spans="2:18" x14ac:dyDescent="0.25">
      <c r="B1281" s="191" t="str">
        <f>IF('Formulario PPGR3'!$G1281="","",CONCATENATE('Formulario PPGR3'!$C1281,".",'Formulario PPGR3'!$D1281,".",'Formulario PPGR3'!$E1281,".",'Formulario PPGR3'!$F1281))</f>
        <v/>
      </c>
      <c r="C1281" s="191" t="str">
        <f>IF('Formulario PPGR3'!$G1281="","",'Formulario PPGR1'!#REF!)</f>
        <v/>
      </c>
      <c r="D1281" s="191" t="str">
        <f>IF('Formulario PPGR3'!$G1281="","",'Formulario PPGR1'!#REF!)</f>
        <v/>
      </c>
      <c r="E1281" s="191" t="str">
        <f>IF('Formulario PPGR3'!$G1281="","",'Formulario PPGR1'!#REF!)</f>
        <v/>
      </c>
      <c r="F1281" s="191" t="str">
        <f>IF('Formulario PPGR3'!$G1281="","",'Formulario PPGR1'!#REF!)</f>
        <v/>
      </c>
      <c r="G1281" s="190"/>
      <c r="H1281" s="531" t="str" cm="1">
        <f t="array" ref="H1281">IF(Tabla1[[#This Row],[Código_Actividad]]="","",_xlfn.XLOOKUP(Tabla1[[#This Row],[Código_Actividad]],CodigoActividad,Tabla2[Actividades Programables Presupuestables],"",0))</f>
        <v/>
      </c>
      <c r="I1281" s="532" t="str">
        <f>IFERROR(VLOOKUP('Formulario PPGR3'!$G1281,'Formulario PPGR2'!$H$110:$V$265,15,FALSE),"")</f>
        <v/>
      </c>
      <c r="J1281" s="537"/>
      <c r="K1281" s="535" t="str">
        <f>IF(Tabla1[[#This Row],[Insumos]]="","",_xlfn.XLOOKUP(Tabla1[[#This Row],[Insumos]],Tabla10[Insumo],Tabla10[InsumoAbrev],"",0))</f>
        <v/>
      </c>
      <c r="L1281" s="536"/>
      <c r="M1281" s="533" t="str">
        <f>IF(Tabla1[[#This Row],[Descripción]]="","",_xlfn.XLOOKUP(Tabla1[[#This Row],[Descripción]],Tabla10[Descripción],Tabla10[Unidad de Medida],"",0))</f>
        <v/>
      </c>
      <c r="N1281" s="323"/>
      <c r="O1281" s="534" t="str">
        <f>IF(Tabla1[[#This Row],[Descripción]]="","",_xlfn.XLOOKUP(Tabla1[[#This Row],[Descripción]],Tabla10[Descripción],Tabla10[Precio Unitario],0))</f>
        <v/>
      </c>
      <c r="P1281" s="534" t="str">
        <f>IF(Tabla1[[#This Row],[Cantidad de Insumos]]="","",Tabla1[[#This Row],[Precio Unitario]]*Tabla1[[#This Row],[Cantidad de Insumos]])</f>
        <v/>
      </c>
      <c r="Q1281" s="534" t="str">
        <f>IF(Tabla1[[#This Row],[Descripción]]="","",_xlfn.XLOOKUP(Tabla1[[#This Row],[Descripción]],Tabla10[Descripción],Tabla10[CODIGO PRESUPUESTARIO],0))</f>
        <v/>
      </c>
      <c r="R1281" s="535"/>
    </row>
    <row r="1282" spans="2:18" x14ac:dyDescent="0.25">
      <c r="B1282" s="191" t="str">
        <f>IF('Formulario PPGR3'!$G1282="","",CONCATENATE('Formulario PPGR3'!$C1282,".",'Formulario PPGR3'!$D1282,".",'Formulario PPGR3'!$E1282,".",'Formulario PPGR3'!$F1282))</f>
        <v/>
      </c>
      <c r="C1282" s="191" t="str">
        <f>IF('Formulario PPGR3'!$G1282="","",'Formulario PPGR1'!#REF!)</f>
        <v/>
      </c>
      <c r="D1282" s="191" t="str">
        <f>IF('Formulario PPGR3'!$G1282="","",'Formulario PPGR1'!#REF!)</f>
        <v/>
      </c>
      <c r="E1282" s="191" t="str">
        <f>IF('Formulario PPGR3'!$G1282="","",'Formulario PPGR1'!#REF!)</f>
        <v/>
      </c>
      <c r="F1282" s="191" t="str">
        <f>IF('Formulario PPGR3'!$G1282="","",'Formulario PPGR1'!#REF!)</f>
        <v/>
      </c>
      <c r="G1282" s="190"/>
      <c r="H1282" s="531" t="str" cm="1">
        <f t="array" ref="H1282">IF(Tabla1[[#This Row],[Código_Actividad]]="","",_xlfn.XLOOKUP(Tabla1[[#This Row],[Código_Actividad]],CodigoActividad,Tabla2[Actividades Programables Presupuestables],"",0))</f>
        <v/>
      </c>
      <c r="I1282" s="532" t="str">
        <f>IFERROR(VLOOKUP('Formulario PPGR3'!$G1282,'Formulario PPGR2'!$H$110:$V$265,15,FALSE),"")</f>
        <v/>
      </c>
      <c r="J1282" s="537"/>
      <c r="K1282" s="535" t="str">
        <f>IF(Tabla1[[#This Row],[Insumos]]="","",_xlfn.XLOOKUP(Tabla1[[#This Row],[Insumos]],Tabla10[Insumo],Tabla10[InsumoAbrev],"",0))</f>
        <v/>
      </c>
      <c r="L1282" s="536"/>
      <c r="M1282" s="533" t="str">
        <f>IF(Tabla1[[#This Row],[Descripción]]="","",_xlfn.XLOOKUP(Tabla1[[#This Row],[Descripción]],Tabla10[Descripción],Tabla10[Unidad de Medida],"",0))</f>
        <v/>
      </c>
      <c r="N1282" s="323"/>
      <c r="O1282" s="534" t="str">
        <f>IF(Tabla1[[#This Row],[Descripción]]="","",_xlfn.XLOOKUP(Tabla1[[#This Row],[Descripción]],Tabla10[Descripción],Tabla10[Precio Unitario],0))</f>
        <v/>
      </c>
      <c r="P1282" s="534" t="str">
        <f>IF(Tabla1[[#This Row],[Cantidad de Insumos]]="","",Tabla1[[#This Row],[Precio Unitario]]*Tabla1[[#This Row],[Cantidad de Insumos]])</f>
        <v/>
      </c>
      <c r="Q1282" s="534" t="str">
        <f>IF(Tabla1[[#This Row],[Descripción]]="","",_xlfn.XLOOKUP(Tabla1[[#This Row],[Descripción]],Tabla10[Descripción],Tabla10[CODIGO PRESUPUESTARIO],0))</f>
        <v/>
      </c>
      <c r="R1282" s="535"/>
    </row>
    <row r="1283" spans="2:18" x14ac:dyDescent="0.25">
      <c r="B1283" s="191" t="str">
        <f>IF('Formulario PPGR3'!$G1283="","",CONCATENATE('Formulario PPGR3'!$C1283,".",'Formulario PPGR3'!$D1283,".",'Formulario PPGR3'!$E1283,".",'Formulario PPGR3'!$F1283))</f>
        <v/>
      </c>
      <c r="C1283" s="191" t="str">
        <f>IF('Formulario PPGR3'!$G1283="","",'Formulario PPGR1'!#REF!)</f>
        <v/>
      </c>
      <c r="D1283" s="191" t="str">
        <f>IF('Formulario PPGR3'!$G1283="","",'Formulario PPGR1'!#REF!)</f>
        <v/>
      </c>
      <c r="E1283" s="191" t="str">
        <f>IF('Formulario PPGR3'!$G1283="","",'Formulario PPGR1'!#REF!)</f>
        <v/>
      </c>
      <c r="F1283" s="191" t="str">
        <f>IF('Formulario PPGR3'!$G1283="","",'Formulario PPGR1'!#REF!)</f>
        <v/>
      </c>
      <c r="G1283" s="190"/>
      <c r="H1283" s="531" t="str" cm="1">
        <f t="array" ref="H1283">IF(Tabla1[[#This Row],[Código_Actividad]]="","",_xlfn.XLOOKUP(Tabla1[[#This Row],[Código_Actividad]],CodigoActividad,Tabla2[Actividades Programables Presupuestables],"",0))</f>
        <v/>
      </c>
      <c r="I1283" s="532" t="str">
        <f>IFERROR(VLOOKUP('Formulario PPGR3'!$G1283,'Formulario PPGR2'!$H$110:$V$265,15,FALSE),"")</f>
        <v/>
      </c>
      <c r="J1283" s="537"/>
      <c r="K1283" s="535" t="str">
        <f>IF(Tabla1[[#This Row],[Insumos]]="","",_xlfn.XLOOKUP(Tabla1[[#This Row],[Insumos]],Tabla10[Insumo],Tabla10[InsumoAbrev],"",0))</f>
        <v/>
      </c>
      <c r="L1283" s="536"/>
      <c r="M1283" s="533" t="str">
        <f>IF(Tabla1[[#This Row],[Descripción]]="","",_xlfn.XLOOKUP(Tabla1[[#This Row],[Descripción]],Tabla10[Descripción],Tabla10[Unidad de Medida],"",0))</f>
        <v/>
      </c>
      <c r="N1283" s="323"/>
      <c r="O1283" s="534" t="str">
        <f>IF(Tabla1[[#This Row],[Descripción]]="","",_xlfn.XLOOKUP(Tabla1[[#This Row],[Descripción]],Tabla10[Descripción],Tabla10[Precio Unitario],0))</f>
        <v/>
      </c>
      <c r="P1283" s="534" t="str">
        <f>IF(Tabla1[[#This Row],[Cantidad de Insumos]]="","",Tabla1[[#This Row],[Precio Unitario]]*Tabla1[[#This Row],[Cantidad de Insumos]])</f>
        <v/>
      </c>
      <c r="Q1283" s="534" t="str">
        <f>IF(Tabla1[[#This Row],[Descripción]]="","",_xlfn.XLOOKUP(Tabla1[[#This Row],[Descripción]],Tabla10[Descripción],Tabla10[CODIGO PRESUPUESTARIO],0))</f>
        <v/>
      </c>
      <c r="R1283" s="535"/>
    </row>
    <row r="1284" spans="2:18" x14ac:dyDescent="0.25">
      <c r="B1284" s="191" t="str">
        <f>IF('Formulario PPGR3'!$G1284="","",CONCATENATE('Formulario PPGR3'!$C1284,".",'Formulario PPGR3'!$D1284,".",'Formulario PPGR3'!$E1284,".",'Formulario PPGR3'!$F1284))</f>
        <v/>
      </c>
      <c r="C1284" s="191" t="str">
        <f>IF('Formulario PPGR3'!$G1284="","",'Formulario PPGR1'!#REF!)</f>
        <v/>
      </c>
      <c r="D1284" s="191" t="str">
        <f>IF('Formulario PPGR3'!$G1284="","",'Formulario PPGR1'!#REF!)</f>
        <v/>
      </c>
      <c r="E1284" s="191" t="str">
        <f>IF('Formulario PPGR3'!$G1284="","",'Formulario PPGR1'!#REF!)</f>
        <v/>
      </c>
      <c r="F1284" s="191" t="str">
        <f>IF('Formulario PPGR3'!$G1284="","",'Formulario PPGR1'!#REF!)</f>
        <v/>
      </c>
      <c r="G1284" s="190"/>
      <c r="H1284" s="531" t="str" cm="1">
        <f t="array" ref="H1284">IF(Tabla1[[#This Row],[Código_Actividad]]="","",_xlfn.XLOOKUP(Tabla1[[#This Row],[Código_Actividad]],CodigoActividad,Tabla2[Actividades Programables Presupuestables],"",0))</f>
        <v/>
      </c>
      <c r="I1284" s="532" t="str">
        <f>IFERROR(VLOOKUP('Formulario PPGR3'!$G1284,'Formulario PPGR2'!$H$110:$V$265,15,FALSE),"")</f>
        <v/>
      </c>
      <c r="J1284" s="537"/>
      <c r="K1284" s="535" t="str">
        <f>IF(Tabla1[[#This Row],[Insumos]]="","",_xlfn.XLOOKUP(Tabla1[[#This Row],[Insumos]],Tabla10[Insumo],Tabla10[InsumoAbrev],"",0))</f>
        <v/>
      </c>
      <c r="L1284" s="536"/>
      <c r="M1284" s="533" t="str">
        <f>IF(Tabla1[[#This Row],[Descripción]]="","",_xlfn.XLOOKUP(Tabla1[[#This Row],[Descripción]],Tabla10[Descripción],Tabla10[Unidad de Medida],"",0))</f>
        <v/>
      </c>
      <c r="N1284" s="323"/>
      <c r="O1284" s="534" t="str">
        <f>IF(Tabla1[[#This Row],[Descripción]]="","",_xlfn.XLOOKUP(Tabla1[[#This Row],[Descripción]],Tabla10[Descripción],Tabla10[Precio Unitario],0))</f>
        <v/>
      </c>
      <c r="P1284" s="534" t="str">
        <f>IF(Tabla1[[#This Row],[Cantidad de Insumos]]="","",Tabla1[[#This Row],[Precio Unitario]]*Tabla1[[#This Row],[Cantidad de Insumos]])</f>
        <v/>
      </c>
      <c r="Q1284" s="534" t="str">
        <f>IF(Tabla1[[#This Row],[Descripción]]="","",_xlfn.XLOOKUP(Tabla1[[#This Row],[Descripción]],Tabla10[Descripción],Tabla10[CODIGO PRESUPUESTARIO],0))</f>
        <v/>
      </c>
      <c r="R1284" s="535"/>
    </row>
    <row r="1285" spans="2:18" x14ac:dyDescent="0.25">
      <c r="B1285" s="191" t="str">
        <f>IF('Formulario PPGR3'!$G1285="","",CONCATENATE('Formulario PPGR3'!$C1285,".",'Formulario PPGR3'!$D1285,".",'Formulario PPGR3'!$E1285,".",'Formulario PPGR3'!$F1285))</f>
        <v/>
      </c>
      <c r="C1285" s="191" t="str">
        <f>IF('Formulario PPGR3'!$G1285="","",'Formulario PPGR1'!#REF!)</f>
        <v/>
      </c>
      <c r="D1285" s="191" t="str">
        <f>IF('Formulario PPGR3'!$G1285="","",'Formulario PPGR1'!#REF!)</f>
        <v/>
      </c>
      <c r="E1285" s="191" t="str">
        <f>IF('Formulario PPGR3'!$G1285="","",'Formulario PPGR1'!#REF!)</f>
        <v/>
      </c>
      <c r="F1285" s="191" t="str">
        <f>IF('Formulario PPGR3'!$G1285="","",'Formulario PPGR1'!#REF!)</f>
        <v/>
      </c>
      <c r="G1285" s="190"/>
      <c r="H1285" s="531" t="str" cm="1">
        <f t="array" ref="H1285">IF(Tabla1[[#This Row],[Código_Actividad]]="","",_xlfn.XLOOKUP(Tabla1[[#This Row],[Código_Actividad]],CodigoActividad,Tabla2[Actividades Programables Presupuestables],"",0))</f>
        <v/>
      </c>
      <c r="I1285" s="532" t="str">
        <f>IFERROR(VLOOKUP('Formulario PPGR3'!$G1285,'Formulario PPGR2'!$H$110:$V$265,15,FALSE),"")</f>
        <v/>
      </c>
      <c r="J1285" s="537"/>
      <c r="K1285" s="535" t="str">
        <f>IF(Tabla1[[#This Row],[Insumos]]="","",_xlfn.XLOOKUP(Tabla1[[#This Row],[Insumos]],Tabla10[Insumo],Tabla10[InsumoAbrev],"",0))</f>
        <v/>
      </c>
      <c r="L1285" s="536"/>
      <c r="M1285" s="533" t="str">
        <f>IF(Tabla1[[#This Row],[Descripción]]="","",_xlfn.XLOOKUP(Tabla1[[#This Row],[Descripción]],Tabla10[Descripción],Tabla10[Unidad de Medida],"",0))</f>
        <v/>
      </c>
      <c r="N1285" s="323"/>
      <c r="O1285" s="534" t="str">
        <f>IF(Tabla1[[#This Row],[Descripción]]="","",_xlfn.XLOOKUP(Tabla1[[#This Row],[Descripción]],Tabla10[Descripción],Tabla10[Precio Unitario],0))</f>
        <v/>
      </c>
      <c r="P1285" s="534" t="str">
        <f>IF(Tabla1[[#This Row],[Cantidad de Insumos]]="","",Tabla1[[#This Row],[Precio Unitario]]*Tabla1[[#This Row],[Cantidad de Insumos]])</f>
        <v/>
      </c>
      <c r="Q1285" s="534" t="str">
        <f>IF(Tabla1[[#This Row],[Descripción]]="","",_xlfn.XLOOKUP(Tabla1[[#This Row],[Descripción]],Tabla10[Descripción],Tabla10[CODIGO PRESUPUESTARIO],0))</f>
        <v/>
      </c>
      <c r="R1285" s="535"/>
    </row>
    <row r="1286" spans="2:18" x14ac:dyDescent="0.25">
      <c r="B1286" s="191" t="str">
        <f>IF('Formulario PPGR3'!$G1286="","",CONCATENATE('Formulario PPGR3'!$C1286,".",'Formulario PPGR3'!$D1286,".",'Formulario PPGR3'!$E1286,".",'Formulario PPGR3'!$F1286))</f>
        <v/>
      </c>
      <c r="C1286" s="191" t="str">
        <f>IF('Formulario PPGR3'!$G1286="","",'Formulario PPGR1'!#REF!)</f>
        <v/>
      </c>
      <c r="D1286" s="191" t="str">
        <f>IF('Formulario PPGR3'!$G1286="","",'Formulario PPGR1'!#REF!)</f>
        <v/>
      </c>
      <c r="E1286" s="191" t="str">
        <f>IF('Formulario PPGR3'!$G1286="","",'Formulario PPGR1'!#REF!)</f>
        <v/>
      </c>
      <c r="F1286" s="191" t="str">
        <f>IF('Formulario PPGR3'!$G1286="","",'Formulario PPGR1'!#REF!)</f>
        <v/>
      </c>
      <c r="G1286" s="190"/>
      <c r="H1286" s="531" t="str" cm="1">
        <f t="array" ref="H1286">IF(Tabla1[[#This Row],[Código_Actividad]]="","",_xlfn.XLOOKUP(Tabla1[[#This Row],[Código_Actividad]],CodigoActividad,Tabla2[Actividades Programables Presupuestables],"",0))</f>
        <v/>
      </c>
      <c r="I1286" s="532" t="str">
        <f>IFERROR(VLOOKUP('Formulario PPGR3'!$G1286,'Formulario PPGR2'!$H$110:$V$265,15,FALSE),"")</f>
        <v/>
      </c>
      <c r="J1286" s="537"/>
      <c r="K1286" s="535" t="str">
        <f>IF(Tabla1[[#This Row],[Insumos]]="","",_xlfn.XLOOKUP(Tabla1[[#This Row],[Insumos]],Tabla10[Insumo],Tabla10[InsumoAbrev],"",0))</f>
        <v/>
      </c>
      <c r="L1286" s="536"/>
      <c r="M1286" s="533" t="str">
        <f>IF(Tabla1[[#This Row],[Descripción]]="","",_xlfn.XLOOKUP(Tabla1[[#This Row],[Descripción]],Tabla10[Descripción],Tabla10[Unidad de Medida],"",0))</f>
        <v/>
      </c>
      <c r="N1286" s="323"/>
      <c r="O1286" s="534" t="str">
        <f>IF(Tabla1[[#This Row],[Descripción]]="","",_xlfn.XLOOKUP(Tabla1[[#This Row],[Descripción]],Tabla10[Descripción],Tabla10[Precio Unitario],0))</f>
        <v/>
      </c>
      <c r="P1286" s="534" t="str">
        <f>IF(Tabla1[[#This Row],[Cantidad de Insumos]]="","",Tabla1[[#This Row],[Precio Unitario]]*Tabla1[[#This Row],[Cantidad de Insumos]])</f>
        <v/>
      </c>
      <c r="Q1286" s="534" t="str">
        <f>IF(Tabla1[[#This Row],[Descripción]]="","",_xlfn.XLOOKUP(Tabla1[[#This Row],[Descripción]],Tabla10[Descripción],Tabla10[CODIGO PRESUPUESTARIO],0))</f>
        <v/>
      </c>
      <c r="R1286" s="535"/>
    </row>
    <row r="1287" spans="2:18" x14ac:dyDescent="0.25">
      <c r="B1287" s="191" t="str">
        <f>IF('Formulario PPGR3'!$G1287="","",CONCATENATE('Formulario PPGR3'!$C1287,".",'Formulario PPGR3'!$D1287,".",'Formulario PPGR3'!$E1287,".",'Formulario PPGR3'!$F1287))</f>
        <v/>
      </c>
      <c r="C1287" s="191" t="str">
        <f>IF('Formulario PPGR3'!$G1287="","",'Formulario PPGR1'!#REF!)</f>
        <v/>
      </c>
      <c r="D1287" s="191" t="str">
        <f>IF('Formulario PPGR3'!$G1287="","",'Formulario PPGR1'!#REF!)</f>
        <v/>
      </c>
      <c r="E1287" s="191" t="str">
        <f>IF('Formulario PPGR3'!$G1287="","",'Formulario PPGR1'!#REF!)</f>
        <v/>
      </c>
      <c r="F1287" s="191" t="str">
        <f>IF('Formulario PPGR3'!$G1287="","",'Formulario PPGR1'!#REF!)</f>
        <v/>
      </c>
      <c r="G1287" s="190"/>
      <c r="H1287" s="531" t="str" cm="1">
        <f t="array" ref="H1287">IF(Tabla1[[#This Row],[Código_Actividad]]="","",_xlfn.XLOOKUP(Tabla1[[#This Row],[Código_Actividad]],CodigoActividad,Tabla2[Actividades Programables Presupuestables],"",0))</f>
        <v/>
      </c>
      <c r="I1287" s="532" t="str">
        <f>IFERROR(VLOOKUP('Formulario PPGR3'!$G1287,'Formulario PPGR2'!$H$110:$V$265,15,FALSE),"")</f>
        <v/>
      </c>
      <c r="J1287" s="537"/>
      <c r="K1287" s="535" t="str">
        <f>IF(Tabla1[[#This Row],[Insumos]]="","",_xlfn.XLOOKUP(Tabla1[[#This Row],[Insumos]],Tabla10[Insumo],Tabla10[InsumoAbrev],"",0))</f>
        <v/>
      </c>
      <c r="L1287" s="536"/>
      <c r="M1287" s="533" t="str">
        <f>IF(Tabla1[[#This Row],[Descripción]]="","",_xlfn.XLOOKUP(Tabla1[[#This Row],[Descripción]],Tabla10[Descripción],Tabla10[Unidad de Medida],"",0))</f>
        <v/>
      </c>
      <c r="N1287" s="323"/>
      <c r="O1287" s="534" t="str">
        <f>IF(Tabla1[[#This Row],[Descripción]]="","",_xlfn.XLOOKUP(Tabla1[[#This Row],[Descripción]],Tabla10[Descripción],Tabla10[Precio Unitario],0))</f>
        <v/>
      </c>
      <c r="P1287" s="534" t="str">
        <f>IF(Tabla1[[#This Row],[Cantidad de Insumos]]="","",Tabla1[[#This Row],[Precio Unitario]]*Tabla1[[#This Row],[Cantidad de Insumos]])</f>
        <v/>
      </c>
      <c r="Q1287" s="534" t="str">
        <f>IF(Tabla1[[#This Row],[Descripción]]="","",_xlfn.XLOOKUP(Tabla1[[#This Row],[Descripción]],Tabla10[Descripción],Tabla10[CODIGO PRESUPUESTARIO],0))</f>
        <v/>
      </c>
      <c r="R1287" s="535"/>
    </row>
    <row r="1288" spans="2:18" x14ac:dyDescent="0.25">
      <c r="B1288" s="191" t="str">
        <f>IF('Formulario PPGR3'!$G1288="","",CONCATENATE('Formulario PPGR3'!$C1288,".",'Formulario PPGR3'!$D1288,".",'Formulario PPGR3'!$E1288,".",'Formulario PPGR3'!$F1288))</f>
        <v/>
      </c>
      <c r="C1288" s="191" t="str">
        <f>IF('Formulario PPGR3'!$G1288="","",'Formulario PPGR1'!#REF!)</f>
        <v/>
      </c>
      <c r="D1288" s="191" t="str">
        <f>IF('Formulario PPGR3'!$G1288="","",'Formulario PPGR1'!#REF!)</f>
        <v/>
      </c>
      <c r="E1288" s="191" t="str">
        <f>IF('Formulario PPGR3'!$G1288="","",'Formulario PPGR1'!#REF!)</f>
        <v/>
      </c>
      <c r="F1288" s="191" t="str">
        <f>IF('Formulario PPGR3'!$G1288="","",'Formulario PPGR1'!#REF!)</f>
        <v/>
      </c>
      <c r="G1288" s="190"/>
      <c r="H1288" s="531" t="str" cm="1">
        <f t="array" ref="H1288">IF(Tabla1[[#This Row],[Código_Actividad]]="","",_xlfn.XLOOKUP(Tabla1[[#This Row],[Código_Actividad]],CodigoActividad,Tabla2[Actividades Programables Presupuestables],"",0))</f>
        <v/>
      </c>
      <c r="I1288" s="532" t="str">
        <f>IFERROR(VLOOKUP('Formulario PPGR3'!$G1288,'Formulario PPGR2'!$H$110:$V$265,15,FALSE),"")</f>
        <v/>
      </c>
      <c r="J1288" s="537"/>
      <c r="K1288" s="535" t="str">
        <f>IF(Tabla1[[#This Row],[Insumos]]="","",_xlfn.XLOOKUP(Tabla1[[#This Row],[Insumos]],Tabla10[Insumo],Tabla10[InsumoAbrev],"",0))</f>
        <v/>
      </c>
      <c r="L1288" s="536"/>
      <c r="M1288" s="533" t="str">
        <f>IF(Tabla1[[#This Row],[Descripción]]="","",_xlfn.XLOOKUP(Tabla1[[#This Row],[Descripción]],Tabla10[Descripción],Tabla10[Unidad de Medida],"",0))</f>
        <v/>
      </c>
      <c r="N1288" s="323"/>
      <c r="O1288" s="534" t="str">
        <f>IF(Tabla1[[#This Row],[Descripción]]="","",_xlfn.XLOOKUP(Tabla1[[#This Row],[Descripción]],Tabla10[Descripción],Tabla10[Precio Unitario],0))</f>
        <v/>
      </c>
      <c r="P1288" s="534" t="str">
        <f>IF(Tabla1[[#This Row],[Cantidad de Insumos]]="","",Tabla1[[#This Row],[Precio Unitario]]*Tabla1[[#This Row],[Cantidad de Insumos]])</f>
        <v/>
      </c>
      <c r="Q1288" s="534" t="str">
        <f>IF(Tabla1[[#This Row],[Descripción]]="","",_xlfn.XLOOKUP(Tabla1[[#This Row],[Descripción]],Tabla10[Descripción],Tabla10[CODIGO PRESUPUESTARIO],0))</f>
        <v/>
      </c>
      <c r="R1288" s="535"/>
    </row>
    <row r="1289" spans="2:18" x14ac:dyDescent="0.25">
      <c r="B1289" s="191" t="str">
        <f>IF('Formulario PPGR3'!$G1289="","",CONCATENATE('Formulario PPGR3'!$C1289,".",'Formulario PPGR3'!$D1289,".",'Formulario PPGR3'!$E1289,".",'Formulario PPGR3'!$F1289))</f>
        <v/>
      </c>
      <c r="C1289" s="191" t="str">
        <f>IF('Formulario PPGR3'!$G1289="","",'Formulario PPGR1'!#REF!)</f>
        <v/>
      </c>
      <c r="D1289" s="191" t="str">
        <f>IF('Formulario PPGR3'!$G1289="","",'Formulario PPGR1'!#REF!)</f>
        <v/>
      </c>
      <c r="E1289" s="191" t="str">
        <f>IF('Formulario PPGR3'!$G1289="","",'Formulario PPGR1'!#REF!)</f>
        <v/>
      </c>
      <c r="F1289" s="191" t="str">
        <f>IF('Formulario PPGR3'!$G1289="","",'Formulario PPGR1'!#REF!)</f>
        <v/>
      </c>
      <c r="G1289" s="190"/>
      <c r="H1289" s="531" t="str" cm="1">
        <f t="array" ref="H1289">IF(Tabla1[[#This Row],[Código_Actividad]]="","",_xlfn.XLOOKUP(Tabla1[[#This Row],[Código_Actividad]],CodigoActividad,Tabla2[Actividades Programables Presupuestables],"",0))</f>
        <v/>
      </c>
      <c r="I1289" s="532" t="str">
        <f>IFERROR(VLOOKUP('Formulario PPGR3'!$G1289,'Formulario PPGR2'!$H$110:$V$265,15,FALSE),"")</f>
        <v/>
      </c>
      <c r="J1289" s="537"/>
      <c r="K1289" s="535" t="str">
        <f>IF(Tabla1[[#This Row],[Insumos]]="","",_xlfn.XLOOKUP(Tabla1[[#This Row],[Insumos]],Tabla10[Insumo],Tabla10[InsumoAbrev],"",0))</f>
        <v/>
      </c>
      <c r="L1289" s="536"/>
      <c r="M1289" s="533" t="str">
        <f>IF(Tabla1[[#This Row],[Descripción]]="","",_xlfn.XLOOKUP(Tabla1[[#This Row],[Descripción]],Tabla10[Descripción],Tabla10[Unidad de Medida],"",0))</f>
        <v/>
      </c>
      <c r="N1289" s="323"/>
      <c r="O1289" s="534" t="str">
        <f>IF(Tabla1[[#This Row],[Descripción]]="","",_xlfn.XLOOKUP(Tabla1[[#This Row],[Descripción]],Tabla10[Descripción],Tabla10[Precio Unitario],0))</f>
        <v/>
      </c>
      <c r="P1289" s="534" t="str">
        <f>IF(Tabla1[[#This Row],[Cantidad de Insumos]]="","",Tabla1[[#This Row],[Precio Unitario]]*Tabla1[[#This Row],[Cantidad de Insumos]])</f>
        <v/>
      </c>
      <c r="Q1289" s="534" t="str">
        <f>IF(Tabla1[[#This Row],[Descripción]]="","",_xlfn.XLOOKUP(Tabla1[[#This Row],[Descripción]],Tabla10[Descripción],Tabla10[CODIGO PRESUPUESTARIO],0))</f>
        <v/>
      </c>
      <c r="R1289" s="535"/>
    </row>
    <row r="1290" spans="2:18" x14ac:dyDescent="0.25">
      <c r="B1290" s="191" t="str">
        <f>IF('Formulario PPGR3'!$G1290="","",CONCATENATE('Formulario PPGR3'!$C1290,".",'Formulario PPGR3'!$D1290,".",'Formulario PPGR3'!$E1290,".",'Formulario PPGR3'!$F1290))</f>
        <v/>
      </c>
      <c r="C1290" s="191" t="str">
        <f>IF('Formulario PPGR3'!$G1290="","",'Formulario PPGR1'!#REF!)</f>
        <v/>
      </c>
      <c r="D1290" s="191" t="str">
        <f>IF('Formulario PPGR3'!$G1290="","",'Formulario PPGR1'!#REF!)</f>
        <v/>
      </c>
      <c r="E1290" s="191" t="str">
        <f>IF('Formulario PPGR3'!$G1290="","",'Formulario PPGR1'!#REF!)</f>
        <v/>
      </c>
      <c r="F1290" s="191" t="str">
        <f>IF('Formulario PPGR3'!$G1290="","",'Formulario PPGR1'!#REF!)</f>
        <v/>
      </c>
      <c r="G1290" s="190"/>
      <c r="H1290" s="531" t="str" cm="1">
        <f t="array" ref="H1290">IF(Tabla1[[#This Row],[Código_Actividad]]="","",_xlfn.XLOOKUP(Tabla1[[#This Row],[Código_Actividad]],CodigoActividad,Tabla2[Actividades Programables Presupuestables],"",0))</f>
        <v/>
      </c>
      <c r="I1290" s="532" t="str">
        <f>IFERROR(VLOOKUP('Formulario PPGR3'!$G1290,'Formulario PPGR2'!$H$110:$V$265,15,FALSE),"")</f>
        <v/>
      </c>
      <c r="J1290" s="537"/>
      <c r="K1290" s="535" t="str">
        <f>IF(Tabla1[[#This Row],[Insumos]]="","",_xlfn.XLOOKUP(Tabla1[[#This Row],[Insumos]],Tabla10[Insumo],Tabla10[InsumoAbrev],"",0))</f>
        <v/>
      </c>
      <c r="L1290" s="536"/>
      <c r="M1290" s="533" t="str">
        <f>IF(Tabla1[[#This Row],[Descripción]]="","",_xlfn.XLOOKUP(Tabla1[[#This Row],[Descripción]],Tabla10[Descripción],Tabla10[Unidad de Medida],"",0))</f>
        <v/>
      </c>
      <c r="N1290" s="323"/>
      <c r="O1290" s="534" t="str">
        <f>IF(Tabla1[[#This Row],[Descripción]]="","",_xlfn.XLOOKUP(Tabla1[[#This Row],[Descripción]],Tabla10[Descripción],Tabla10[Precio Unitario],0))</f>
        <v/>
      </c>
      <c r="P1290" s="534" t="str">
        <f>IF(Tabla1[[#This Row],[Cantidad de Insumos]]="","",Tabla1[[#This Row],[Precio Unitario]]*Tabla1[[#This Row],[Cantidad de Insumos]])</f>
        <v/>
      </c>
      <c r="Q1290" s="534" t="str">
        <f>IF(Tabla1[[#This Row],[Descripción]]="","",_xlfn.XLOOKUP(Tabla1[[#This Row],[Descripción]],Tabla10[Descripción],Tabla10[CODIGO PRESUPUESTARIO],0))</f>
        <v/>
      </c>
      <c r="R1290" s="535"/>
    </row>
    <row r="1291" spans="2:18" x14ac:dyDescent="0.25">
      <c r="B1291" s="191" t="str">
        <f>IF('Formulario PPGR3'!$G1291="","",CONCATENATE('Formulario PPGR3'!$C1291,".",'Formulario PPGR3'!$D1291,".",'Formulario PPGR3'!$E1291,".",'Formulario PPGR3'!$F1291))</f>
        <v/>
      </c>
      <c r="C1291" s="191" t="str">
        <f>IF('Formulario PPGR3'!$G1291="","",'Formulario PPGR1'!#REF!)</f>
        <v/>
      </c>
      <c r="D1291" s="191" t="str">
        <f>IF('Formulario PPGR3'!$G1291="","",'Formulario PPGR1'!#REF!)</f>
        <v/>
      </c>
      <c r="E1291" s="191" t="str">
        <f>IF('Formulario PPGR3'!$G1291="","",'Formulario PPGR1'!#REF!)</f>
        <v/>
      </c>
      <c r="F1291" s="191" t="str">
        <f>IF('Formulario PPGR3'!$G1291="","",'Formulario PPGR1'!#REF!)</f>
        <v/>
      </c>
      <c r="G1291" s="190"/>
      <c r="H1291" s="531" t="str" cm="1">
        <f t="array" ref="H1291">IF(Tabla1[[#This Row],[Código_Actividad]]="","",_xlfn.XLOOKUP(Tabla1[[#This Row],[Código_Actividad]],CodigoActividad,Tabla2[Actividades Programables Presupuestables],"",0))</f>
        <v/>
      </c>
      <c r="I1291" s="532" t="str">
        <f>IFERROR(VLOOKUP('Formulario PPGR3'!$G1291,'Formulario PPGR2'!$H$110:$V$265,15,FALSE),"")</f>
        <v/>
      </c>
      <c r="J1291" s="537"/>
      <c r="K1291" s="535" t="str">
        <f>IF(Tabla1[[#This Row],[Insumos]]="","",_xlfn.XLOOKUP(Tabla1[[#This Row],[Insumos]],Tabla10[Insumo],Tabla10[InsumoAbrev],"",0))</f>
        <v/>
      </c>
      <c r="L1291" s="536"/>
      <c r="M1291" s="533" t="str">
        <f>IF(Tabla1[[#This Row],[Descripción]]="","",_xlfn.XLOOKUP(Tabla1[[#This Row],[Descripción]],Tabla10[Descripción],Tabla10[Unidad de Medida],"",0))</f>
        <v/>
      </c>
      <c r="N1291" s="323"/>
      <c r="O1291" s="534" t="str">
        <f>IF(Tabla1[[#This Row],[Descripción]]="","",_xlfn.XLOOKUP(Tabla1[[#This Row],[Descripción]],Tabla10[Descripción],Tabla10[Precio Unitario],0))</f>
        <v/>
      </c>
      <c r="P1291" s="534" t="str">
        <f>IF(Tabla1[[#This Row],[Cantidad de Insumos]]="","",Tabla1[[#This Row],[Precio Unitario]]*Tabla1[[#This Row],[Cantidad de Insumos]])</f>
        <v/>
      </c>
      <c r="Q1291" s="534" t="str">
        <f>IF(Tabla1[[#This Row],[Descripción]]="","",_xlfn.XLOOKUP(Tabla1[[#This Row],[Descripción]],Tabla10[Descripción],Tabla10[CODIGO PRESUPUESTARIO],0))</f>
        <v/>
      </c>
      <c r="R1291" s="535"/>
    </row>
    <row r="1292" spans="2:18" x14ac:dyDescent="0.25">
      <c r="B1292" s="191" t="str">
        <f>IF('Formulario PPGR3'!$G1292="","",CONCATENATE('Formulario PPGR3'!$C1292,".",'Formulario PPGR3'!$D1292,".",'Formulario PPGR3'!$E1292,".",'Formulario PPGR3'!$F1292))</f>
        <v/>
      </c>
      <c r="C1292" s="191" t="str">
        <f>IF('Formulario PPGR3'!$G1292="","",'Formulario PPGR1'!#REF!)</f>
        <v/>
      </c>
      <c r="D1292" s="191" t="str">
        <f>IF('Formulario PPGR3'!$G1292="","",'Formulario PPGR1'!#REF!)</f>
        <v/>
      </c>
      <c r="E1292" s="191" t="str">
        <f>IF('Formulario PPGR3'!$G1292="","",'Formulario PPGR1'!#REF!)</f>
        <v/>
      </c>
      <c r="F1292" s="191" t="str">
        <f>IF('Formulario PPGR3'!$G1292="","",'Formulario PPGR1'!#REF!)</f>
        <v/>
      </c>
      <c r="G1292" s="190"/>
      <c r="H1292" s="531" t="str" cm="1">
        <f t="array" ref="H1292">IF(Tabla1[[#This Row],[Código_Actividad]]="","",_xlfn.XLOOKUP(Tabla1[[#This Row],[Código_Actividad]],CodigoActividad,Tabla2[Actividades Programables Presupuestables],"",0))</f>
        <v/>
      </c>
      <c r="I1292" s="532" t="str">
        <f>IFERROR(VLOOKUP('Formulario PPGR3'!$G1292,'Formulario PPGR2'!$H$110:$V$265,15,FALSE),"")</f>
        <v/>
      </c>
      <c r="J1292" s="537"/>
      <c r="K1292" s="535" t="str">
        <f>IF(Tabla1[[#This Row],[Insumos]]="","",_xlfn.XLOOKUP(Tabla1[[#This Row],[Insumos]],Tabla10[Insumo],Tabla10[InsumoAbrev],"",0))</f>
        <v/>
      </c>
      <c r="L1292" s="536"/>
      <c r="M1292" s="533" t="str">
        <f>IF(Tabla1[[#This Row],[Descripción]]="","",_xlfn.XLOOKUP(Tabla1[[#This Row],[Descripción]],Tabla10[Descripción],Tabla10[Unidad de Medida],"",0))</f>
        <v/>
      </c>
      <c r="N1292" s="323"/>
      <c r="O1292" s="534" t="str">
        <f>IF(Tabla1[[#This Row],[Descripción]]="","",_xlfn.XLOOKUP(Tabla1[[#This Row],[Descripción]],Tabla10[Descripción],Tabla10[Precio Unitario],0))</f>
        <v/>
      </c>
      <c r="P1292" s="534" t="str">
        <f>IF(Tabla1[[#This Row],[Cantidad de Insumos]]="","",Tabla1[[#This Row],[Precio Unitario]]*Tabla1[[#This Row],[Cantidad de Insumos]])</f>
        <v/>
      </c>
      <c r="Q1292" s="534" t="str">
        <f>IF(Tabla1[[#This Row],[Descripción]]="","",_xlfn.XLOOKUP(Tabla1[[#This Row],[Descripción]],Tabla10[Descripción],Tabla10[CODIGO PRESUPUESTARIO],0))</f>
        <v/>
      </c>
      <c r="R1292" s="535"/>
    </row>
    <row r="1293" spans="2:18" x14ac:dyDescent="0.25">
      <c r="B1293" s="191" t="str">
        <f>IF('Formulario PPGR3'!$G1293="","",CONCATENATE('Formulario PPGR3'!$C1293,".",'Formulario PPGR3'!$D1293,".",'Formulario PPGR3'!$E1293,".",'Formulario PPGR3'!$F1293))</f>
        <v/>
      </c>
      <c r="C1293" s="191" t="str">
        <f>IF('Formulario PPGR3'!$G1293="","",'Formulario PPGR1'!#REF!)</f>
        <v/>
      </c>
      <c r="D1293" s="191" t="str">
        <f>IF('Formulario PPGR3'!$G1293="","",'Formulario PPGR1'!#REF!)</f>
        <v/>
      </c>
      <c r="E1293" s="191" t="str">
        <f>IF('Formulario PPGR3'!$G1293="","",'Formulario PPGR1'!#REF!)</f>
        <v/>
      </c>
      <c r="F1293" s="191" t="str">
        <f>IF('Formulario PPGR3'!$G1293="","",'Formulario PPGR1'!#REF!)</f>
        <v/>
      </c>
      <c r="G1293" s="190"/>
      <c r="H1293" s="531" t="str" cm="1">
        <f t="array" ref="H1293">IF(Tabla1[[#This Row],[Código_Actividad]]="","",_xlfn.XLOOKUP(Tabla1[[#This Row],[Código_Actividad]],CodigoActividad,Tabla2[Actividades Programables Presupuestables],"",0))</f>
        <v/>
      </c>
      <c r="I1293" s="532" t="str">
        <f>IFERROR(VLOOKUP('Formulario PPGR3'!$G1293,'Formulario PPGR2'!$H$110:$V$265,15,FALSE),"")</f>
        <v/>
      </c>
      <c r="J1293" s="537"/>
      <c r="K1293" s="535" t="str">
        <f>IF(Tabla1[[#This Row],[Insumos]]="","",_xlfn.XLOOKUP(Tabla1[[#This Row],[Insumos]],Tabla10[Insumo],Tabla10[InsumoAbrev],"",0))</f>
        <v/>
      </c>
      <c r="L1293" s="536"/>
      <c r="M1293" s="533" t="str">
        <f>IF(Tabla1[[#This Row],[Descripción]]="","",_xlfn.XLOOKUP(Tabla1[[#This Row],[Descripción]],Tabla10[Descripción],Tabla10[Unidad de Medida],"",0))</f>
        <v/>
      </c>
      <c r="N1293" s="323"/>
      <c r="O1293" s="534" t="str">
        <f>IF(Tabla1[[#This Row],[Descripción]]="","",_xlfn.XLOOKUP(Tabla1[[#This Row],[Descripción]],Tabla10[Descripción],Tabla10[Precio Unitario],0))</f>
        <v/>
      </c>
      <c r="P1293" s="534" t="str">
        <f>IF(Tabla1[[#This Row],[Cantidad de Insumos]]="","",Tabla1[[#This Row],[Precio Unitario]]*Tabla1[[#This Row],[Cantidad de Insumos]])</f>
        <v/>
      </c>
      <c r="Q1293" s="534" t="str">
        <f>IF(Tabla1[[#This Row],[Descripción]]="","",_xlfn.XLOOKUP(Tabla1[[#This Row],[Descripción]],Tabla10[Descripción],Tabla10[CODIGO PRESUPUESTARIO],0))</f>
        <v/>
      </c>
      <c r="R1293" s="535"/>
    </row>
    <row r="1294" spans="2:18" x14ac:dyDescent="0.25">
      <c r="B1294" s="191" t="str">
        <f>IF('Formulario PPGR3'!$G1294="","",CONCATENATE('Formulario PPGR3'!$C1294,".",'Formulario PPGR3'!$D1294,".",'Formulario PPGR3'!$E1294,".",'Formulario PPGR3'!$F1294))</f>
        <v/>
      </c>
      <c r="C1294" s="191" t="str">
        <f>IF('Formulario PPGR3'!$G1294="","",'Formulario PPGR1'!#REF!)</f>
        <v/>
      </c>
      <c r="D1294" s="191" t="str">
        <f>IF('Formulario PPGR3'!$G1294="","",'Formulario PPGR1'!#REF!)</f>
        <v/>
      </c>
      <c r="E1294" s="191" t="str">
        <f>IF('Formulario PPGR3'!$G1294="","",'Formulario PPGR1'!#REF!)</f>
        <v/>
      </c>
      <c r="F1294" s="191" t="str">
        <f>IF('Formulario PPGR3'!$G1294="","",'Formulario PPGR1'!#REF!)</f>
        <v/>
      </c>
      <c r="G1294" s="190"/>
      <c r="H1294" s="531" t="str" cm="1">
        <f t="array" ref="H1294">IF(Tabla1[[#This Row],[Código_Actividad]]="","",_xlfn.XLOOKUP(Tabla1[[#This Row],[Código_Actividad]],CodigoActividad,Tabla2[Actividades Programables Presupuestables],"",0))</f>
        <v/>
      </c>
      <c r="I1294" s="532" t="str">
        <f>IFERROR(VLOOKUP('Formulario PPGR3'!$G1294,'Formulario PPGR2'!$H$110:$V$265,15,FALSE),"")</f>
        <v/>
      </c>
      <c r="J1294" s="537"/>
      <c r="K1294" s="535" t="str">
        <f>IF(Tabla1[[#This Row],[Insumos]]="","",_xlfn.XLOOKUP(Tabla1[[#This Row],[Insumos]],Tabla10[Insumo],Tabla10[InsumoAbrev],"",0))</f>
        <v/>
      </c>
      <c r="L1294" s="536"/>
      <c r="M1294" s="533" t="str">
        <f>IF(Tabla1[[#This Row],[Descripción]]="","",_xlfn.XLOOKUP(Tabla1[[#This Row],[Descripción]],Tabla10[Descripción],Tabla10[Unidad de Medida],"",0))</f>
        <v/>
      </c>
      <c r="N1294" s="323"/>
      <c r="O1294" s="534" t="str">
        <f>IF(Tabla1[[#This Row],[Descripción]]="","",_xlfn.XLOOKUP(Tabla1[[#This Row],[Descripción]],Tabla10[Descripción],Tabla10[Precio Unitario],0))</f>
        <v/>
      </c>
      <c r="P1294" s="534" t="str">
        <f>IF(Tabla1[[#This Row],[Cantidad de Insumos]]="","",Tabla1[[#This Row],[Precio Unitario]]*Tabla1[[#This Row],[Cantidad de Insumos]])</f>
        <v/>
      </c>
      <c r="Q1294" s="534" t="str">
        <f>IF(Tabla1[[#This Row],[Descripción]]="","",_xlfn.XLOOKUP(Tabla1[[#This Row],[Descripción]],Tabla10[Descripción],Tabla10[CODIGO PRESUPUESTARIO],0))</f>
        <v/>
      </c>
      <c r="R1294" s="535"/>
    </row>
    <row r="1295" spans="2:18" x14ac:dyDescent="0.25">
      <c r="B1295" s="191" t="str">
        <f>IF('Formulario PPGR3'!$G1295="","",CONCATENATE('Formulario PPGR3'!$C1295,".",'Formulario PPGR3'!$D1295,".",'Formulario PPGR3'!$E1295,".",'Formulario PPGR3'!$F1295))</f>
        <v/>
      </c>
      <c r="C1295" s="191" t="str">
        <f>IF('Formulario PPGR3'!$G1295="","",'Formulario PPGR1'!#REF!)</f>
        <v/>
      </c>
      <c r="D1295" s="191" t="str">
        <f>IF('Formulario PPGR3'!$G1295="","",'Formulario PPGR1'!#REF!)</f>
        <v/>
      </c>
      <c r="E1295" s="191" t="str">
        <f>IF('Formulario PPGR3'!$G1295="","",'Formulario PPGR1'!#REF!)</f>
        <v/>
      </c>
      <c r="F1295" s="191" t="str">
        <f>IF('Formulario PPGR3'!$G1295="","",'Formulario PPGR1'!#REF!)</f>
        <v/>
      </c>
      <c r="G1295" s="190"/>
      <c r="H1295" s="531" t="str" cm="1">
        <f t="array" ref="H1295">IF(Tabla1[[#This Row],[Código_Actividad]]="","",_xlfn.XLOOKUP(Tabla1[[#This Row],[Código_Actividad]],CodigoActividad,Tabla2[Actividades Programables Presupuestables],"",0))</f>
        <v/>
      </c>
      <c r="I1295" s="532" t="str">
        <f>IFERROR(VLOOKUP('Formulario PPGR3'!$G1295,'Formulario PPGR2'!$H$110:$V$265,15,FALSE),"")</f>
        <v/>
      </c>
      <c r="J1295" s="537"/>
      <c r="K1295" s="535" t="str">
        <f>IF(Tabla1[[#This Row],[Insumos]]="","",_xlfn.XLOOKUP(Tabla1[[#This Row],[Insumos]],Tabla10[Insumo],Tabla10[InsumoAbrev],"",0))</f>
        <v/>
      </c>
      <c r="L1295" s="536"/>
      <c r="M1295" s="533" t="str">
        <f>IF(Tabla1[[#This Row],[Descripción]]="","",_xlfn.XLOOKUP(Tabla1[[#This Row],[Descripción]],Tabla10[Descripción],Tabla10[Unidad de Medida],"",0))</f>
        <v/>
      </c>
      <c r="N1295" s="323"/>
      <c r="O1295" s="534" t="str">
        <f>IF(Tabla1[[#This Row],[Descripción]]="","",_xlfn.XLOOKUP(Tabla1[[#This Row],[Descripción]],Tabla10[Descripción],Tabla10[Precio Unitario],0))</f>
        <v/>
      </c>
      <c r="P1295" s="534" t="str">
        <f>IF(Tabla1[[#This Row],[Cantidad de Insumos]]="","",Tabla1[[#This Row],[Precio Unitario]]*Tabla1[[#This Row],[Cantidad de Insumos]])</f>
        <v/>
      </c>
      <c r="Q1295" s="534" t="str">
        <f>IF(Tabla1[[#This Row],[Descripción]]="","",_xlfn.XLOOKUP(Tabla1[[#This Row],[Descripción]],Tabla10[Descripción],Tabla10[CODIGO PRESUPUESTARIO],0))</f>
        <v/>
      </c>
      <c r="R1295" s="535"/>
    </row>
    <row r="1296" spans="2:18" x14ac:dyDescent="0.25">
      <c r="B1296" s="191" t="str">
        <f>IF('Formulario PPGR3'!$G1296="","",CONCATENATE('Formulario PPGR3'!$C1296,".",'Formulario PPGR3'!$D1296,".",'Formulario PPGR3'!$E1296,".",'Formulario PPGR3'!$F1296))</f>
        <v/>
      </c>
      <c r="C1296" s="191" t="str">
        <f>IF('Formulario PPGR3'!$G1296="","",'Formulario PPGR1'!#REF!)</f>
        <v/>
      </c>
      <c r="D1296" s="191" t="str">
        <f>IF('Formulario PPGR3'!$G1296="","",'Formulario PPGR1'!#REF!)</f>
        <v/>
      </c>
      <c r="E1296" s="191" t="str">
        <f>IF('Formulario PPGR3'!$G1296="","",'Formulario PPGR1'!#REF!)</f>
        <v/>
      </c>
      <c r="F1296" s="191" t="str">
        <f>IF('Formulario PPGR3'!$G1296="","",'Formulario PPGR1'!#REF!)</f>
        <v/>
      </c>
      <c r="G1296" s="190"/>
      <c r="H1296" s="531" t="str" cm="1">
        <f t="array" ref="H1296">IF(Tabla1[[#This Row],[Código_Actividad]]="","",_xlfn.XLOOKUP(Tabla1[[#This Row],[Código_Actividad]],CodigoActividad,Tabla2[Actividades Programables Presupuestables],"",0))</f>
        <v/>
      </c>
      <c r="I1296" s="532" t="str">
        <f>IFERROR(VLOOKUP('Formulario PPGR3'!$G1296,'Formulario PPGR2'!$H$110:$V$265,15,FALSE),"")</f>
        <v/>
      </c>
      <c r="J1296" s="537"/>
      <c r="K1296" s="535" t="str">
        <f>IF(Tabla1[[#This Row],[Insumos]]="","",_xlfn.XLOOKUP(Tabla1[[#This Row],[Insumos]],Tabla10[Insumo],Tabla10[InsumoAbrev],"",0))</f>
        <v/>
      </c>
      <c r="L1296" s="536"/>
      <c r="M1296" s="533" t="str">
        <f>IF(Tabla1[[#This Row],[Descripción]]="","",_xlfn.XLOOKUP(Tabla1[[#This Row],[Descripción]],Tabla10[Descripción],Tabla10[Unidad de Medida],"",0))</f>
        <v/>
      </c>
      <c r="N1296" s="323"/>
      <c r="O1296" s="534" t="str">
        <f>IF(Tabla1[[#This Row],[Descripción]]="","",_xlfn.XLOOKUP(Tabla1[[#This Row],[Descripción]],Tabla10[Descripción],Tabla10[Precio Unitario],0))</f>
        <v/>
      </c>
      <c r="P1296" s="534" t="str">
        <f>IF(Tabla1[[#This Row],[Cantidad de Insumos]]="","",Tabla1[[#This Row],[Precio Unitario]]*Tabla1[[#This Row],[Cantidad de Insumos]])</f>
        <v/>
      </c>
      <c r="Q1296" s="534" t="str">
        <f>IF(Tabla1[[#This Row],[Descripción]]="","",_xlfn.XLOOKUP(Tabla1[[#This Row],[Descripción]],Tabla10[Descripción],Tabla10[CODIGO PRESUPUESTARIO],0))</f>
        <v/>
      </c>
      <c r="R1296" s="535"/>
    </row>
    <row r="1297" spans="2:18" x14ac:dyDescent="0.25">
      <c r="B1297" s="191" t="str">
        <f>IF('Formulario PPGR3'!$G1297="","",CONCATENATE('Formulario PPGR3'!$C1297,".",'Formulario PPGR3'!$D1297,".",'Formulario PPGR3'!$E1297,".",'Formulario PPGR3'!$F1297))</f>
        <v/>
      </c>
      <c r="C1297" s="191" t="str">
        <f>IF('Formulario PPGR3'!$G1297="","",'Formulario PPGR1'!#REF!)</f>
        <v/>
      </c>
      <c r="D1297" s="191" t="str">
        <f>IF('Formulario PPGR3'!$G1297="","",'Formulario PPGR1'!#REF!)</f>
        <v/>
      </c>
      <c r="E1297" s="191" t="str">
        <f>IF('Formulario PPGR3'!$G1297="","",'Formulario PPGR1'!#REF!)</f>
        <v/>
      </c>
      <c r="F1297" s="191" t="str">
        <f>IF('Formulario PPGR3'!$G1297="","",'Formulario PPGR1'!#REF!)</f>
        <v/>
      </c>
      <c r="G1297" s="190"/>
      <c r="H1297" s="531" t="str" cm="1">
        <f t="array" ref="H1297">IF(Tabla1[[#This Row],[Código_Actividad]]="","",_xlfn.XLOOKUP(Tabla1[[#This Row],[Código_Actividad]],CodigoActividad,Tabla2[Actividades Programables Presupuestables],"",0))</f>
        <v/>
      </c>
      <c r="I1297" s="532" t="str">
        <f>IFERROR(VLOOKUP('Formulario PPGR3'!$G1297,'Formulario PPGR2'!$H$110:$V$265,15,FALSE),"")</f>
        <v/>
      </c>
      <c r="J1297" s="537"/>
      <c r="K1297" s="535" t="str">
        <f>IF(Tabla1[[#This Row],[Insumos]]="","",_xlfn.XLOOKUP(Tabla1[[#This Row],[Insumos]],Tabla10[Insumo],Tabla10[InsumoAbrev],"",0))</f>
        <v/>
      </c>
      <c r="L1297" s="536"/>
      <c r="M1297" s="533" t="str">
        <f>IF(Tabla1[[#This Row],[Descripción]]="","",_xlfn.XLOOKUP(Tabla1[[#This Row],[Descripción]],Tabla10[Descripción],Tabla10[Unidad de Medida],"",0))</f>
        <v/>
      </c>
      <c r="N1297" s="323"/>
      <c r="O1297" s="534" t="str">
        <f>IF(Tabla1[[#This Row],[Descripción]]="","",_xlfn.XLOOKUP(Tabla1[[#This Row],[Descripción]],Tabla10[Descripción],Tabla10[Precio Unitario],0))</f>
        <v/>
      </c>
      <c r="P1297" s="534" t="str">
        <f>IF(Tabla1[[#This Row],[Cantidad de Insumos]]="","",Tabla1[[#This Row],[Precio Unitario]]*Tabla1[[#This Row],[Cantidad de Insumos]])</f>
        <v/>
      </c>
      <c r="Q1297" s="534" t="str">
        <f>IF(Tabla1[[#This Row],[Descripción]]="","",_xlfn.XLOOKUP(Tabla1[[#This Row],[Descripción]],Tabla10[Descripción],Tabla10[CODIGO PRESUPUESTARIO],0))</f>
        <v/>
      </c>
      <c r="R1297" s="535"/>
    </row>
    <row r="1298" spans="2:18" x14ac:dyDescent="0.25">
      <c r="B1298" s="191" t="str">
        <f>IF('Formulario PPGR3'!$G1298="","",CONCATENATE('Formulario PPGR3'!$C1298,".",'Formulario PPGR3'!$D1298,".",'Formulario PPGR3'!$E1298,".",'Formulario PPGR3'!$F1298))</f>
        <v/>
      </c>
      <c r="C1298" s="191" t="str">
        <f>IF('Formulario PPGR3'!$G1298="","",'Formulario PPGR1'!#REF!)</f>
        <v/>
      </c>
      <c r="D1298" s="191" t="str">
        <f>IF('Formulario PPGR3'!$G1298="","",'Formulario PPGR1'!#REF!)</f>
        <v/>
      </c>
      <c r="E1298" s="191" t="str">
        <f>IF('Formulario PPGR3'!$G1298="","",'Formulario PPGR1'!#REF!)</f>
        <v/>
      </c>
      <c r="F1298" s="191" t="str">
        <f>IF('Formulario PPGR3'!$G1298="","",'Formulario PPGR1'!#REF!)</f>
        <v/>
      </c>
      <c r="G1298" s="190"/>
      <c r="H1298" s="531" t="str" cm="1">
        <f t="array" ref="H1298">IF(Tabla1[[#This Row],[Código_Actividad]]="","",_xlfn.XLOOKUP(Tabla1[[#This Row],[Código_Actividad]],CodigoActividad,Tabla2[Actividades Programables Presupuestables],"",0))</f>
        <v/>
      </c>
      <c r="I1298" s="532" t="str">
        <f>IFERROR(VLOOKUP('Formulario PPGR3'!$G1298,'Formulario PPGR2'!$H$110:$V$265,15,FALSE),"")</f>
        <v/>
      </c>
      <c r="J1298" s="537"/>
      <c r="K1298" s="535" t="str">
        <f>IF(Tabla1[[#This Row],[Insumos]]="","",_xlfn.XLOOKUP(Tabla1[[#This Row],[Insumos]],Tabla10[Insumo],Tabla10[InsumoAbrev],"",0))</f>
        <v/>
      </c>
      <c r="L1298" s="536"/>
      <c r="M1298" s="533" t="str">
        <f>IF(Tabla1[[#This Row],[Descripción]]="","",_xlfn.XLOOKUP(Tabla1[[#This Row],[Descripción]],Tabla10[Descripción],Tabla10[Unidad de Medida],"",0))</f>
        <v/>
      </c>
      <c r="N1298" s="323"/>
      <c r="O1298" s="534" t="str">
        <f>IF(Tabla1[[#This Row],[Descripción]]="","",_xlfn.XLOOKUP(Tabla1[[#This Row],[Descripción]],Tabla10[Descripción],Tabla10[Precio Unitario],0))</f>
        <v/>
      </c>
      <c r="P1298" s="534" t="str">
        <f>IF(Tabla1[[#This Row],[Cantidad de Insumos]]="","",Tabla1[[#This Row],[Precio Unitario]]*Tabla1[[#This Row],[Cantidad de Insumos]])</f>
        <v/>
      </c>
      <c r="Q1298" s="534" t="str">
        <f>IF(Tabla1[[#This Row],[Descripción]]="","",_xlfn.XLOOKUP(Tabla1[[#This Row],[Descripción]],Tabla10[Descripción],Tabla10[CODIGO PRESUPUESTARIO],0))</f>
        <v/>
      </c>
      <c r="R1298" s="535"/>
    </row>
    <row r="1299" spans="2:18" x14ac:dyDescent="0.25">
      <c r="B1299" s="191" t="str">
        <f>IF('Formulario PPGR3'!$G1299="","",CONCATENATE('Formulario PPGR3'!$C1299,".",'Formulario PPGR3'!$D1299,".",'Formulario PPGR3'!$E1299,".",'Formulario PPGR3'!$F1299))</f>
        <v/>
      </c>
      <c r="C1299" s="191" t="str">
        <f>IF('Formulario PPGR3'!$G1299="","",'Formulario PPGR1'!#REF!)</f>
        <v/>
      </c>
      <c r="D1299" s="191" t="str">
        <f>IF('Formulario PPGR3'!$G1299="","",'Formulario PPGR1'!#REF!)</f>
        <v/>
      </c>
      <c r="E1299" s="191" t="str">
        <f>IF('Formulario PPGR3'!$G1299="","",'Formulario PPGR1'!#REF!)</f>
        <v/>
      </c>
      <c r="F1299" s="191" t="str">
        <f>IF('Formulario PPGR3'!$G1299="","",'Formulario PPGR1'!#REF!)</f>
        <v/>
      </c>
      <c r="G1299" s="190"/>
      <c r="H1299" s="531" t="str" cm="1">
        <f t="array" ref="H1299">IF(Tabla1[[#This Row],[Código_Actividad]]="","",_xlfn.XLOOKUP(Tabla1[[#This Row],[Código_Actividad]],CodigoActividad,Tabla2[Actividades Programables Presupuestables],"",0))</f>
        <v/>
      </c>
      <c r="I1299" s="532" t="str">
        <f>IFERROR(VLOOKUP('Formulario PPGR3'!$G1299,'Formulario PPGR2'!$H$110:$V$265,15,FALSE),"")</f>
        <v/>
      </c>
      <c r="J1299" s="537"/>
      <c r="K1299" s="535" t="str">
        <f>IF(Tabla1[[#This Row],[Insumos]]="","",_xlfn.XLOOKUP(Tabla1[[#This Row],[Insumos]],Tabla10[Insumo],Tabla10[InsumoAbrev],"",0))</f>
        <v/>
      </c>
      <c r="L1299" s="536"/>
      <c r="M1299" s="533" t="str">
        <f>IF(Tabla1[[#This Row],[Descripción]]="","",_xlfn.XLOOKUP(Tabla1[[#This Row],[Descripción]],Tabla10[Descripción],Tabla10[Unidad de Medida],"",0))</f>
        <v/>
      </c>
      <c r="N1299" s="323"/>
      <c r="O1299" s="534" t="str">
        <f>IF(Tabla1[[#This Row],[Descripción]]="","",_xlfn.XLOOKUP(Tabla1[[#This Row],[Descripción]],Tabla10[Descripción],Tabla10[Precio Unitario],0))</f>
        <v/>
      </c>
      <c r="P1299" s="534" t="str">
        <f>IF(Tabla1[[#This Row],[Cantidad de Insumos]]="","",Tabla1[[#This Row],[Precio Unitario]]*Tabla1[[#This Row],[Cantidad de Insumos]])</f>
        <v/>
      </c>
      <c r="Q1299" s="534" t="str">
        <f>IF(Tabla1[[#This Row],[Descripción]]="","",_xlfn.XLOOKUP(Tabla1[[#This Row],[Descripción]],Tabla10[Descripción],Tabla10[CODIGO PRESUPUESTARIO],0))</f>
        <v/>
      </c>
      <c r="R1299" s="535"/>
    </row>
    <row r="1300" spans="2:18" x14ac:dyDescent="0.25">
      <c r="B1300" s="191" t="str">
        <f>IF('Formulario PPGR3'!$G1300="","",CONCATENATE('Formulario PPGR3'!$C1300,".",'Formulario PPGR3'!$D1300,".",'Formulario PPGR3'!$E1300,".",'Formulario PPGR3'!$F1300))</f>
        <v/>
      </c>
      <c r="C1300" s="191" t="str">
        <f>IF('Formulario PPGR3'!$G1300="","",'Formulario PPGR1'!#REF!)</f>
        <v/>
      </c>
      <c r="D1300" s="191" t="str">
        <f>IF('Formulario PPGR3'!$G1300="","",'Formulario PPGR1'!#REF!)</f>
        <v/>
      </c>
      <c r="E1300" s="191" t="str">
        <f>IF('Formulario PPGR3'!$G1300="","",'Formulario PPGR1'!#REF!)</f>
        <v/>
      </c>
      <c r="F1300" s="191" t="str">
        <f>IF('Formulario PPGR3'!$G1300="","",'Formulario PPGR1'!#REF!)</f>
        <v/>
      </c>
      <c r="G1300" s="190"/>
      <c r="H1300" s="531" t="str" cm="1">
        <f t="array" ref="H1300">IF(Tabla1[[#This Row],[Código_Actividad]]="","",_xlfn.XLOOKUP(Tabla1[[#This Row],[Código_Actividad]],CodigoActividad,Tabla2[Actividades Programables Presupuestables],"",0))</f>
        <v/>
      </c>
      <c r="I1300" s="532" t="str">
        <f>IFERROR(VLOOKUP('Formulario PPGR3'!$G1300,'Formulario PPGR2'!$H$110:$V$265,15,FALSE),"")</f>
        <v/>
      </c>
      <c r="J1300" s="537"/>
      <c r="K1300" s="535" t="str">
        <f>IF(Tabla1[[#This Row],[Insumos]]="","",_xlfn.XLOOKUP(Tabla1[[#This Row],[Insumos]],Tabla10[Insumo],Tabla10[InsumoAbrev],"",0))</f>
        <v/>
      </c>
      <c r="L1300" s="536"/>
      <c r="M1300" s="533" t="str">
        <f>IF(Tabla1[[#This Row],[Descripción]]="","",_xlfn.XLOOKUP(Tabla1[[#This Row],[Descripción]],Tabla10[Descripción],Tabla10[Unidad de Medida],"",0))</f>
        <v/>
      </c>
      <c r="N1300" s="323"/>
      <c r="O1300" s="534" t="str">
        <f>IF(Tabla1[[#This Row],[Descripción]]="","",_xlfn.XLOOKUP(Tabla1[[#This Row],[Descripción]],Tabla10[Descripción],Tabla10[Precio Unitario],0))</f>
        <v/>
      </c>
      <c r="P1300" s="534" t="str">
        <f>IF(Tabla1[[#This Row],[Cantidad de Insumos]]="","",Tabla1[[#This Row],[Precio Unitario]]*Tabla1[[#This Row],[Cantidad de Insumos]])</f>
        <v/>
      </c>
      <c r="Q1300" s="534" t="str">
        <f>IF(Tabla1[[#This Row],[Descripción]]="","",_xlfn.XLOOKUP(Tabla1[[#This Row],[Descripción]],Tabla10[Descripción],Tabla10[CODIGO PRESUPUESTARIO],0))</f>
        <v/>
      </c>
      <c r="R1300" s="535"/>
    </row>
    <row r="1301" spans="2:18" x14ac:dyDescent="0.25">
      <c r="B1301" s="191" t="str">
        <f>IF('Formulario PPGR3'!$G1301="","",CONCATENATE('Formulario PPGR3'!$C1301,".",'Formulario PPGR3'!$D1301,".",'Formulario PPGR3'!$E1301,".",'Formulario PPGR3'!$F1301))</f>
        <v/>
      </c>
      <c r="C1301" s="191" t="str">
        <f>IF('Formulario PPGR3'!$G1301="","",'Formulario PPGR1'!#REF!)</f>
        <v/>
      </c>
      <c r="D1301" s="191" t="str">
        <f>IF('Formulario PPGR3'!$G1301="","",'Formulario PPGR1'!#REF!)</f>
        <v/>
      </c>
      <c r="E1301" s="191" t="str">
        <f>IF('Formulario PPGR3'!$G1301="","",'Formulario PPGR1'!#REF!)</f>
        <v/>
      </c>
      <c r="F1301" s="191" t="str">
        <f>IF('Formulario PPGR3'!$G1301="","",'Formulario PPGR1'!#REF!)</f>
        <v/>
      </c>
      <c r="G1301" s="190"/>
      <c r="H1301" s="531" t="str" cm="1">
        <f t="array" ref="H1301">IF(Tabla1[[#This Row],[Código_Actividad]]="","",_xlfn.XLOOKUP(Tabla1[[#This Row],[Código_Actividad]],CodigoActividad,Tabla2[Actividades Programables Presupuestables],"",0))</f>
        <v/>
      </c>
      <c r="I1301" s="532" t="str">
        <f>IFERROR(VLOOKUP('Formulario PPGR3'!$G1301,'Formulario PPGR2'!$H$110:$V$265,15,FALSE),"")</f>
        <v/>
      </c>
      <c r="J1301" s="537"/>
      <c r="K1301" s="535" t="str">
        <f>IF(Tabla1[[#This Row],[Insumos]]="","",_xlfn.XLOOKUP(Tabla1[[#This Row],[Insumos]],Tabla10[Insumo],Tabla10[InsumoAbrev],"",0))</f>
        <v/>
      </c>
      <c r="L1301" s="536"/>
      <c r="M1301" s="533" t="str">
        <f>IF(Tabla1[[#This Row],[Descripción]]="","",_xlfn.XLOOKUP(Tabla1[[#This Row],[Descripción]],Tabla10[Descripción],Tabla10[Unidad de Medida],"",0))</f>
        <v/>
      </c>
      <c r="N1301" s="323"/>
      <c r="O1301" s="534" t="str">
        <f>IF(Tabla1[[#This Row],[Descripción]]="","",_xlfn.XLOOKUP(Tabla1[[#This Row],[Descripción]],Tabla10[Descripción],Tabla10[Precio Unitario],0))</f>
        <v/>
      </c>
      <c r="P1301" s="534" t="str">
        <f>IF(Tabla1[[#This Row],[Cantidad de Insumos]]="","",Tabla1[[#This Row],[Precio Unitario]]*Tabla1[[#This Row],[Cantidad de Insumos]])</f>
        <v/>
      </c>
      <c r="Q1301" s="534" t="str">
        <f>IF(Tabla1[[#This Row],[Descripción]]="","",_xlfn.XLOOKUP(Tabla1[[#This Row],[Descripción]],Tabla10[Descripción],Tabla10[CODIGO PRESUPUESTARIO],0))</f>
        <v/>
      </c>
      <c r="R1301" s="535"/>
    </row>
    <row r="1302" spans="2:18" x14ac:dyDescent="0.25">
      <c r="B1302" s="191" t="str">
        <f>IF('Formulario PPGR3'!$G1302="","",CONCATENATE('Formulario PPGR3'!$C1302,".",'Formulario PPGR3'!$D1302,".",'Formulario PPGR3'!$E1302,".",'Formulario PPGR3'!$F1302))</f>
        <v/>
      </c>
      <c r="C1302" s="191" t="str">
        <f>IF('Formulario PPGR3'!$G1302="","",'Formulario PPGR1'!#REF!)</f>
        <v/>
      </c>
      <c r="D1302" s="191" t="str">
        <f>IF('Formulario PPGR3'!$G1302="","",'Formulario PPGR1'!#REF!)</f>
        <v/>
      </c>
      <c r="E1302" s="191" t="str">
        <f>IF('Formulario PPGR3'!$G1302="","",'Formulario PPGR1'!#REF!)</f>
        <v/>
      </c>
      <c r="F1302" s="191" t="str">
        <f>IF('Formulario PPGR3'!$G1302="","",'Formulario PPGR1'!#REF!)</f>
        <v/>
      </c>
      <c r="G1302" s="190"/>
      <c r="H1302" s="531" t="str" cm="1">
        <f t="array" ref="H1302">IF(Tabla1[[#This Row],[Código_Actividad]]="","",_xlfn.XLOOKUP(Tabla1[[#This Row],[Código_Actividad]],CodigoActividad,Tabla2[Actividades Programables Presupuestables],"",0))</f>
        <v/>
      </c>
      <c r="I1302" s="532" t="str">
        <f>IFERROR(VLOOKUP('Formulario PPGR3'!$G1302,'Formulario PPGR2'!$H$110:$V$265,15,FALSE),"")</f>
        <v/>
      </c>
      <c r="J1302" s="537"/>
      <c r="K1302" s="535" t="str">
        <f>IF(Tabla1[[#This Row],[Insumos]]="","",_xlfn.XLOOKUP(Tabla1[[#This Row],[Insumos]],Tabla10[Insumo],Tabla10[InsumoAbrev],"",0))</f>
        <v/>
      </c>
      <c r="L1302" s="536"/>
      <c r="M1302" s="533" t="str">
        <f>IF(Tabla1[[#This Row],[Descripción]]="","",_xlfn.XLOOKUP(Tabla1[[#This Row],[Descripción]],Tabla10[Descripción],Tabla10[Unidad de Medida],"",0))</f>
        <v/>
      </c>
      <c r="N1302" s="323"/>
      <c r="O1302" s="534" t="str">
        <f>IF(Tabla1[[#This Row],[Descripción]]="","",_xlfn.XLOOKUP(Tabla1[[#This Row],[Descripción]],Tabla10[Descripción],Tabla10[Precio Unitario],0))</f>
        <v/>
      </c>
      <c r="P1302" s="534" t="str">
        <f>IF(Tabla1[[#This Row],[Cantidad de Insumos]]="","",Tabla1[[#This Row],[Precio Unitario]]*Tabla1[[#This Row],[Cantidad de Insumos]])</f>
        <v/>
      </c>
      <c r="Q1302" s="534" t="str">
        <f>IF(Tabla1[[#This Row],[Descripción]]="","",_xlfn.XLOOKUP(Tabla1[[#This Row],[Descripción]],Tabla10[Descripción],Tabla10[CODIGO PRESUPUESTARIO],0))</f>
        <v/>
      </c>
      <c r="R1302" s="535"/>
    </row>
    <row r="1303" spans="2:18" x14ac:dyDescent="0.25">
      <c r="B1303" s="191" t="str">
        <f>IF('Formulario PPGR3'!$G1303="","",CONCATENATE('Formulario PPGR3'!$C1303,".",'Formulario PPGR3'!$D1303,".",'Formulario PPGR3'!$E1303,".",'Formulario PPGR3'!$F1303))</f>
        <v/>
      </c>
      <c r="C1303" s="191" t="str">
        <f>IF('Formulario PPGR3'!$G1303="","",'Formulario PPGR1'!#REF!)</f>
        <v/>
      </c>
      <c r="D1303" s="191" t="str">
        <f>IF('Formulario PPGR3'!$G1303="","",'Formulario PPGR1'!#REF!)</f>
        <v/>
      </c>
      <c r="E1303" s="191" t="str">
        <f>IF('Formulario PPGR3'!$G1303="","",'Formulario PPGR1'!#REF!)</f>
        <v/>
      </c>
      <c r="F1303" s="191" t="str">
        <f>IF('Formulario PPGR3'!$G1303="","",'Formulario PPGR1'!#REF!)</f>
        <v/>
      </c>
      <c r="G1303" s="190"/>
      <c r="H1303" s="531" t="str" cm="1">
        <f t="array" ref="H1303">IF(Tabla1[[#This Row],[Código_Actividad]]="","",_xlfn.XLOOKUP(Tabla1[[#This Row],[Código_Actividad]],CodigoActividad,Tabla2[Actividades Programables Presupuestables],"",0))</f>
        <v/>
      </c>
      <c r="I1303" s="532" t="str">
        <f>IFERROR(VLOOKUP('Formulario PPGR3'!$G1303,'Formulario PPGR2'!$H$110:$V$265,15,FALSE),"")</f>
        <v/>
      </c>
      <c r="J1303" s="537"/>
      <c r="K1303" s="535" t="str">
        <f>IF(Tabla1[[#This Row],[Insumos]]="","",_xlfn.XLOOKUP(Tabla1[[#This Row],[Insumos]],Tabla10[Insumo],Tabla10[InsumoAbrev],"",0))</f>
        <v/>
      </c>
      <c r="L1303" s="536"/>
      <c r="M1303" s="533" t="str">
        <f>IF(Tabla1[[#This Row],[Descripción]]="","",_xlfn.XLOOKUP(Tabla1[[#This Row],[Descripción]],Tabla10[Descripción],Tabla10[Unidad de Medida],"",0))</f>
        <v/>
      </c>
      <c r="N1303" s="323"/>
      <c r="O1303" s="534" t="str">
        <f>IF(Tabla1[[#This Row],[Descripción]]="","",_xlfn.XLOOKUP(Tabla1[[#This Row],[Descripción]],Tabla10[Descripción],Tabla10[Precio Unitario],0))</f>
        <v/>
      </c>
      <c r="P1303" s="534" t="str">
        <f>IF(Tabla1[[#This Row],[Cantidad de Insumos]]="","",Tabla1[[#This Row],[Precio Unitario]]*Tabla1[[#This Row],[Cantidad de Insumos]])</f>
        <v/>
      </c>
      <c r="Q1303" s="534" t="str">
        <f>IF(Tabla1[[#This Row],[Descripción]]="","",_xlfn.XLOOKUP(Tabla1[[#This Row],[Descripción]],Tabla10[Descripción],Tabla10[CODIGO PRESUPUESTARIO],0))</f>
        <v/>
      </c>
      <c r="R1303" s="535"/>
    </row>
    <row r="1304" spans="2:18" x14ac:dyDescent="0.25">
      <c r="B1304" s="191" t="str">
        <f>IF('Formulario PPGR3'!$G1304="","",CONCATENATE('Formulario PPGR3'!$C1304,".",'Formulario PPGR3'!$D1304,".",'Formulario PPGR3'!$E1304,".",'Formulario PPGR3'!$F1304))</f>
        <v/>
      </c>
      <c r="C1304" s="191" t="str">
        <f>IF('Formulario PPGR3'!$G1304="","",'Formulario PPGR1'!#REF!)</f>
        <v/>
      </c>
      <c r="D1304" s="191" t="str">
        <f>IF('Formulario PPGR3'!$G1304="","",'Formulario PPGR1'!#REF!)</f>
        <v/>
      </c>
      <c r="E1304" s="191" t="str">
        <f>IF('Formulario PPGR3'!$G1304="","",'Formulario PPGR1'!#REF!)</f>
        <v/>
      </c>
      <c r="F1304" s="191" t="str">
        <f>IF('Formulario PPGR3'!$G1304="","",'Formulario PPGR1'!#REF!)</f>
        <v/>
      </c>
      <c r="G1304" s="190"/>
      <c r="H1304" s="531" t="str" cm="1">
        <f t="array" ref="H1304">IF(Tabla1[[#This Row],[Código_Actividad]]="","",_xlfn.XLOOKUP(Tabla1[[#This Row],[Código_Actividad]],CodigoActividad,Tabla2[Actividades Programables Presupuestables],"",0))</f>
        <v/>
      </c>
      <c r="I1304" s="532" t="str">
        <f>IFERROR(VLOOKUP('Formulario PPGR3'!$G1304,'Formulario PPGR2'!$H$110:$V$265,15,FALSE),"")</f>
        <v/>
      </c>
      <c r="J1304" s="537"/>
      <c r="K1304" s="535" t="str">
        <f>IF(Tabla1[[#This Row],[Insumos]]="","",_xlfn.XLOOKUP(Tabla1[[#This Row],[Insumos]],Tabla10[Insumo],Tabla10[InsumoAbrev],"",0))</f>
        <v/>
      </c>
      <c r="L1304" s="536"/>
      <c r="M1304" s="533" t="str">
        <f>IF(Tabla1[[#This Row],[Descripción]]="","",_xlfn.XLOOKUP(Tabla1[[#This Row],[Descripción]],Tabla10[Descripción],Tabla10[Unidad de Medida],"",0))</f>
        <v/>
      </c>
      <c r="N1304" s="323"/>
      <c r="O1304" s="534" t="str">
        <f>IF(Tabla1[[#This Row],[Descripción]]="","",_xlfn.XLOOKUP(Tabla1[[#This Row],[Descripción]],Tabla10[Descripción],Tabla10[Precio Unitario],0))</f>
        <v/>
      </c>
      <c r="P1304" s="534" t="str">
        <f>IF(Tabla1[[#This Row],[Cantidad de Insumos]]="","",Tabla1[[#This Row],[Precio Unitario]]*Tabla1[[#This Row],[Cantidad de Insumos]])</f>
        <v/>
      </c>
      <c r="Q1304" s="534" t="str">
        <f>IF(Tabla1[[#This Row],[Descripción]]="","",_xlfn.XLOOKUP(Tabla1[[#This Row],[Descripción]],Tabla10[Descripción],Tabla10[CODIGO PRESUPUESTARIO],0))</f>
        <v/>
      </c>
      <c r="R1304" s="535"/>
    </row>
    <row r="1305" spans="2:18" x14ac:dyDescent="0.25">
      <c r="B1305" s="191" t="str">
        <f>IF('Formulario PPGR3'!$G1305="","",CONCATENATE('Formulario PPGR3'!$C1305,".",'Formulario PPGR3'!$D1305,".",'Formulario PPGR3'!$E1305,".",'Formulario PPGR3'!$F1305))</f>
        <v/>
      </c>
      <c r="C1305" s="191" t="str">
        <f>IF('Formulario PPGR3'!$G1305="","",'Formulario PPGR1'!#REF!)</f>
        <v/>
      </c>
      <c r="D1305" s="191" t="str">
        <f>IF('Formulario PPGR3'!$G1305="","",'Formulario PPGR1'!#REF!)</f>
        <v/>
      </c>
      <c r="E1305" s="191" t="str">
        <f>IF('Formulario PPGR3'!$G1305="","",'Formulario PPGR1'!#REF!)</f>
        <v/>
      </c>
      <c r="F1305" s="191" t="str">
        <f>IF('Formulario PPGR3'!$G1305="","",'Formulario PPGR1'!#REF!)</f>
        <v/>
      </c>
      <c r="G1305" s="190"/>
      <c r="H1305" s="531" t="str" cm="1">
        <f t="array" ref="H1305">IF(Tabla1[[#This Row],[Código_Actividad]]="","",_xlfn.XLOOKUP(Tabla1[[#This Row],[Código_Actividad]],CodigoActividad,Tabla2[Actividades Programables Presupuestables],"",0))</f>
        <v/>
      </c>
      <c r="I1305" s="532" t="str">
        <f>IFERROR(VLOOKUP('Formulario PPGR3'!$G1305,'Formulario PPGR2'!$H$110:$V$265,15,FALSE),"")</f>
        <v/>
      </c>
      <c r="J1305" s="537"/>
      <c r="K1305" s="535" t="str">
        <f>IF(Tabla1[[#This Row],[Insumos]]="","",_xlfn.XLOOKUP(Tabla1[[#This Row],[Insumos]],Tabla10[Insumo],Tabla10[InsumoAbrev],"",0))</f>
        <v/>
      </c>
      <c r="L1305" s="536"/>
      <c r="M1305" s="533" t="str">
        <f>IF(Tabla1[[#This Row],[Descripción]]="","",_xlfn.XLOOKUP(Tabla1[[#This Row],[Descripción]],Tabla10[Descripción],Tabla10[Unidad de Medida],"",0))</f>
        <v/>
      </c>
      <c r="N1305" s="323"/>
      <c r="O1305" s="534" t="str">
        <f>IF(Tabla1[[#This Row],[Descripción]]="","",_xlfn.XLOOKUP(Tabla1[[#This Row],[Descripción]],Tabla10[Descripción],Tabla10[Precio Unitario],0))</f>
        <v/>
      </c>
      <c r="P1305" s="534" t="str">
        <f>IF(Tabla1[[#This Row],[Cantidad de Insumos]]="","",Tabla1[[#This Row],[Precio Unitario]]*Tabla1[[#This Row],[Cantidad de Insumos]])</f>
        <v/>
      </c>
      <c r="Q1305" s="534" t="str">
        <f>IF(Tabla1[[#This Row],[Descripción]]="","",_xlfn.XLOOKUP(Tabla1[[#This Row],[Descripción]],Tabla10[Descripción],Tabla10[CODIGO PRESUPUESTARIO],0))</f>
        <v/>
      </c>
      <c r="R1305" s="535"/>
    </row>
    <row r="1306" spans="2:18" x14ac:dyDescent="0.25">
      <c r="B1306" s="191" t="str">
        <f>IF('Formulario PPGR3'!$G1306="","",CONCATENATE('Formulario PPGR3'!$C1306,".",'Formulario PPGR3'!$D1306,".",'Formulario PPGR3'!$E1306,".",'Formulario PPGR3'!$F1306))</f>
        <v/>
      </c>
      <c r="C1306" s="191" t="str">
        <f>IF('Formulario PPGR3'!$G1306="","",'Formulario PPGR1'!#REF!)</f>
        <v/>
      </c>
      <c r="D1306" s="191" t="str">
        <f>IF('Formulario PPGR3'!$G1306="","",'Formulario PPGR1'!#REF!)</f>
        <v/>
      </c>
      <c r="E1306" s="191" t="str">
        <f>IF('Formulario PPGR3'!$G1306="","",'Formulario PPGR1'!#REF!)</f>
        <v/>
      </c>
      <c r="F1306" s="191" t="str">
        <f>IF('Formulario PPGR3'!$G1306="","",'Formulario PPGR1'!#REF!)</f>
        <v/>
      </c>
      <c r="G1306" s="190"/>
      <c r="H1306" s="531" t="str" cm="1">
        <f t="array" ref="H1306">IF(Tabla1[[#This Row],[Código_Actividad]]="","",_xlfn.XLOOKUP(Tabla1[[#This Row],[Código_Actividad]],CodigoActividad,Tabla2[Actividades Programables Presupuestables],"",0))</f>
        <v/>
      </c>
      <c r="I1306" s="532" t="str">
        <f>IFERROR(VLOOKUP('Formulario PPGR3'!$G1306,'Formulario PPGR2'!$H$110:$V$265,15,FALSE),"")</f>
        <v/>
      </c>
      <c r="J1306" s="537"/>
      <c r="K1306" s="535" t="str">
        <f>IF(Tabla1[[#This Row],[Insumos]]="","",_xlfn.XLOOKUP(Tabla1[[#This Row],[Insumos]],Tabla10[Insumo],Tabla10[InsumoAbrev],"",0))</f>
        <v/>
      </c>
      <c r="L1306" s="536"/>
      <c r="M1306" s="533" t="str">
        <f>IF(Tabla1[[#This Row],[Descripción]]="","",_xlfn.XLOOKUP(Tabla1[[#This Row],[Descripción]],Tabla10[Descripción],Tabla10[Unidad de Medida],"",0))</f>
        <v/>
      </c>
      <c r="N1306" s="323"/>
      <c r="O1306" s="534" t="str">
        <f>IF(Tabla1[[#This Row],[Descripción]]="","",_xlfn.XLOOKUP(Tabla1[[#This Row],[Descripción]],Tabla10[Descripción],Tabla10[Precio Unitario],0))</f>
        <v/>
      </c>
      <c r="P1306" s="534" t="str">
        <f>IF(Tabla1[[#This Row],[Cantidad de Insumos]]="","",Tabla1[[#This Row],[Precio Unitario]]*Tabla1[[#This Row],[Cantidad de Insumos]])</f>
        <v/>
      </c>
      <c r="Q1306" s="534" t="str">
        <f>IF(Tabla1[[#This Row],[Descripción]]="","",_xlfn.XLOOKUP(Tabla1[[#This Row],[Descripción]],Tabla10[Descripción],Tabla10[CODIGO PRESUPUESTARIO],0))</f>
        <v/>
      </c>
      <c r="R1306" s="535"/>
    </row>
    <row r="1307" spans="2:18" x14ac:dyDescent="0.25">
      <c r="B1307" s="191" t="str">
        <f>IF('Formulario PPGR3'!$G1307="","",CONCATENATE('Formulario PPGR3'!$C1307,".",'Formulario PPGR3'!$D1307,".",'Formulario PPGR3'!$E1307,".",'Formulario PPGR3'!$F1307))</f>
        <v/>
      </c>
      <c r="C1307" s="191" t="str">
        <f>IF('Formulario PPGR3'!$G1307="","",'Formulario PPGR1'!#REF!)</f>
        <v/>
      </c>
      <c r="D1307" s="191" t="str">
        <f>IF('Formulario PPGR3'!$G1307="","",'Formulario PPGR1'!#REF!)</f>
        <v/>
      </c>
      <c r="E1307" s="191" t="str">
        <f>IF('Formulario PPGR3'!$G1307="","",'Formulario PPGR1'!#REF!)</f>
        <v/>
      </c>
      <c r="F1307" s="191" t="str">
        <f>IF('Formulario PPGR3'!$G1307="","",'Formulario PPGR1'!#REF!)</f>
        <v/>
      </c>
      <c r="G1307" s="190"/>
      <c r="H1307" s="531" t="str" cm="1">
        <f t="array" ref="H1307">IF(Tabla1[[#This Row],[Código_Actividad]]="","",_xlfn.XLOOKUP(Tabla1[[#This Row],[Código_Actividad]],CodigoActividad,Tabla2[Actividades Programables Presupuestables],"",0))</f>
        <v/>
      </c>
      <c r="I1307" s="532" t="str">
        <f>IFERROR(VLOOKUP('Formulario PPGR3'!$G1307,'Formulario PPGR2'!$H$110:$V$265,15,FALSE),"")</f>
        <v/>
      </c>
      <c r="J1307" s="537"/>
      <c r="K1307" s="535" t="str">
        <f>IF(Tabla1[[#This Row],[Insumos]]="","",_xlfn.XLOOKUP(Tabla1[[#This Row],[Insumos]],Tabla10[Insumo],Tabla10[InsumoAbrev],"",0))</f>
        <v/>
      </c>
      <c r="L1307" s="536"/>
      <c r="M1307" s="533" t="str">
        <f>IF(Tabla1[[#This Row],[Descripción]]="","",_xlfn.XLOOKUP(Tabla1[[#This Row],[Descripción]],Tabla10[Descripción],Tabla10[Unidad de Medida],"",0))</f>
        <v/>
      </c>
      <c r="N1307" s="323"/>
      <c r="O1307" s="534" t="str">
        <f>IF(Tabla1[[#This Row],[Descripción]]="","",_xlfn.XLOOKUP(Tabla1[[#This Row],[Descripción]],Tabla10[Descripción],Tabla10[Precio Unitario],0))</f>
        <v/>
      </c>
      <c r="P1307" s="534" t="str">
        <f>IF(Tabla1[[#This Row],[Cantidad de Insumos]]="","",Tabla1[[#This Row],[Precio Unitario]]*Tabla1[[#This Row],[Cantidad de Insumos]])</f>
        <v/>
      </c>
      <c r="Q1307" s="534" t="str">
        <f>IF(Tabla1[[#This Row],[Descripción]]="","",_xlfn.XLOOKUP(Tabla1[[#This Row],[Descripción]],Tabla10[Descripción],Tabla10[CODIGO PRESUPUESTARIO],0))</f>
        <v/>
      </c>
      <c r="R1307" s="535"/>
    </row>
    <row r="1308" spans="2:18" x14ac:dyDescent="0.25">
      <c r="B1308" s="191" t="str">
        <f>IF('Formulario PPGR3'!$G1308="","",CONCATENATE('Formulario PPGR3'!$C1308,".",'Formulario PPGR3'!$D1308,".",'Formulario PPGR3'!$E1308,".",'Formulario PPGR3'!$F1308))</f>
        <v/>
      </c>
      <c r="C1308" s="191" t="str">
        <f>IF('Formulario PPGR3'!$G1308="","",'Formulario PPGR1'!#REF!)</f>
        <v/>
      </c>
      <c r="D1308" s="191" t="str">
        <f>IF('Formulario PPGR3'!$G1308="","",'Formulario PPGR1'!#REF!)</f>
        <v/>
      </c>
      <c r="E1308" s="191" t="str">
        <f>IF('Formulario PPGR3'!$G1308="","",'Formulario PPGR1'!#REF!)</f>
        <v/>
      </c>
      <c r="F1308" s="191" t="str">
        <f>IF('Formulario PPGR3'!$G1308="","",'Formulario PPGR1'!#REF!)</f>
        <v/>
      </c>
      <c r="G1308" s="190"/>
      <c r="H1308" s="531" t="str" cm="1">
        <f t="array" ref="H1308">IF(Tabla1[[#This Row],[Código_Actividad]]="","",_xlfn.XLOOKUP(Tabla1[[#This Row],[Código_Actividad]],CodigoActividad,Tabla2[Actividades Programables Presupuestables],"",0))</f>
        <v/>
      </c>
      <c r="I1308" s="532" t="str">
        <f>IFERROR(VLOOKUP('Formulario PPGR3'!$G1308,'Formulario PPGR2'!$H$110:$V$265,15,FALSE),"")</f>
        <v/>
      </c>
      <c r="J1308" s="537"/>
      <c r="K1308" s="535" t="str">
        <f>IF(Tabla1[[#This Row],[Insumos]]="","",_xlfn.XLOOKUP(Tabla1[[#This Row],[Insumos]],Tabla10[Insumo],Tabla10[InsumoAbrev],"",0))</f>
        <v/>
      </c>
      <c r="L1308" s="536"/>
      <c r="M1308" s="533" t="str">
        <f>IF(Tabla1[[#This Row],[Descripción]]="","",_xlfn.XLOOKUP(Tabla1[[#This Row],[Descripción]],Tabla10[Descripción],Tabla10[Unidad de Medida],"",0))</f>
        <v/>
      </c>
      <c r="N1308" s="323"/>
      <c r="O1308" s="534" t="str">
        <f>IF(Tabla1[[#This Row],[Descripción]]="","",_xlfn.XLOOKUP(Tabla1[[#This Row],[Descripción]],Tabla10[Descripción],Tabla10[Precio Unitario],0))</f>
        <v/>
      </c>
      <c r="P1308" s="534" t="str">
        <f>IF(Tabla1[[#This Row],[Cantidad de Insumos]]="","",Tabla1[[#This Row],[Precio Unitario]]*Tabla1[[#This Row],[Cantidad de Insumos]])</f>
        <v/>
      </c>
      <c r="Q1308" s="534" t="str">
        <f>IF(Tabla1[[#This Row],[Descripción]]="","",_xlfn.XLOOKUP(Tabla1[[#This Row],[Descripción]],Tabla10[Descripción],Tabla10[CODIGO PRESUPUESTARIO],0))</f>
        <v/>
      </c>
      <c r="R1308" s="535"/>
    </row>
    <row r="1309" spans="2:18" x14ac:dyDescent="0.25">
      <c r="B1309" s="191" t="str">
        <f>IF('Formulario PPGR3'!$G1309="","",CONCATENATE('Formulario PPGR3'!$C1309,".",'Formulario PPGR3'!$D1309,".",'Formulario PPGR3'!$E1309,".",'Formulario PPGR3'!$F1309))</f>
        <v/>
      </c>
      <c r="C1309" s="191" t="str">
        <f>IF('Formulario PPGR3'!$G1309="","",'Formulario PPGR1'!#REF!)</f>
        <v/>
      </c>
      <c r="D1309" s="191" t="str">
        <f>IF('Formulario PPGR3'!$G1309="","",'Formulario PPGR1'!#REF!)</f>
        <v/>
      </c>
      <c r="E1309" s="191" t="str">
        <f>IF('Formulario PPGR3'!$G1309="","",'Formulario PPGR1'!#REF!)</f>
        <v/>
      </c>
      <c r="F1309" s="191" t="str">
        <f>IF('Formulario PPGR3'!$G1309="","",'Formulario PPGR1'!#REF!)</f>
        <v/>
      </c>
      <c r="G1309" s="190"/>
      <c r="H1309" s="531" t="str" cm="1">
        <f t="array" ref="H1309">IF(Tabla1[[#This Row],[Código_Actividad]]="","",_xlfn.XLOOKUP(Tabla1[[#This Row],[Código_Actividad]],CodigoActividad,Tabla2[Actividades Programables Presupuestables],"",0))</f>
        <v/>
      </c>
      <c r="I1309" s="532" t="str">
        <f>IFERROR(VLOOKUP('Formulario PPGR3'!$G1309,'Formulario PPGR2'!$H$110:$V$265,15,FALSE),"")</f>
        <v/>
      </c>
      <c r="J1309" s="537"/>
      <c r="K1309" s="535" t="str">
        <f>IF(Tabla1[[#This Row],[Insumos]]="","",_xlfn.XLOOKUP(Tabla1[[#This Row],[Insumos]],Tabla10[Insumo],Tabla10[InsumoAbrev],"",0))</f>
        <v/>
      </c>
      <c r="L1309" s="536"/>
      <c r="M1309" s="533" t="str">
        <f>IF(Tabla1[[#This Row],[Descripción]]="","",_xlfn.XLOOKUP(Tabla1[[#This Row],[Descripción]],Tabla10[Descripción],Tabla10[Unidad de Medida],"",0))</f>
        <v/>
      </c>
      <c r="N1309" s="323"/>
      <c r="O1309" s="534" t="str">
        <f>IF(Tabla1[[#This Row],[Descripción]]="","",_xlfn.XLOOKUP(Tabla1[[#This Row],[Descripción]],Tabla10[Descripción],Tabla10[Precio Unitario],0))</f>
        <v/>
      </c>
      <c r="P1309" s="534" t="str">
        <f>IF(Tabla1[[#This Row],[Cantidad de Insumos]]="","",Tabla1[[#This Row],[Precio Unitario]]*Tabla1[[#This Row],[Cantidad de Insumos]])</f>
        <v/>
      </c>
      <c r="Q1309" s="534" t="str">
        <f>IF(Tabla1[[#This Row],[Descripción]]="","",_xlfn.XLOOKUP(Tabla1[[#This Row],[Descripción]],Tabla10[Descripción],Tabla10[CODIGO PRESUPUESTARIO],0))</f>
        <v/>
      </c>
      <c r="R1309" s="535"/>
    </row>
    <row r="1310" spans="2:18" x14ac:dyDescent="0.25">
      <c r="B1310" s="191" t="str">
        <f>IF('Formulario PPGR3'!$G1310="","",CONCATENATE('Formulario PPGR3'!$C1310,".",'Formulario PPGR3'!$D1310,".",'Formulario PPGR3'!$E1310,".",'Formulario PPGR3'!$F1310))</f>
        <v/>
      </c>
      <c r="C1310" s="191" t="str">
        <f>IF('Formulario PPGR3'!$G1310="","",'Formulario PPGR1'!#REF!)</f>
        <v/>
      </c>
      <c r="D1310" s="191" t="str">
        <f>IF('Formulario PPGR3'!$G1310="","",'Formulario PPGR1'!#REF!)</f>
        <v/>
      </c>
      <c r="E1310" s="191" t="str">
        <f>IF('Formulario PPGR3'!$G1310="","",'Formulario PPGR1'!#REF!)</f>
        <v/>
      </c>
      <c r="F1310" s="191" t="str">
        <f>IF('Formulario PPGR3'!$G1310="","",'Formulario PPGR1'!#REF!)</f>
        <v/>
      </c>
      <c r="G1310" s="190"/>
      <c r="H1310" s="531" t="str" cm="1">
        <f t="array" ref="H1310">IF(Tabla1[[#This Row],[Código_Actividad]]="","",_xlfn.XLOOKUP(Tabla1[[#This Row],[Código_Actividad]],CodigoActividad,Tabla2[Actividades Programables Presupuestables],"",0))</f>
        <v/>
      </c>
      <c r="I1310" s="532" t="str">
        <f>IFERROR(VLOOKUP('Formulario PPGR3'!$G1310,'Formulario PPGR2'!$H$110:$V$265,15,FALSE),"")</f>
        <v/>
      </c>
      <c r="J1310" s="537"/>
      <c r="K1310" s="535" t="str">
        <f>IF(Tabla1[[#This Row],[Insumos]]="","",_xlfn.XLOOKUP(Tabla1[[#This Row],[Insumos]],Tabla10[Insumo],Tabla10[InsumoAbrev],"",0))</f>
        <v/>
      </c>
      <c r="L1310" s="536"/>
      <c r="M1310" s="533" t="str">
        <f>IF(Tabla1[[#This Row],[Descripción]]="","",_xlfn.XLOOKUP(Tabla1[[#This Row],[Descripción]],Tabla10[Descripción],Tabla10[Unidad de Medida],"",0))</f>
        <v/>
      </c>
      <c r="N1310" s="323"/>
      <c r="O1310" s="534" t="str">
        <f>IF(Tabla1[[#This Row],[Descripción]]="","",_xlfn.XLOOKUP(Tabla1[[#This Row],[Descripción]],Tabla10[Descripción],Tabla10[Precio Unitario],0))</f>
        <v/>
      </c>
      <c r="P1310" s="534" t="str">
        <f>IF(Tabla1[[#This Row],[Cantidad de Insumos]]="","",Tabla1[[#This Row],[Precio Unitario]]*Tabla1[[#This Row],[Cantidad de Insumos]])</f>
        <v/>
      </c>
      <c r="Q1310" s="534" t="str">
        <f>IF(Tabla1[[#This Row],[Descripción]]="","",_xlfn.XLOOKUP(Tabla1[[#This Row],[Descripción]],Tabla10[Descripción],Tabla10[CODIGO PRESUPUESTARIO],0))</f>
        <v/>
      </c>
      <c r="R1310" s="535"/>
    </row>
    <row r="1311" spans="2:18" x14ac:dyDescent="0.25">
      <c r="B1311" s="191" t="str">
        <f>IF('Formulario PPGR3'!$G1311="","",CONCATENATE('Formulario PPGR3'!$C1311,".",'Formulario PPGR3'!$D1311,".",'Formulario PPGR3'!$E1311,".",'Formulario PPGR3'!$F1311))</f>
        <v/>
      </c>
      <c r="C1311" s="191" t="str">
        <f>IF('Formulario PPGR3'!$G1311="","",'Formulario PPGR1'!#REF!)</f>
        <v/>
      </c>
      <c r="D1311" s="191" t="str">
        <f>IF('Formulario PPGR3'!$G1311="","",'Formulario PPGR1'!#REF!)</f>
        <v/>
      </c>
      <c r="E1311" s="191" t="str">
        <f>IF('Formulario PPGR3'!$G1311="","",'Formulario PPGR1'!#REF!)</f>
        <v/>
      </c>
      <c r="F1311" s="191" t="str">
        <f>IF('Formulario PPGR3'!$G1311="","",'Formulario PPGR1'!#REF!)</f>
        <v/>
      </c>
      <c r="G1311" s="190"/>
      <c r="H1311" s="531" t="str" cm="1">
        <f t="array" ref="H1311">IF(Tabla1[[#This Row],[Código_Actividad]]="","",_xlfn.XLOOKUP(Tabla1[[#This Row],[Código_Actividad]],CodigoActividad,Tabla2[Actividades Programables Presupuestables],"",0))</f>
        <v/>
      </c>
      <c r="I1311" s="532" t="str">
        <f>IFERROR(VLOOKUP('Formulario PPGR3'!$G1311,'Formulario PPGR2'!$H$110:$V$265,15,FALSE),"")</f>
        <v/>
      </c>
      <c r="J1311" s="537"/>
      <c r="K1311" s="535" t="str">
        <f>IF(Tabla1[[#This Row],[Insumos]]="","",_xlfn.XLOOKUP(Tabla1[[#This Row],[Insumos]],Tabla10[Insumo],Tabla10[InsumoAbrev],"",0))</f>
        <v/>
      </c>
      <c r="L1311" s="536"/>
      <c r="M1311" s="533" t="str">
        <f>IF(Tabla1[[#This Row],[Descripción]]="","",_xlfn.XLOOKUP(Tabla1[[#This Row],[Descripción]],Tabla10[Descripción],Tabla10[Unidad de Medida],"",0))</f>
        <v/>
      </c>
      <c r="N1311" s="323"/>
      <c r="O1311" s="534" t="str">
        <f>IF(Tabla1[[#This Row],[Descripción]]="","",_xlfn.XLOOKUP(Tabla1[[#This Row],[Descripción]],Tabla10[Descripción],Tabla10[Precio Unitario],0))</f>
        <v/>
      </c>
      <c r="P1311" s="534" t="str">
        <f>IF(Tabla1[[#This Row],[Cantidad de Insumos]]="","",Tabla1[[#This Row],[Precio Unitario]]*Tabla1[[#This Row],[Cantidad de Insumos]])</f>
        <v/>
      </c>
      <c r="Q1311" s="534" t="str">
        <f>IF(Tabla1[[#This Row],[Descripción]]="","",_xlfn.XLOOKUP(Tabla1[[#This Row],[Descripción]],Tabla10[Descripción],Tabla10[CODIGO PRESUPUESTARIO],0))</f>
        <v/>
      </c>
      <c r="R1311" s="535"/>
    </row>
    <row r="1312" spans="2:18" x14ac:dyDescent="0.25">
      <c r="B1312" s="191" t="str">
        <f>IF('Formulario PPGR3'!$G1312="","",CONCATENATE('Formulario PPGR3'!$C1312,".",'Formulario PPGR3'!$D1312,".",'Formulario PPGR3'!$E1312,".",'Formulario PPGR3'!$F1312))</f>
        <v/>
      </c>
      <c r="C1312" s="191" t="str">
        <f>IF('Formulario PPGR3'!$G1312="","",'Formulario PPGR1'!#REF!)</f>
        <v/>
      </c>
      <c r="D1312" s="191" t="str">
        <f>IF('Formulario PPGR3'!$G1312="","",'Formulario PPGR1'!#REF!)</f>
        <v/>
      </c>
      <c r="E1312" s="191" t="str">
        <f>IF('Formulario PPGR3'!$G1312="","",'Formulario PPGR1'!#REF!)</f>
        <v/>
      </c>
      <c r="F1312" s="191" t="str">
        <f>IF('Formulario PPGR3'!$G1312="","",'Formulario PPGR1'!#REF!)</f>
        <v/>
      </c>
      <c r="G1312" s="190"/>
      <c r="H1312" s="531" t="str" cm="1">
        <f t="array" ref="H1312">IF(Tabla1[[#This Row],[Código_Actividad]]="","",_xlfn.XLOOKUP(Tabla1[[#This Row],[Código_Actividad]],CodigoActividad,Tabla2[Actividades Programables Presupuestables],"",0))</f>
        <v/>
      </c>
      <c r="I1312" s="532" t="str">
        <f>IFERROR(VLOOKUP('Formulario PPGR3'!$G1312,'Formulario PPGR2'!$H$110:$V$265,15,FALSE),"")</f>
        <v/>
      </c>
      <c r="J1312" s="537"/>
      <c r="K1312" s="535" t="str">
        <f>IF(Tabla1[[#This Row],[Insumos]]="","",_xlfn.XLOOKUP(Tabla1[[#This Row],[Insumos]],Tabla10[Insumo],Tabla10[InsumoAbrev],"",0))</f>
        <v/>
      </c>
      <c r="L1312" s="536"/>
      <c r="M1312" s="533" t="str">
        <f>IF(Tabla1[[#This Row],[Descripción]]="","",_xlfn.XLOOKUP(Tabla1[[#This Row],[Descripción]],Tabla10[Descripción],Tabla10[Unidad de Medida],"",0))</f>
        <v/>
      </c>
      <c r="N1312" s="323"/>
      <c r="O1312" s="534" t="str">
        <f>IF(Tabla1[[#This Row],[Descripción]]="","",_xlfn.XLOOKUP(Tabla1[[#This Row],[Descripción]],Tabla10[Descripción],Tabla10[Precio Unitario],0))</f>
        <v/>
      </c>
      <c r="P1312" s="534" t="str">
        <f>IF(Tabla1[[#This Row],[Cantidad de Insumos]]="","",Tabla1[[#This Row],[Precio Unitario]]*Tabla1[[#This Row],[Cantidad de Insumos]])</f>
        <v/>
      </c>
      <c r="Q1312" s="534" t="str">
        <f>IF(Tabla1[[#This Row],[Descripción]]="","",_xlfn.XLOOKUP(Tabla1[[#This Row],[Descripción]],Tabla10[Descripción],Tabla10[CODIGO PRESUPUESTARIO],0))</f>
        <v/>
      </c>
      <c r="R1312" s="535"/>
    </row>
    <row r="1313" spans="2:18" x14ac:dyDescent="0.25">
      <c r="B1313" s="191" t="str">
        <f>IF('Formulario PPGR3'!$G1313="","",CONCATENATE('Formulario PPGR3'!$C1313,".",'Formulario PPGR3'!$D1313,".",'Formulario PPGR3'!$E1313,".",'Formulario PPGR3'!$F1313))</f>
        <v/>
      </c>
      <c r="C1313" s="191" t="str">
        <f>IF('Formulario PPGR3'!$G1313="","",'Formulario PPGR1'!#REF!)</f>
        <v/>
      </c>
      <c r="D1313" s="191" t="str">
        <f>IF('Formulario PPGR3'!$G1313="","",'Formulario PPGR1'!#REF!)</f>
        <v/>
      </c>
      <c r="E1313" s="191" t="str">
        <f>IF('Formulario PPGR3'!$G1313="","",'Formulario PPGR1'!#REF!)</f>
        <v/>
      </c>
      <c r="F1313" s="191" t="str">
        <f>IF('Formulario PPGR3'!$G1313="","",'Formulario PPGR1'!#REF!)</f>
        <v/>
      </c>
      <c r="G1313" s="190"/>
      <c r="H1313" s="531" t="str" cm="1">
        <f t="array" ref="H1313">IF(Tabla1[[#This Row],[Código_Actividad]]="","",_xlfn.XLOOKUP(Tabla1[[#This Row],[Código_Actividad]],CodigoActividad,Tabla2[Actividades Programables Presupuestables],"",0))</f>
        <v/>
      </c>
      <c r="I1313" s="532" t="str">
        <f>IFERROR(VLOOKUP('Formulario PPGR3'!$G1313,'Formulario PPGR2'!$H$110:$V$265,15,FALSE),"")</f>
        <v/>
      </c>
      <c r="J1313" s="537"/>
      <c r="K1313" s="535" t="str">
        <f>IF(Tabla1[[#This Row],[Insumos]]="","",_xlfn.XLOOKUP(Tabla1[[#This Row],[Insumos]],Tabla10[Insumo],Tabla10[InsumoAbrev],"",0))</f>
        <v/>
      </c>
      <c r="L1313" s="536"/>
      <c r="M1313" s="533" t="str">
        <f>IF(Tabla1[[#This Row],[Descripción]]="","",_xlfn.XLOOKUP(Tabla1[[#This Row],[Descripción]],Tabla10[Descripción],Tabla10[Unidad de Medida],"",0))</f>
        <v/>
      </c>
      <c r="N1313" s="323"/>
      <c r="O1313" s="534" t="str">
        <f>IF(Tabla1[[#This Row],[Descripción]]="","",_xlfn.XLOOKUP(Tabla1[[#This Row],[Descripción]],Tabla10[Descripción],Tabla10[Precio Unitario],0))</f>
        <v/>
      </c>
      <c r="P1313" s="534" t="str">
        <f>IF(Tabla1[[#This Row],[Cantidad de Insumos]]="","",Tabla1[[#This Row],[Precio Unitario]]*Tabla1[[#This Row],[Cantidad de Insumos]])</f>
        <v/>
      </c>
      <c r="Q1313" s="534" t="str">
        <f>IF(Tabla1[[#This Row],[Descripción]]="","",_xlfn.XLOOKUP(Tabla1[[#This Row],[Descripción]],Tabla10[Descripción],Tabla10[CODIGO PRESUPUESTARIO],0))</f>
        <v/>
      </c>
      <c r="R1313" s="535"/>
    </row>
    <row r="1314" spans="2:18" x14ac:dyDescent="0.25">
      <c r="B1314" s="191" t="str">
        <f>IF('Formulario PPGR3'!$G1314="","",CONCATENATE('Formulario PPGR3'!$C1314,".",'Formulario PPGR3'!$D1314,".",'Formulario PPGR3'!$E1314,".",'Formulario PPGR3'!$F1314))</f>
        <v/>
      </c>
      <c r="C1314" s="191" t="str">
        <f>IF('Formulario PPGR3'!$G1314="","",'Formulario PPGR1'!#REF!)</f>
        <v/>
      </c>
      <c r="D1314" s="191" t="str">
        <f>IF('Formulario PPGR3'!$G1314="","",'Formulario PPGR1'!#REF!)</f>
        <v/>
      </c>
      <c r="E1314" s="191" t="str">
        <f>IF('Formulario PPGR3'!$G1314="","",'Formulario PPGR1'!#REF!)</f>
        <v/>
      </c>
      <c r="F1314" s="191" t="str">
        <f>IF('Formulario PPGR3'!$G1314="","",'Formulario PPGR1'!#REF!)</f>
        <v/>
      </c>
      <c r="G1314" s="190"/>
      <c r="H1314" s="531" t="str" cm="1">
        <f t="array" ref="H1314">IF(Tabla1[[#This Row],[Código_Actividad]]="","",_xlfn.XLOOKUP(Tabla1[[#This Row],[Código_Actividad]],CodigoActividad,Tabla2[Actividades Programables Presupuestables],"",0))</f>
        <v/>
      </c>
      <c r="I1314" s="532" t="str">
        <f>IFERROR(VLOOKUP('Formulario PPGR3'!$G1314,'Formulario PPGR2'!$H$110:$V$265,15,FALSE),"")</f>
        <v/>
      </c>
      <c r="J1314" s="537"/>
      <c r="K1314" s="535" t="str">
        <f>IF(Tabla1[[#This Row],[Insumos]]="","",_xlfn.XLOOKUP(Tabla1[[#This Row],[Insumos]],Tabla10[Insumo],Tabla10[InsumoAbrev],"",0))</f>
        <v/>
      </c>
      <c r="L1314" s="536"/>
      <c r="M1314" s="533" t="str">
        <f>IF(Tabla1[[#This Row],[Descripción]]="","",_xlfn.XLOOKUP(Tabla1[[#This Row],[Descripción]],Tabla10[Descripción],Tabla10[Unidad de Medida],"",0))</f>
        <v/>
      </c>
      <c r="N1314" s="323"/>
      <c r="O1314" s="534" t="str">
        <f>IF(Tabla1[[#This Row],[Descripción]]="","",_xlfn.XLOOKUP(Tabla1[[#This Row],[Descripción]],Tabla10[Descripción],Tabla10[Precio Unitario],0))</f>
        <v/>
      </c>
      <c r="P1314" s="534" t="str">
        <f>IF(Tabla1[[#This Row],[Cantidad de Insumos]]="","",Tabla1[[#This Row],[Precio Unitario]]*Tabla1[[#This Row],[Cantidad de Insumos]])</f>
        <v/>
      </c>
      <c r="Q1314" s="534" t="str">
        <f>IF(Tabla1[[#This Row],[Descripción]]="","",_xlfn.XLOOKUP(Tabla1[[#This Row],[Descripción]],Tabla10[Descripción],Tabla10[CODIGO PRESUPUESTARIO],0))</f>
        <v/>
      </c>
      <c r="R1314" s="535"/>
    </row>
    <row r="1315" spans="2:18" x14ac:dyDescent="0.25">
      <c r="B1315" s="191" t="str">
        <f>IF('Formulario PPGR3'!$G1315="","",CONCATENATE('Formulario PPGR3'!$C1315,".",'Formulario PPGR3'!$D1315,".",'Formulario PPGR3'!$E1315,".",'Formulario PPGR3'!$F1315))</f>
        <v/>
      </c>
      <c r="C1315" s="191" t="str">
        <f>IF('Formulario PPGR3'!$G1315="","",'Formulario PPGR1'!#REF!)</f>
        <v/>
      </c>
      <c r="D1315" s="191" t="str">
        <f>IF('Formulario PPGR3'!$G1315="","",'Formulario PPGR1'!#REF!)</f>
        <v/>
      </c>
      <c r="E1315" s="191" t="str">
        <f>IF('Formulario PPGR3'!$G1315="","",'Formulario PPGR1'!#REF!)</f>
        <v/>
      </c>
      <c r="F1315" s="191" t="str">
        <f>IF('Formulario PPGR3'!$G1315="","",'Formulario PPGR1'!#REF!)</f>
        <v/>
      </c>
      <c r="G1315" s="190"/>
      <c r="H1315" s="531" t="str" cm="1">
        <f t="array" ref="H1315">IF(Tabla1[[#This Row],[Código_Actividad]]="","",_xlfn.XLOOKUP(Tabla1[[#This Row],[Código_Actividad]],CodigoActividad,Tabla2[Actividades Programables Presupuestables],"",0))</f>
        <v/>
      </c>
      <c r="I1315" s="532" t="str">
        <f>IFERROR(VLOOKUP('Formulario PPGR3'!$G1315,'Formulario PPGR2'!$H$110:$V$265,15,FALSE),"")</f>
        <v/>
      </c>
      <c r="J1315" s="537"/>
      <c r="K1315" s="535" t="str">
        <f>IF(Tabla1[[#This Row],[Insumos]]="","",_xlfn.XLOOKUP(Tabla1[[#This Row],[Insumos]],Tabla10[Insumo],Tabla10[InsumoAbrev],"",0))</f>
        <v/>
      </c>
      <c r="L1315" s="536"/>
      <c r="M1315" s="533" t="str">
        <f>IF(Tabla1[[#This Row],[Descripción]]="","",_xlfn.XLOOKUP(Tabla1[[#This Row],[Descripción]],Tabla10[Descripción],Tabla10[Unidad de Medida],"",0))</f>
        <v/>
      </c>
      <c r="N1315" s="323"/>
      <c r="O1315" s="534" t="str">
        <f>IF(Tabla1[[#This Row],[Descripción]]="","",_xlfn.XLOOKUP(Tabla1[[#This Row],[Descripción]],Tabla10[Descripción],Tabla10[Precio Unitario],0))</f>
        <v/>
      </c>
      <c r="P1315" s="534" t="str">
        <f>IF(Tabla1[[#This Row],[Cantidad de Insumos]]="","",Tabla1[[#This Row],[Precio Unitario]]*Tabla1[[#This Row],[Cantidad de Insumos]])</f>
        <v/>
      </c>
      <c r="Q1315" s="534" t="str">
        <f>IF(Tabla1[[#This Row],[Descripción]]="","",_xlfn.XLOOKUP(Tabla1[[#This Row],[Descripción]],Tabla10[Descripción],Tabla10[CODIGO PRESUPUESTARIO],0))</f>
        <v/>
      </c>
      <c r="R1315" s="535"/>
    </row>
    <row r="1316" spans="2:18" x14ac:dyDescent="0.25">
      <c r="B1316" s="191" t="str">
        <f>IF('Formulario PPGR3'!$G1316="","",CONCATENATE('Formulario PPGR3'!$C1316,".",'Formulario PPGR3'!$D1316,".",'Formulario PPGR3'!$E1316,".",'Formulario PPGR3'!$F1316))</f>
        <v/>
      </c>
      <c r="C1316" s="191" t="str">
        <f>IF('Formulario PPGR3'!$G1316="","",'Formulario PPGR1'!#REF!)</f>
        <v/>
      </c>
      <c r="D1316" s="191" t="str">
        <f>IF('Formulario PPGR3'!$G1316="","",'Formulario PPGR1'!#REF!)</f>
        <v/>
      </c>
      <c r="E1316" s="191" t="str">
        <f>IF('Formulario PPGR3'!$G1316="","",'Formulario PPGR1'!#REF!)</f>
        <v/>
      </c>
      <c r="F1316" s="191" t="str">
        <f>IF('Formulario PPGR3'!$G1316="","",'Formulario PPGR1'!#REF!)</f>
        <v/>
      </c>
      <c r="G1316" s="190"/>
      <c r="H1316" s="531" t="str" cm="1">
        <f t="array" ref="H1316">IF(Tabla1[[#This Row],[Código_Actividad]]="","",_xlfn.XLOOKUP(Tabla1[[#This Row],[Código_Actividad]],CodigoActividad,Tabla2[Actividades Programables Presupuestables],"",0))</f>
        <v/>
      </c>
      <c r="I1316" s="532" t="str">
        <f>IFERROR(VLOOKUP('Formulario PPGR3'!$G1316,'Formulario PPGR2'!$H$110:$V$265,15,FALSE),"")</f>
        <v/>
      </c>
      <c r="J1316" s="537"/>
      <c r="K1316" s="535" t="str">
        <f>IF(Tabla1[[#This Row],[Insumos]]="","",_xlfn.XLOOKUP(Tabla1[[#This Row],[Insumos]],Tabla10[Insumo],Tabla10[InsumoAbrev],"",0))</f>
        <v/>
      </c>
      <c r="L1316" s="536"/>
      <c r="M1316" s="533" t="str">
        <f>IF(Tabla1[[#This Row],[Descripción]]="","",_xlfn.XLOOKUP(Tabla1[[#This Row],[Descripción]],Tabla10[Descripción],Tabla10[Unidad de Medida],"",0))</f>
        <v/>
      </c>
      <c r="N1316" s="323"/>
      <c r="O1316" s="534" t="str">
        <f>IF(Tabla1[[#This Row],[Descripción]]="","",_xlfn.XLOOKUP(Tabla1[[#This Row],[Descripción]],Tabla10[Descripción],Tabla10[Precio Unitario],0))</f>
        <v/>
      </c>
      <c r="P1316" s="534" t="str">
        <f>IF(Tabla1[[#This Row],[Cantidad de Insumos]]="","",Tabla1[[#This Row],[Precio Unitario]]*Tabla1[[#This Row],[Cantidad de Insumos]])</f>
        <v/>
      </c>
      <c r="Q1316" s="534" t="str">
        <f>IF(Tabla1[[#This Row],[Descripción]]="","",_xlfn.XLOOKUP(Tabla1[[#This Row],[Descripción]],Tabla10[Descripción],Tabla10[CODIGO PRESUPUESTARIO],0))</f>
        <v/>
      </c>
      <c r="R1316" s="535"/>
    </row>
    <row r="1317" spans="2:18" x14ac:dyDescent="0.25">
      <c r="B1317" s="191" t="str">
        <f>IF('Formulario PPGR3'!$G1317="","",CONCATENATE('Formulario PPGR3'!$C1317,".",'Formulario PPGR3'!$D1317,".",'Formulario PPGR3'!$E1317,".",'Formulario PPGR3'!$F1317))</f>
        <v/>
      </c>
      <c r="C1317" s="191" t="str">
        <f>IF('Formulario PPGR3'!$G1317="","",'Formulario PPGR1'!#REF!)</f>
        <v/>
      </c>
      <c r="D1317" s="191" t="str">
        <f>IF('Formulario PPGR3'!$G1317="","",'Formulario PPGR1'!#REF!)</f>
        <v/>
      </c>
      <c r="E1317" s="191" t="str">
        <f>IF('Formulario PPGR3'!$G1317="","",'Formulario PPGR1'!#REF!)</f>
        <v/>
      </c>
      <c r="F1317" s="191" t="str">
        <f>IF('Formulario PPGR3'!$G1317="","",'Formulario PPGR1'!#REF!)</f>
        <v/>
      </c>
      <c r="G1317" s="190"/>
      <c r="H1317" s="531" t="str" cm="1">
        <f t="array" ref="H1317">IF(Tabla1[[#This Row],[Código_Actividad]]="","",_xlfn.XLOOKUP(Tabla1[[#This Row],[Código_Actividad]],CodigoActividad,Tabla2[Actividades Programables Presupuestables],"",0))</f>
        <v/>
      </c>
      <c r="I1317" s="532" t="str">
        <f>IFERROR(VLOOKUP('Formulario PPGR3'!$G1317,'Formulario PPGR2'!$H$110:$V$265,15,FALSE),"")</f>
        <v/>
      </c>
      <c r="J1317" s="537"/>
      <c r="K1317" s="535" t="str">
        <f>IF(Tabla1[[#This Row],[Insumos]]="","",_xlfn.XLOOKUP(Tabla1[[#This Row],[Insumos]],Tabla10[Insumo],Tabla10[InsumoAbrev],"",0))</f>
        <v/>
      </c>
      <c r="L1317" s="536"/>
      <c r="M1317" s="533" t="str">
        <f>IF(Tabla1[[#This Row],[Descripción]]="","",_xlfn.XLOOKUP(Tabla1[[#This Row],[Descripción]],Tabla10[Descripción],Tabla10[Unidad de Medida],"",0))</f>
        <v/>
      </c>
      <c r="N1317" s="323"/>
      <c r="O1317" s="534" t="str">
        <f>IF(Tabla1[[#This Row],[Descripción]]="","",_xlfn.XLOOKUP(Tabla1[[#This Row],[Descripción]],Tabla10[Descripción],Tabla10[Precio Unitario],0))</f>
        <v/>
      </c>
      <c r="P1317" s="534" t="str">
        <f>IF(Tabla1[[#This Row],[Cantidad de Insumos]]="","",Tabla1[[#This Row],[Precio Unitario]]*Tabla1[[#This Row],[Cantidad de Insumos]])</f>
        <v/>
      </c>
      <c r="Q1317" s="534" t="str">
        <f>IF(Tabla1[[#This Row],[Descripción]]="","",_xlfn.XLOOKUP(Tabla1[[#This Row],[Descripción]],Tabla10[Descripción],Tabla10[CODIGO PRESUPUESTARIO],0))</f>
        <v/>
      </c>
      <c r="R1317" s="535"/>
    </row>
    <row r="1318" spans="2:18" x14ac:dyDescent="0.25">
      <c r="B1318" s="191" t="str">
        <f>IF('Formulario PPGR3'!$G1318="","",CONCATENATE('Formulario PPGR3'!$C1318,".",'Formulario PPGR3'!$D1318,".",'Formulario PPGR3'!$E1318,".",'Formulario PPGR3'!$F1318))</f>
        <v/>
      </c>
      <c r="C1318" s="191" t="str">
        <f>IF('Formulario PPGR3'!$G1318="","",'Formulario PPGR1'!#REF!)</f>
        <v/>
      </c>
      <c r="D1318" s="191" t="str">
        <f>IF('Formulario PPGR3'!$G1318="","",'Formulario PPGR1'!#REF!)</f>
        <v/>
      </c>
      <c r="E1318" s="191" t="str">
        <f>IF('Formulario PPGR3'!$G1318="","",'Formulario PPGR1'!#REF!)</f>
        <v/>
      </c>
      <c r="F1318" s="191" t="str">
        <f>IF('Formulario PPGR3'!$G1318="","",'Formulario PPGR1'!#REF!)</f>
        <v/>
      </c>
      <c r="G1318" s="190"/>
      <c r="H1318" s="531" t="str" cm="1">
        <f t="array" ref="H1318">IF(Tabla1[[#This Row],[Código_Actividad]]="","",_xlfn.XLOOKUP(Tabla1[[#This Row],[Código_Actividad]],CodigoActividad,Tabla2[Actividades Programables Presupuestables],"",0))</f>
        <v/>
      </c>
      <c r="I1318" s="532" t="str">
        <f>IFERROR(VLOOKUP('Formulario PPGR3'!$G1318,'Formulario PPGR2'!$H$110:$V$265,15,FALSE),"")</f>
        <v/>
      </c>
      <c r="J1318" s="537"/>
      <c r="K1318" s="535" t="str">
        <f>IF(Tabla1[[#This Row],[Insumos]]="","",_xlfn.XLOOKUP(Tabla1[[#This Row],[Insumos]],Tabla10[Insumo],Tabla10[InsumoAbrev],"",0))</f>
        <v/>
      </c>
      <c r="L1318" s="536"/>
      <c r="M1318" s="533" t="str">
        <f>IF(Tabla1[[#This Row],[Descripción]]="","",_xlfn.XLOOKUP(Tabla1[[#This Row],[Descripción]],Tabla10[Descripción],Tabla10[Unidad de Medida],"",0))</f>
        <v/>
      </c>
      <c r="N1318" s="323"/>
      <c r="O1318" s="534" t="str">
        <f>IF(Tabla1[[#This Row],[Descripción]]="","",_xlfn.XLOOKUP(Tabla1[[#This Row],[Descripción]],Tabla10[Descripción],Tabla10[Precio Unitario],0))</f>
        <v/>
      </c>
      <c r="P1318" s="534" t="str">
        <f>IF(Tabla1[[#This Row],[Cantidad de Insumos]]="","",Tabla1[[#This Row],[Precio Unitario]]*Tabla1[[#This Row],[Cantidad de Insumos]])</f>
        <v/>
      </c>
      <c r="Q1318" s="534" t="str">
        <f>IF(Tabla1[[#This Row],[Descripción]]="","",_xlfn.XLOOKUP(Tabla1[[#This Row],[Descripción]],Tabla10[Descripción],Tabla10[CODIGO PRESUPUESTARIO],0))</f>
        <v/>
      </c>
      <c r="R1318" s="535"/>
    </row>
    <row r="1319" spans="2:18" x14ac:dyDescent="0.25">
      <c r="B1319" s="191" t="str">
        <f>IF('Formulario PPGR3'!$G1319="","",CONCATENATE('Formulario PPGR3'!$C1319,".",'Formulario PPGR3'!$D1319,".",'Formulario PPGR3'!$E1319,".",'Formulario PPGR3'!$F1319))</f>
        <v/>
      </c>
      <c r="C1319" s="191" t="str">
        <f>IF('Formulario PPGR3'!$G1319="","",'Formulario PPGR1'!#REF!)</f>
        <v/>
      </c>
      <c r="D1319" s="191" t="str">
        <f>IF('Formulario PPGR3'!$G1319="","",'Formulario PPGR1'!#REF!)</f>
        <v/>
      </c>
      <c r="E1319" s="191" t="str">
        <f>IF('Formulario PPGR3'!$G1319="","",'Formulario PPGR1'!#REF!)</f>
        <v/>
      </c>
      <c r="F1319" s="191" t="str">
        <f>IF('Formulario PPGR3'!$G1319="","",'Formulario PPGR1'!#REF!)</f>
        <v/>
      </c>
      <c r="G1319" s="190"/>
      <c r="H1319" s="531" t="str" cm="1">
        <f t="array" ref="H1319">IF(Tabla1[[#This Row],[Código_Actividad]]="","",_xlfn.XLOOKUP(Tabla1[[#This Row],[Código_Actividad]],CodigoActividad,Tabla2[Actividades Programables Presupuestables],"",0))</f>
        <v/>
      </c>
      <c r="I1319" s="532" t="str">
        <f>IFERROR(VLOOKUP('Formulario PPGR3'!$G1319,'Formulario PPGR2'!$H$110:$V$265,15,FALSE),"")</f>
        <v/>
      </c>
      <c r="J1319" s="537"/>
      <c r="K1319" s="535" t="str">
        <f>IF(Tabla1[[#This Row],[Insumos]]="","",_xlfn.XLOOKUP(Tabla1[[#This Row],[Insumos]],Tabla10[Insumo],Tabla10[InsumoAbrev],"",0))</f>
        <v/>
      </c>
      <c r="L1319" s="536"/>
      <c r="M1319" s="533" t="str">
        <f>IF(Tabla1[[#This Row],[Descripción]]="","",_xlfn.XLOOKUP(Tabla1[[#This Row],[Descripción]],Tabla10[Descripción],Tabla10[Unidad de Medida],"",0))</f>
        <v/>
      </c>
      <c r="N1319" s="323"/>
      <c r="O1319" s="534" t="str">
        <f>IF(Tabla1[[#This Row],[Descripción]]="","",_xlfn.XLOOKUP(Tabla1[[#This Row],[Descripción]],Tabla10[Descripción],Tabla10[Precio Unitario],0))</f>
        <v/>
      </c>
      <c r="P1319" s="534" t="str">
        <f>IF(Tabla1[[#This Row],[Cantidad de Insumos]]="","",Tabla1[[#This Row],[Precio Unitario]]*Tabla1[[#This Row],[Cantidad de Insumos]])</f>
        <v/>
      </c>
      <c r="Q1319" s="534" t="str">
        <f>IF(Tabla1[[#This Row],[Descripción]]="","",_xlfn.XLOOKUP(Tabla1[[#This Row],[Descripción]],Tabla10[Descripción],Tabla10[CODIGO PRESUPUESTARIO],0))</f>
        <v/>
      </c>
      <c r="R1319" s="535"/>
    </row>
    <row r="1320" spans="2:18" x14ac:dyDescent="0.25">
      <c r="B1320" s="191" t="str">
        <f>IF('Formulario PPGR3'!$G1320="","",CONCATENATE('Formulario PPGR3'!$C1320,".",'Formulario PPGR3'!$D1320,".",'Formulario PPGR3'!$E1320,".",'Formulario PPGR3'!$F1320))</f>
        <v/>
      </c>
      <c r="C1320" s="191" t="str">
        <f>IF('Formulario PPGR3'!$G1320="","",'Formulario PPGR1'!#REF!)</f>
        <v/>
      </c>
      <c r="D1320" s="191" t="str">
        <f>IF('Formulario PPGR3'!$G1320="","",'Formulario PPGR1'!#REF!)</f>
        <v/>
      </c>
      <c r="E1320" s="191" t="str">
        <f>IF('Formulario PPGR3'!$G1320="","",'Formulario PPGR1'!#REF!)</f>
        <v/>
      </c>
      <c r="F1320" s="191" t="str">
        <f>IF('Formulario PPGR3'!$G1320="","",'Formulario PPGR1'!#REF!)</f>
        <v/>
      </c>
      <c r="G1320" s="190"/>
      <c r="H1320" s="531" t="str" cm="1">
        <f t="array" ref="H1320">IF(Tabla1[[#This Row],[Código_Actividad]]="","",_xlfn.XLOOKUP(Tabla1[[#This Row],[Código_Actividad]],CodigoActividad,Tabla2[Actividades Programables Presupuestables],"",0))</f>
        <v/>
      </c>
      <c r="I1320" s="532" t="str">
        <f>IFERROR(VLOOKUP('Formulario PPGR3'!$G1320,'Formulario PPGR2'!$H$110:$V$265,15,FALSE),"")</f>
        <v/>
      </c>
      <c r="J1320" s="537"/>
      <c r="K1320" s="535" t="str">
        <f>IF(Tabla1[[#This Row],[Insumos]]="","",_xlfn.XLOOKUP(Tabla1[[#This Row],[Insumos]],Tabla10[Insumo],Tabla10[InsumoAbrev],"",0))</f>
        <v/>
      </c>
      <c r="L1320" s="536"/>
      <c r="M1320" s="533" t="str">
        <f>IF(Tabla1[[#This Row],[Descripción]]="","",_xlfn.XLOOKUP(Tabla1[[#This Row],[Descripción]],Tabla10[Descripción],Tabla10[Unidad de Medida],"",0))</f>
        <v/>
      </c>
      <c r="N1320" s="323"/>
      <c r="O1320" s="534" t="str">
        <f>IF(Tabla1[[#This Row],[Descripción]]="","",_xlfn.XLOOKUP(Tabla1[[#This Row],[Descripción]],Tabla10[Descripción],Tabla10[Precio Unitario],0))</f>
        <v/>
      </c>
      <c r="P1320" s="534" t="str">
        <f>IF(Tabla1[[#This Row],[Cantidad de Insumos]]="","",Tabla1[[#This Row],[Precio Unitario]]*Tabla1[[#This Row],[Cantidad de Insumos]])</f>
        <v/>
      </c>
      <c r="Q1320" s="534" t="str">
        <f>IF(Tabla1[[#This Row],[Descripción]]="","",_xlfn.XLOOKUP(Tabla1[[#This Row],[Descripción]],Tabla10[Descripción],Tabla10[CODIGO PRESUPUESTARIO],0))</f>
        <v/>
      </c>
      <c r="R1320" s="535"/>
    </row>
    <row r="1321" spans="2:18" x14ac:dyDescent="0.25">
      <c r="B1321" s="191" t="str">
        <f>IF('Formulario PPGR3'!$G1321="","",CONCATENATE('Formulario PPGR3'!$C1321,".",'Formulario PPGR3'!$D1321,".",'Formulario PPGR3'!$E1321,".",'Formulario PPGR3'!$F1321))</f>
        <v/>
      </c>
      <c r="C1321" s="191" t="str">
        <f>IF('Formulario PPGR3'!$G1321="","",'Formulario PPGR1'!#REF!)</f>
        <v/>
      </c>
      <c r="D1321" s="191" t="str">
        <f>IF('Formulario PPGR3'!$G1321="","",'Formulario PPGR1'!#REF!)</f>
        <v/>
      </c>
      <c r="E1321" s="191" t="str">
        <f>IF('Formulario PPGR3'!$G1321="","",'Formulario PPGR1'!#REF!)</f>
        <v/>
      </c>
      <c r="F1321" s="191" t="str">
        <f>IF('Formulario PPGR3'!$G1321="","",'Formulario PPGR1'!#REF!)</f>
        <v/>
      </c>
      <c r="G1321" s="190"/>
      <c r="H1321" s="531" t="str" cm="1">
        <f t="array" ref="H1321">IF(Tabla1[[#This Row],[Código_Actividad]]="","",_xlfn.XLOOKUP(Tabla1[[#This Row],[Código_Actividad]],CodigoActividad,Tabla2[Actividades Programables Presupuestables],"",0))</f>
        <v/>
      </c>
      <c r="I1321" s="532" t="str">
        <f>IFERROR(VLOOKUP('Formulario PPGR3'!$G1321,'Formulario PPGR2'!$H$110:$V$265,15,FALSE),"")</f>
        <v/>
      </c>
      <c r="J1321" s="537"/>
      <c r="K1321" s="535" t="str">
        <f>IF(Tabla1[[#This Row],[Insumos]]="","",_xlfn.XLOOKUP(Tabla1[[#This Row],[Insumos]],Tabla10[Insumo],Tabla10[InsumoAbrev],"",0))</f>
        <v/>
      </c>
      <c r="L1321" s="536"/>
      <c r="M1321" s="533" t="str">
        <f>IF(Tabla1[[#This Row],[Descripción]]="","",_xlfn.XLOOKUP(Tabla1[[#This Row],[Descripción]],Tabla10[Descripción],Tabla10[Unidad de Medida],"",0))</f>
        <v/>
      </c>
      <c r="N1321" s="323"/>
      <c r="O1321" s="534" t="str">
        <f>IF(Tabla1[[#This Row],[Descripción]]="","",_xlfn.XLOOKUP(Tabla1[[#This Row],[Descripción]],Tabla10[Descripción],Tabla10[Precio Unitario],0))</f>
        <v/>
      </c>
      <c r="P1321" s="534" t="str">
        <f>IF(Tabla1[[#This Row],[Cantidad de Insumos]]="","",Tabla1[[#This Row],[Precio Unitario]]*Tabla1[[#This Row],[Cantidad de Insumos]])</f>
        <v/>
      </c>
      <c r="Q1321" s="534" t="str">
        <f>IF(Tabla1[[#This Row],[Descripción]]="","",_xlfn.XLOOKUP(Tabla1[[#This Row],[Descripción]],Tabla10[Descripción],Tabla10[CODIGO PRESUPUESTARIO],0))</f>
        <v/>
      </c>
      <c r="R1321" s="535"/>
    </row>
    <row r="1322" spans="2:18" x14ac:dyDescent="0.25">
      <c r="B1322" s="191" t="str">
        <f>IF('Formulario PPGR3'!$G1322="","",CONCATENATE('Formulario PPGR3'!$C1322,".",'Formulario PPGR3'!$D1322,".",'Formulario PPGR3'!$E1322,".",'Formulario PPGR3'!$F1322))</f>
        <v/>
      </c>
      <c r="C1322" s="191" t="str">
        <f>IF('Formulario PPGR3'!$G1322="","",'Formulario PPGR1'!#REF!)</f>
        <v/>
      </c>
      <c r="D1322" s="191" t="str">
        <f>IF('Formulario PPGR3'!$G1322="","",'Formulario PPGR1'!#REF!)</f>
        <v/>
      </c>
      <c r="E1322" s="191" t="str">
        <f>IF('Formulario PPGR3'!$G1322="","",'Formulario PPGR1'!#REF!)</f>
        <v/>
      </c>
      <c r="F1322" s="191" t="str">
        <f>IF('Formulario PPGR3'!$G1322="","",'Formulario PPGR1'!#REF!)</f>
        <v/>
      </c>
      <c r="G1322" s="190"/>
      <c r="H1322" s="531" t="str" cm="1">
        <f t="array" ref="H1322">IF(Tabla1[[#This Row],[Código_Actividad]]="","",_xlfn.XLOOKUP(Tabla1[[#This Row],[Código_Actividad]],CodigoActividad,Tabla2[Actividades Programables Presupuestables],"",0))</f>
        <v/>
      </c>
      <c r="I1322" s="532" t="str">
        <f>IFERROR(VLOOKUP('Formulario PPGR3'!$G1322,'Formulario PPGR2'!$H$110:$V$265,15,FALSE),"")</f>
        <v/>
      </c>
      <c r="J1322" s="537"/>
      <c r="K1322" s="535" t="str">
        <f>IF(Tabla1[[#This Row],[Insumos]]="","",_xlfn.XLOOKUP(Tabla1[[#This Row],[Insumos]],Tabla10[Insumo],Tabla10[InsumoAbrev],"",0))</f>
        <v/>
      </c>
      <c r="L1322" s="536"/>
      <c r="M1322" s="533" t="str">
        <f>IF(Tabla1[[#This Row],[Descripción]]="","",_xlfn.XLOOKUP(Tabla1[[#This Row],[Descripción]],Tabla10[Descripción],Tabla10[Unidad de Medida],"",0))</f>
        <v/>
      </c>
      <c r="N1322" s="323"/>
      <c r="O1322" s="534" t="str">
        <f>IF(Tabla1[[#This Row],[Descripción]]="","",_xlfn.XLOOKUP(Tabla1[[#This Row],[Descripción]],Tabla10[Descripción],Tabla10[Precio Unitario],0))</f>
        <v/>
      </c>
      <c r="P1322" s="534" t="str">
        <f>IF(Tabla1[[#This Row],[Cantidad de Insumos]]="","",Tabla1[[#This Row],[Precio Unitario]]*Tabla1[[#This Row],[Cantidad de Insumos]])</f>
        <v/>
      </c>
      <c r="Q1322" s="534" t="str">
        <f>IF(Tabla1[[#This Row],[Descripción]]="","",_xlfn.XLOOKUP(Tabla1[[#This Row],[Descripción]],Tabla10[Descripción],Tabla10[CODIGO PRESUPUESTARIO],0))</f>
        <v/>
      </c>
      <c r="R1322" s="535"/>
    </row>
    <row r="1323" spans="2:18" x14ac:dyDescent="0.25">
      <c r="B1323" s="191" t="str">
        <f>IF('Formulario PPGR3'!$G1323="","",CONCATENATE('Formulario PPGR3'!$C1323,".",'Formulario PPGR3'!$D1323,".",'Formulario PPGR3'!$E1323,".",'Formulario PPGR3'!$F1323))</f>
        <v/>
      </c>
      <c r="C1323" s="191" t="str">
        <f>IF('Formulario PPGR3'!$G1323="","",'Formulario PPGR1'!#REF!)</f>
        <v/>
      </c>
      <c r="D1323" s="191" t="str">
        <f>IF('Formulario PPGR3'!$G1323="","",'Formulario PPGR1'!#REF!)</f>
        <v/>
      </c>
      <c r="E1323" s="191" t="str">
        <f>IF('Formulario PPGR3'!$G1323="","",'Formulario PPGR1'!#REF!)</f>
        <v/>
      </c>
      <c r="F1323" s="191" t="str">
        <f>IF('Formulario PPGR3'!$G1323="","",'Formulario PPGR1'!#REF!)</f>
        <v/>
      </c>
      <c r="G1323" s="190"/>
      <c r="H1323" s="531" t="str" cm="1">
        <f t="array" ref="H1323">IF(Tabla1[[#This Row],[Código_Actividad]]="","",_xlfn.XLOOKUP(Tabla1[[#This Row],[Código_Actividad]],CodigoActividad,Tabla2[Actividades Programables Presupuestables],"",0))</f>
        <v/>
      </c>
      <c r="I1323" s="532" t="str">
        <f>IFERROR(VLOOKUP('Formulario PPGR3'!$G1323,'Formulario PPGR2'!$H$110:$V$265,15,FALSE),"")</f>
        <v/>
      </c>
      <c r="J1323" s="537"/>
      <c r="K1323" s="535" t="str">
        <f>IF(Tabla1[[#This Row],[Insumos]]="","",_xlfn.XLOOKUP(Tabla1[[#This Row],[Insumos]],Tabla10[Insumo],Tabla10[InsumoAbrev],"",0))</f>
        <v/>
      </c>
      <c r="L1323" s="536"/>
      <c r="M1323" s="533" t="str">
        <f>IF(Tabla1[[#This Row],[Descripción]]="","",_xlfn.XLOOKUP(Tabla1[[#This Row],[Descripción]],Tabla10[Descripción],Tabla10[Unidad de Medida],"",0))</f>
        <v/>
      </c>
      <c r="N1323" s="323"/>
      <c r="O1323" s="534" t="str">
        <f>IF(Tabla1[[#This Row],[Descripción]]="","",_xlfn.XLOOKUP(Tabla1[[#This Row],[Descripción]],Tabla10[Descripción],Tabla10[Precio Unitario],0))</f>
        <v/>
      </c>
      <c r="P1323" s="534" t="str">
        <f>IF(Tabla1[[#This Row],[Cantidad de Insumos]]="","",Tabla1[[#This Row],[Precio Unitario]]*Tabla1[[#This Row],[Cantidad de Insumos]])</f>
        <v/>
      </c>
      <c r="Q1323" s="534" t="str">
        <f>IF(Tabla1[[#This Row],[Descripción]]="","",_xlfn.XLOOKUP(Tabla1[[#This Row],[Descripción]],Tabla10[Descripción],Tabla10[CODIGO PRESUPUESTARIO],0))</f>
        <v/>
      </c>
      <c r="R1323" s="535"/>
    </row>
    <row r="1324" spans="2:18" x14ac:dyDescent="0.25">
      <c r="B1324" s="191" t="str">
        <f>IF('Formulario PPGR3'!$G1324="","",CONCATENATE('Formulario PPGR3'!$C1324,".",'Formulario PPGR3'!$D1324,".",'Formulario PPGR3'!$E1324,".",'Formulario PPGR3'!$F1324))</f>
        <v/>
      </c>
      <c r="C1324" s="191" t="str">
        <f>IF('Formulario PPGR3'!$G1324="","",'Formulario PPGR1'!#REF!)</f>
        <v/>
      </c>
      <c r="D1324" s="191" t="str">
        <f>IF('Formulario PPGR3'!$G1324="","",'Formulario PPGR1'!#REF!)</f>
        <v/>
      </c>
      <c r="E1324" s="191" t="str">
        <f>IF('Formulario PPGR3'!$G1324="","",'Formulario PPGR1'!#REF!)</f>
        <v/>
      </c>
      <c r="F1324" s="191" t="str">
        <f>IF('Formulario PPGR3'!$G1324="","",'Formulario PPGR1'!#REF!)</f>
        <v/>
      </c>
      <c r="G1324" s="190"/>
      <c r="H1324" s="531" t="str" cm="1">
        <f t="array" ref="H1324">IF(Tabla1[[#This Row],[Código_Actividad]]="","",_xlfn.XLOOKUP(Tabla1[[#This Row],[Código_Actividad]],CodigoActividad,Tabla2[Actividades Programables Presupuestables],"",0))</f>
        <v/>
      </c>
      <c r="I1324" s="532" t="str">
        <f>IFERROR(VLOOKUP('Formulario PPGR3'!$G1324,'Formulario PPGR2'!$H$110:$V$265,15,FALSE),"")</f>
        <v/>
      </c>
      <c r="J1324" s="537"/>
      <c r="K1324" s="535" t="str">
        <f>IF(Tabla1[[#This Row],[Insumos]]="","",_xlfn.XLOOKUP(Tabla1[[#This Row],[Insumos]],Tabla10[Insumo],Tabla10[InsumoAbrev],"",0))</f>
        <v/>
      </c>
      <c r="L1324" s="536"/>
      <c r="M1324" s="533" t="str">
        <f>IF(Tabla1[[#This Row],[Descripción]]="","",_xlfn.XLOOKUP(Tabla1[[#This Row],[Descripción]],Tabla10[Descripción],Tabla10[Unidad de Medida],"",0))</f>
        <v/>
      </c>
      <c r="N1324" s="323"/>
      <c r="O1324" s="534" t="str">
        <f>IF(Tabla1[[#This Row],[Descripción]]="","",_xlfn.XLOOKUP(Tabla1[[#This Row],[Descripción]],Tabla10[Descripción],Tabla10[Precio Unitario],0))</f>
        <v/>
      </c>
      <c r="P1324" s="534" t="str">
        <f>IF(Tabla1[[#This Row],[Cantidad de Insumos]]="","",Tabla1[[#This Row],[Precio Unitario]]*Tabla1[[#This Row],[Cantidad de Insumos]])</f>
        <v/>
      </c>
      <c r="Q1324" s="534" t="str">
        <f>IF(Tabla1[[#This Row],[Descripción]]="","",_xlfn.XLOOKUP(Tabla1[[#This Row],[Descripción]],Tabla10[Descripción],Tabla10[CODIGO PRESUPUESTARIO],0))</f>
        <v/>
      </c>
      <c r="R1324" s="535"/>
    </row>
    <row r="1325" spans="2:18" x14ac:dyDescent="0.25">
      <c r="B1325" s="191" t="str">
        <f>IF('Formulario PPGR3'!$G1325="","",CONCATENATE('Formulario PPGR3'!$C1325,".",'Formulario PPGR3'!$D1325,".",'Formulario PPGR3'!$E1325,".",'Formulario PPGR3'!$F1325))</f>
        <v/>
      </c>
      <c r="C1325" s="191" t="str">
        <f>IF('Formulario PPGR3'!$G1325="","",'Formulario PPGR1'!#REF!)</f>
        <v/>
      </c>
      <c r="D1325" s="191" t="str">
        <f>IF('Formulario PPGR3'!$G1325="","",'Formulario PPGR1'!#REF!)</f>
        <v/>
      </c>
      <c r="E1325" s="191" t="str">
        <f>IF('Formulario PPGR3'!$G1325="","",'Formulario PPGR1'!#REF!)</f>
        <v/>
      </c>
      <c r="F1325" s="191" t="str">
        <f>IF('Formulario PPGR3'!$G1325="","",'Formulario PPGR1'!#REF!)</f>
        <v/>
      </c>
      <c r="G1325" s="190"/>
      <c r="H1325" s="531" t="str" cm="1">
        <f t="array" ref="H1325">IF(Tabla1[[#This Row],[Código_Actividad]]="","",_xlfn.XLOOKUP(Tabla1[[#This Row],[Código_Actividad]],CodigoActividad,Tabla2[Actividades Programables Presupuestables],"",0))</f>
        <v/>
      </c>
      <c r="I1325" s="532" t="str">
        <f>IFERROR(VLOOKUP('Formulario PPGR3'!$G1325,'Formulario PPGR2'!$H$110:$V$265,15,FALSE),"")</f>
        <v/>
      </c>
      <c r="J1325" s="537"/>
      <c r="K1325" s="535" t="str">
        <f>IF(Tabla1[[#This Row],[Insumos]]="","",_xlfn.XLOOKUP(Tabla1[[#This Row],[Insumos]],Tabla10[Insumo],Tabla10[InsumoAbrev],"",0))</f>
        <v/>
      </c>
      <c r="L1325" s="536"/>
      <c r="M1325" s="533" t="str">
        <f>IF(Tabla1[[#This Row],[Descripción]]="","",_xlfn.XLOOKUP(Tabla1[[#This Row],[Descripción]],Tabla10[Descripción],Tabla10[Unidad de Medida],"",0))</f>
        <v/>
      </c>
      <c r="N1325" s="323"/>
      <c r="O1325" s="534" t="str">
        <f>IF(Tabla1[[#This Row],[Descripción]]="","",_xlfn.XLOOKUP(Tabla1[[#This Row],[Descripción]],Tabla10[Descripción],Tabla10[Precio Unitario],0))</f>
        <v/>
      </c>
      <c r="P1325" s="534" t="str">
        <f>IF(Tabla1[[#This Row],[Cantidad de Insumos]]="","",Tabla1[[#This Row],[Precio Unitario]]*Tabla1[[#This Row],[Cantidad de Insumos]])</f>
        <v/>
      </c>
      <c r="Q1325" s="534" t="str">
        <f>IF(Tabla1[[#This Row],[Descripción]]="","",_xlfn.XLOOKUP(Tabla1[[#This Row],[Descripción]],Tabla10[Descripción],Tabla10[CODIGO PRESUPUESTARIO],0))</f>
        <v/>
      </c>
      <c r="R1325" s="535"/>
    </row>
    <row r="1326" spans="2:18" x14ac:dyDescent="0.25">
      <c r="B1326" s="191" t="str">
        <f>IF('Formulario PPGR3'!$G1326="","",CONCATENATE('Formulario PPGR3'!$C1326,".",'Formulario PPGR3'!$D1326,".",'Formulario PPGR3'!$E1326,".",'Formulario PPGR3'!$F1326))</f>
        <v/>
      </c>
      <c r="C1326" s="191" t="str">
        <f>IF('Formulario PPGR3'!$G1326="","",'Formulario PPGR1'!#REF!)</f>
        <v/>
      </c>
      <c r="D1326" s="191" t="str">
        <f>IF('Formulario PPGR3'!$G1326="","",'Formulario PPGR1'!#REF!)</f>
        <v/>
      </c>
      <c r="E1326" s="191" t="str">
        <f>IF('Formulario PPGR3'!$G1326="","",'Formulario PPGR1'!#REF!)</f>
        <v/>
      </c>
      <c r="F1326" s="191" t="str">
        <f>IF('Formulario PPGR3'!$G1326="","",'Formulario PPGR1'!#REF!)</f>
        <v/>
      </c>
      <c r="G1326" s="190"/>
      <c r="H1326" s="531" t="str" cm="1">
        <f t="array" ref="H1326">IF(Tabla1[[#This Row],[Código_Actividad]]="","",_xlfn.XLOOKUP(Tabla1[[#This Row],[Código_Actividad]],CodigoActividad,Tabla2[Actividades Programables Presupuestables],"",0))</f>
        <v/>
      </c>
      <c r="I1326" s="532" t="str">
        <f>IFERROR(VLOOKUP('Formulario PPGR3'!$G1326,'Formulario PPGR2'!$H$110:$V$265,15,FALSE),"")</f>
        <v/>
      </c>
      <c r="J1326" s="537"/>
      <c r="K1326" s="535" t="str">
        <f>IF(Tabla1[[#This Row],[Insumos]]="","",_xlfn.XLOOKUP(Tabla1[[#This Row],[Insumos]],Tabla10[Insumo],Tabla10[InsumoAbrev],"",0))</f>
        <v/>
      </c>
      <c r="L1326" s="536"/>
      <c r="M1326" s="533" t="str">
        <f>IF(Tabla1[[#This Row],[Descripción]]="","",_xlfn.XLOOKUP(Tabla1[[#This Row],[Descripción]],Tabla10[Descripción],Tabla10[Unidad de Medida],"",0))</f>
        <v/>
      </c>
      <c r="N1326" s="323"/>
      <c r="O1326" s="534" t="str">
        <f>IF(Tabla1[[#This Row],[Descripción]]="","",_xlfn.XLOOKUP(Tabla1[[#This Row],[Descripción]],Tabla10[Descripción],Tabla10[Precio Unitario],0))</f>
        <v/>
      </c>
      <c r="P1326" s="534" t="str">
        <f>IF(Tabla1[[#This Row],[Cantidad de Insumos]]="","",Tabla1[[#This Row],[Precio Unitario]]*Tabla1[[#This Row],[Cantidad de Insumos]])</f>
        <v/>
      </c>
      <c r="Q1326" s="534" t="str">
        <f>IF(Tabla1[[#This Row],[Descripción]]="","",_xlfn.XLOOKUP(Tabla1[[#This Row],[Descripción]],Tabla10[Descripción],Tabla10[CODIGO PRESUPUESTARIO],0))</f>
        <v/>
      </c>
      <c r="R1326" s="535"/>
    </row>
    <row r="1327" spans="2:18" x14ac:dyDescent="0.25">
      <c r="B1327" s="191" t="str">
        <f>IF('Formulario PPGR3'!$G1327="","",CONCATENATE('Formulario PPGR3'!$C1327,".",'Formulario PPGR3'!$D1327,".",'Formulario PPGR3'!$E1327,".",'Formulario PPGR3'!$F1327))</f>
        <v/>
      </c>
      <c r="C1327" s="191" t="str">
        <f>IF('Formulario PPGR3'!$G1327="","",'Formulario PPGR1'!#REF!)</f>
        <v/>
      </c>
      <c r="D1327" s="191" t="str">
        <f>IF('Formulario PPGR3'!$G1327="","",'Formulario PPGR1'!#REF!)</f>
        <v/>
      </c>
      <c r="E1327" s="191" t="str">
        <f>IF('Formulario PPGR3'!$G1327="","",'Formulario PPGR1'!#REF!)</f>
        <v/>
      </c>
      <c r="F1327" s="191" t="str">
        <f>IF('Formulario PPGR3'!$G1327="","",'Formulario PPGR1'!#REF!)</f>
        <v/>
      </c>
      <c r="G1327" s="190"/>
      <c r="H1327" s="531" t="str" cm="1">
        <f t="array" ref="H1327">IF(Tabla1[[#This Row],[Código_Actividad]]="","",_xlfn.XLOOKUP(Tabla1[[#This Row],[Código_Actividad]],CodigoActividad,Tabla2[Actividades Programables Presupuestables],"",0))</f>
        <v/>
      </c>
      <c r="I1327" s="532" t="str">
        <f>IFERROR(VLOOKUP('Formulario PPGR3'!$G1327,'Formulario PPGR2'!$H$110:$V$265,15,FALSE),"")</f>
        <v/>
      </c>
      <c r="J1327" s="537"/>
      <c r="K1327" s="535" t="str">
        <f>IF(Tabla1[[#This Row],[Insumos]]="","",_xlfn.XLOOKUP(Tabla1[[#This Row],[Insumos]],Tabla10[Insumo],Tabla10[InsumoAbrev],"",0))</f>
        <v/>
      </c>
      <c r="L1327" s="536"/>
      <c r="M1327" s="533" t="str">
        <f>IF(Tabla1[[#This Row],[Descripción]]="","",_xlfn.XLOOKUP(Tabla1[[#This Row],[Descripción]],Tabla10[Descripción],Tabla10[Unidad de Medida],"",0))</f>
        <v/>
      </c>
      <c r="N1327" s="323"/>
      <c r="O1327" s="534" t="str">
        <f>IF(Tabla1[[#This Row],[Descripción]]="","",_xlfn.XLOOKUP(Tabla1[[#This Row],[Descripción]],Tabla10[Descripción],Tabla10[Precio Unitario],0))</f>
        <v/>
      </c>
      <c r="P1327" s="534" t="str">
        <f>IF(Tabla1[[#This Row],[Cantidad de Insumos]]="","",Tabla1[[#This Row],[Precio Unitario]]*Tabla1[[#This Row],[Cantidad de Insumos]])</f>
        <v/>
      </c>
      <c r="Q1327" s="534" t="str">
        <f>IF(Tabla1[[#This Row],[Descripción]]="","",_xlfn.XLOOKUP(Tabla1[[#This Row],[Descripción]],Tabla10[Descripción],Tabla10[CODIGO PRESUPUESTARIO],0))</f>
        <v/>
      </c>
      <c r="R1327" s="535"/>
    </row>
    <row r="1328" spans="2:18" x14ac:dyDescent="0.25">
      <c r="B1328" s="191" t="str">
        <f>IF('Formulario PPGR3'!$G1328="","",CONCATENATE('Formulario PPGR3'!$C1328,".",'Formulario PPGR3'!$D1328,".",'Formulario PPGR3'!$E1328,".",'Formulario PPGR3'!$F1328))</f>
        <v/>
      </c>
      <c r="C1328" s="191" t="str">
        <f>IF('Formulario PPGR3'!$G1328="","",'Formulario PPGR1'!#REF!)</f>
        <v/>
      </c>
      <c r="D1328" s="191" t="str">
        <f>IF('Formulario PPGR3'!$G1328="","",'Formulario PPGR1'!#REF!)</f>
        <v/>
      </c>
      <c r="E1328" s="191" t="str">
        <f>IF('Formulario PPGR3'!$G1328="","",'Formulario PPGR1'!#REF!)</f>
        <v/>
      </c>
      <c r="F1328" s="191" t="str">
        <f>IF('Formulario PPGR3'!$G1328="","",'Formulario PPGR1'!#REF!)</f>
        <v/>
      </c>
      <c r="G1328" s="190"/>
      <c r="H1328" s="531" t="str" cm="1">
        <f t="array" ref="H1328">IF(Tabla1[[#This Row],[Código_Actividad]]="","",_xlfn.XLOOKUP(Tabla1[[#This Row],[Código_Actividad]],CodigoActividad,Tabla2[Actividades Programables Presupuestables],"",0))</f>
        <v/>
      </c>
      <c r="I1328" s="532" t="str">
        <f>IFERROR(VLOOKUP('Formulario PPGR3'!$G1328,'Formulario PPGR2'!$H$110:$V$265,15,FALSE),"")</f>
        <v/>
      </c>
      <c r="J1328" s="537"/>
      <c r="K1328" s="535" t="str">
        <f>IF(Tabla1[[#This Row],[Insumos]]="","",_xlfn.XLOOKUP(Tabla1[[#This Row],[Insumos]],Tabla10[Insumo],Tabla10[InsumoAbrev],"",0))</f>
        <v/>
      </c>
      <c r="L1328" s="536"/>
      <c r="M1328" s="533" t="str">
        <f>IF(Tabla1[[#This Row],[Descripción]]="","",_xlfn.XLOOKUP(Tabla1[[#This Row],[Descripción]],Tabla10[Descripción],Tabla10[Unidad de Medida],"",0))</f>
        <v/>
      </c>
      <c r="N1328" s="323"/>
      <c r="O1328" s="534" t="str">
        <f>IF(Tabla1[[#This Row],[Descripción]]="","",_xlfn.XLOOKUP(Tabla1[[#This Row],[Descripción]],Tabla10[Descripción],Tabla10[Precio Unitario],0))</f>
        <v/>
      </c>
      <c r="P1328" s="534" t="str">
        <f>IF(Tabla1[[#This Row],[Cantidad de Insumos]]="","",Tabla1[[#This Row],[Precio Unitario]]*Tabla1[[#This Row],[Cantidad de Insumos]])</f>
        <v/>
      </c>
      <c r="Q1328" s="534" t="str">
        <f>IF(Tabla1[[#This Row],[Descripción]]="","",_xlfn.XLOOKUP(Tabla1[[#This Row],[Descripción]],Tabla10[Descripción],Tabla10[CODIGO PRESUPUESTARIO],0))</f>
        <v/>
      </c>
      <c r="R1328" s="535"/>
    </row>
    <row r="1329" spans="2:18" x14ac:dyDescent="0.25">
      <c r="B1329" s="191" t="str">
        <f>IF('Formulario PPGR3'!$G1329="","",CONCATENATE('Formulario PPGR3'!$C1329,".",'Formulario PPGR3'!$D1329,".",'Formulario PPGR3'!$E1329,".",'Formulario PPGR3'!$F1329))</f>
        <v/>
      </c>
      <c r="C1329" s="191" t="str">
        <f>IF('Formulario PPGR3'!$G1329="","",'Formulario PPGR1'!#REF!)</f>
        <v/>
      </c>
      <c r="D1329" s="191" t="str">
        <f>IF('Formulario PPGR3'!$G1329="","",'Formulario PPGR1'!#REF!)</f>
        <v/>
      </c>
      <c r="E1329" s="191" t="str">
        <f>IF('Formulario PPGR3'!$G1329="","",'Formulario PPGR1'!#REF!)</f>
        <v/>
      </c>
      <c r="F1329" s="191" t="str">
        <f>IF('Formulario PPGR3'!$G1329="","",'Formulario PPGR1'!#REF!)</f>
        <v/>
      </c>
      <c r="G1329" s="190"/>
      <c r="H1329" s="531" t="str" cm="1">
        <f t="array" ref="H1329">IF(Tabla1[[#This Row],[Código_Actividad]]="","",_xlfn.XLOOKUP(Tabla1[[#This Row],[Código_Actividad]],CodigoActividad,Tabla2[Actividades Programables Presupuestables],"",0))</f>
        <v/>
      </c>
      <c r="I1329" s="532" t="str">
        <f>IFERROR(VLOOKUP('Formulario PPGR3'!$G1329,'Formulario PPGR2'!$H$110:$V$265,15,FALSE),"")</f>
        <v/>
      </c>
      <c r="J1329" s="537"/>
      <c r="K1329" s="535" t="str">
        <f>IF(Tabla1[[#This Row],[Insumos]]="","",_xlfn.XLOOKUP(Tabla1[[#This Row],[Insumos]],Tabla10[Insumo],Tabla10[InsumoAbrev],"",0))</f>
        <v/>
      </c>
      <c r="L1329" s="536"/>
      <c r="M1329" s="533" t="str">
        <f>IF(Tabla1[[#This Row],[Descripción]]="","",_xlfn.XLOOKUP(Tabla1[[#This Row],[Descripción]],Tabla10[Descripción],Tabla10[Unidad de Medida],"",0))</f>
        <v/>
      </c>
      <c r="N1329" s="323"/>
      <c r="O1329" s="534" t="str">
        <f>IF(Tabla1[[#This Row],[Descripción]]="","",_xlfn.XLOOKUP(Tabla1[[#This Row],[Descripción]],Tabla10[Descripción],Tabla10[Precio Unitario],0))</f>
        <v/>
      </c>
      <c r="P1329" s="534" t="str">
        <f>IF(Tabla1[[#This Row],[Cantidad de Insumos]]="","",Tabla1[[#This Row],[Precio Unitario]]*Tabla1[[#This Row],[Cantidad de Insumos]])</f>
        <v/>
      </c>
      <c r="Q1329" s="534" t="str">
        <f>IF(Tabla1[[#This Row],[Descripción]]="","",_xlfn.XLOOKUP(Tabla1[[#This Row],[Descripción]],Tabla10[Descripción],Tabla10[CODIGO PRESUPUESTARIO],0))</f>
        <v/>
      </c>
      <c r="R1329" s="535"/>
    </row>
    <row r="1330" spans="2:18" x14ac:dyDescent="0.25">
      <c r="B1330" s="191" t="str">
        <f>IF('Formulario PPGR3'!$G1330="","",CONCATENATE('Formulario PPGR3'!$C1330,".",'Formulario PPGR3'!$D1330,".",'Formulario PPGR3'!$E1330,".",'Formulario PPGR3'!$F1330))</f>
        <v/>
      </c>
      <c r="C1330" s="191" t="str">
        <f>IF('Formulario PPGR3'!$G1330="","",'Formulario PPGR1'!#REF!)</f>
        <v/>
      </c>
      <c r="D1330" s="191" t="str">
        <f>IF('Formulario PPGR3'!$G1330="","",'Formulario PPGR1'!#REF!)</f>
        <v/>
      </c>
      <c r="E1330" s="191" t="str">
        <f>IF('Formulario PPGR3'!$G1330="","",'Formulario PPGR1'!#REF!)</f>
        <v/>
      </c>
      <c r="F1330" s="191" t="str">
        <f>IF('Formulario PPGR3'!$G1330="","",'Formulario PPGR1'!#REF!)</f>
        <v/>
      </c>
      <c r="G1330" s="190"/>
      <c r="H1330" s="531" t="str" cm="1">
        <f t="array" ref="H1330">IF(Tabla1[[#This Row],[Código_Actividad]]="","",_xlfn.XLOOKUP(Tabla1[[#This Row],[Código_Actividad]],CodigoActividad,Tabla2[Actividades Programables Presupuestables],"",0))</f>
        <v/>
      </c>
      <c r="I1330" s="532" t="str">
        <f>IFERROR(VLOOKUP('Formulario PPGR3'!$G1330,'Formulario PPGR2'!$H$110:$V$265,15,FALSE),"")</f>
        <v/>
      </c>
      <c r="J1330" s="537"/>
      <c r="K1330" s="535" t="str">
        <f>IF(Tabla1[[#This Row],[Insumos]]="","",_xlfn.XLOOKUP(Tabla1[[#This Row],[Insumos]],Tabla10[Insumo],Tabla10[InsumoAbrev],"",0))</f>
        <v/>
      </c>
      <c r="L1330" s="536"/>
      <c r="M1330" s="533" t="str">
        <f>IF(Tabla1[[#This Row],[Descripción]]="","",_xlfn.XLOOKUP(Tabla1[[#This Row],[Descripción]],Tabla10[Descripción],Tabla10[Unidad de Medida],"",0))</f>
        <v/>
      </c>
      <c r="N1330" s="323"/>
      <c r="O1330" s="534" t="str">
        <f>IF(Tabla1[[#This Row],[Descripción]]="","",_xlfn.XLOOKUP(Tabla1[[#This Row],[Descripción]],Tabla10[Descripción],Tabla10[Precio Unitario],0))</f>
        <v/>
      </c>
      <c r="P1330" s="534" t="str">
        <f>IF(Tabla1[[#This Row],[Cantidad de Insumos]]="","",Tabla1[[#This Row],[Precio Unitario]]*Tabla1[[#This Row],[Cantidad de Insumos]])</f>
        <v/>
      </c>
      <c r="Q1330" s="534" t="str">
        <f>IF(Tabla1[[#This Row],[Descripción]]="","",_xlfn.XLOOKUP(Tabla1[[#This Row],[Descripción]],Tabla10[Descripción],Tabla10[CODIGO PRESUPUESTARIO],0))</f>
        <v/>
      </c>
      <c r="R1330" s="535"/>
    </row>
    <row r="1331" spans="2:18" x14ac:dyDescent="0.25">
      <c r="B1331" s="191" t="str">
        <f>IF('Formulario PPGR3'!$G1331="","",CONCATENATE('Formulario PPGR3'!$C1331,".",'Formulario PPGR3'!$D1331,".",'Formulario PPGR3'!$E1331,".",'Formulario PPGR3'!$F1331))</f>
        <v/>
      </c>
      <c r="C1331" s="191" t="str">
        <f>IF('Formulario PPGR3'!$G1331="","",'Formulario PPGR1'!#REF!)</f>
        <v/>
      </c>
      <c r="D1331" s="191" t="str">
        <f>IF('Formulario PPGR3'!$G1331="","",'Formulario PPGR1'!#REF!)</f>
        <v/>
      </c>
      <c r="E1331" s="191" t="str">
        <f>IF('Formulario PPGR3'!$G1331="","",'Formulario PPGR1'!#REF!)</f>
        <v/>
      </c>
      <c r="F1331" s="191" t="str">
        <f>IF('Formulario PPGR3'!$G1331="","",'Formulario PPGR1'!#REF!)</f>
        <v/>
      </c>
      <c r="G1331" s="190"/>
      <c r="H1331" s="531" t="str" cm="1">
        <f t="array" ref="H1331">IF(Tabla1[[#This Row],[Código_Actividad]]="","",_xlfn.XLOOKUP(Tabla1[[#This Row],[Código_Actividad]],CodigoActividad,Tabla2[Actividades Programables Presupuestables],"",0))</f>
        <v/>
      </c>
      <c r="I1331" s="532" t="str">
        <f>IFERROR(VLOOKUP('Formulario PPGR3'!$G1331,'Formulario PPGR2'!$H$110:$V$265,15,FALSE),"")</f>
        <v/>
      </c>
      <c r="J1331" s="537"/>
      <c r="K1331" s="535" t="str">
        <f>IF(Tabla1[[#This Row],[Insumos]]="","",_xlfn.XLOOKUP(Tabla1[[#This Row],[Insumos]],Tabla10[Insumo],Tabla10[InsumoAbrev],"",0))</f>
        <v/>
      </c>
      <c r="L1331" s="536"/>
      <c r="M1331" s="533" t="str">
        <f>IF(Tabla1[[#This Row],[Descripción]]="","",_xlfn.XLOOKUP(Tabla1[[#This Row],[Descripción]],Tabla10[Descripción],Tabla10[Unidad de Medida],"",0))</f>
        <v/>
      </c>
      <c r="N1331" s="323"/>
      <c r="O1331" s="534" t="str">
        <f>IF(Tabla1[[#This Row],[Descripción]]="","",_xlfn.XLOOKUP(Tabla1[[#This Row],[Descripción]],Tabla10[Descripción],Tabla10[Precio Unitario],0))</f>
        <v/>
      </c>
      <c r="P1331" s="534" t="str">
        <f>IF(Tabla1[[#This Row],[Cantidad de Insumos]]="","",Tabla1[[#This Row],[Precio Unitario]]*Tabla1[[#This Row],[Cantidad de Insumos]])</f>
        <v/>
      </c>
      <c r="Q1331" s="534" t="str">
        <f>IF(Tabla1[[#This Row],[Descripción]]="","",_xlfn.XLOOKUP(Tabla1[[#This Row],[Descripción]],Tabla10[Descripción],Tabla10[CODIGO PRESUPUESTARIO],0))</f>
        <v/>
      </c>
      <c r="R1331" s="535"/>
    </row>
    <row r="1332" spans="2:18" x14ac:dyDescent="0.25">
      <c r="B1332" s="191" t="str">
        <f>IF('Formulario PPGR3'!$G1332="","",CONCATENATE('Formulario PPGR3'!$C1332,".",'Formulario PPGR3'!$D1332,".",'Formulario PPGR3'!$E1332,".",'Formulario PPGR3'!$F1332))</f>
        <v/>
      </c>
      <c r="C1332" s="191" t="str">
        <f>IF('Formulario PPGR3'!$G1332="","",'Formulario PPGR1'!#REF!)</f>
        <v/>
      </c>
      <c r="D1332" s="191" t="str">
        <f>IF('Formulario PPGR3'!$G1332="","",'Formulario PPGR1'!#REF!)</f>
        <v/>
      </c>
      <c r="E1332" s="191" t="str">
        <f>IF('Formulario PPGR3'!$G1332="","",'Formulario PPGR1'!#REF!)</f>
        <v/>
      </c>
      <c r="F1332" s="191" t="str">
        <f>IF('Formulario PPGR3'!$G1332="","",'Formulario PPGR1'!#REF!)</f>
        <v/>
      </c>
      <c r="G1332" s="190"/>
      <c r="H1332" s="531" t="str" cm="1">
        <f t="array" ref="H1332">IF(Tabla1[[#This Row],[Código_Actividad]]="","",_xlfn.XLOOKUP(Tabla1[[#This Row],[Código_Actividad]],CodigoActividad,Tabla2[Actividades Programables Presupuestables],"",0))</f>
        <v/>
      </c>
      <c r="I1332" s="532" t="str">
        <f>IFERROR(VLOOKUP('Formulario PPGR3'!$G1332,'Formulario PPGR2'!$H$110:$V$265,15,FALSE),"")</f>
        <v/>
      </c>
      <c r="J1332" s="537"/>
      <c r="K1332" s="535" t="str">
        <f>IF(Tabla1[[#This Row],[Insumos]]="","",_xlfn.XLOOKUP(Tabla1[[#This Row],[Insumos]],Tabla10[Insumo],Tabla10[InsumoAbrev],"",0))</f>
        <v/>
      </c>
      <c r="L1332" s="536"/>
      <c r="M1332" s="533" t="str">
        <f>IF(Tabla1[[#This Row],[Descripción]]="","",_xlfn.XLOOKUP(Tabla1[[#This Row],[Descripción]],Tabla10[Descripción],Tabla10[Unidad de Medida],"",0))</f>
        <v/>
      </c>
      <c r="N1332" s="323"/>
      <c r="O1332" s="534" t="str">
        <f>IF(Tabla1[[#This Row],[Descripción]]="","",_xlfn.XLOOKUP(Tabla1[[#This Row],[Descripción]],Tabla10[Descripción],Tabla10[Precio Unitario],0))</f>
        <v/>
      </c>
      <c r="P1332" s="534" t="str">
        <f>IF(Tabla1[[#This Row],[Cantidad de Insumos]]="","",Tabla1[[#This Row],[Precio Unitario]]*Tabla1[[#This Row],[Cantidad de Insumos]])</f>
        <v/>
      </c>
      <c r="Q1332" s="534" t="str">
        <f>IF(Tabla1[[#This Row],[Descripción]]="","",_xlfn.XLOOKUP(Tabla1[[#This Row],[Descripción]],Tabla10[Descripción],Tabla10[CODIGO PRESUPUESTARIO],0))</f>
        <v/>
      </c>
      <c r="R1332" s="535"/>
    </row>
    <row r="1333" spans="2:18" x14ac:dyDescent="0.25">
      <c r="B1333" s="191" t="str">
        <f>IF('Formulario PPGR3'!$G1333="","",CONCATENATE('Formulario PPGR3'!$C1333,".",'Formulario PPGR3'!$D1333,".",'Formulario PPGR3'!$E1333,".",'Formulario PPGR3'!$F1333))</f>
        <v/>
      </c>
      <c r="C1333" s="191" t="str">
        <f>IF('Formulario PPGR3'!$G1333="","",'Formulario PPGR1'!#REF!)</f>
        <v/>
      </c>
      <c r="D1333" s="191" t="str">
        <f>IF('Formulario PPGR3'!$G1333="","",'Formulario PPGR1'!#REF!)</f>
        <v/>
      </c>
      <c r="E1333" s="191" t="str">
        <f>IF('Formulario PPGR3'!$G1333="","",'Formulario PPGR1'!#REF!)</f>
        <v/>
      </c>
      <c r="F1333" s="191" t="str">
        <f>IF('Formulario PPGR3'!$G1333="","",'Formulario PPGR1'!#REF!)</f>
        <v/>
      </c>
      <c r="G1333" s="190"/>
      <c r="H1333" s="531" t="str" cm="1">
        <f t="array" ref="H1333">IF(Tabla1[[#This Row],[Código_Actividad]]="","",_xlfn.XLOOKUP(Tabla1[[#This Row],[Código_Actividad]],CodigoActividad,Tabla2[Actividades Programables Presupuestables],"",0))</f>
        <v/>
      </c>
      <c r="I1333" s="532" t="str">
        <f>IFERROR(VLOOKUP('Formulario PPGR3'!$G1333,'Formulario PPGR2'!$H$110:$V$265,15,FALSE),"")</f>
        <v/>
      </c>
      <c r="J1333" s="537"/>
      <c r="K1333" s="535" t="str">
        <f>IF(Tabla1[[#This Row],[Insumos]]="","",_xlfn.XLOOKUP(Tabla1[[#This Row],[Insumos]],Tabla10[Insumo],Tabla10[InsumoAbrev],"",0))</f>
        <v/>
      </c>
      <c r="L1333" s="536"/>
      <c r="M1333" s="533" t="str">
        <f>IF(Tabla1[[#This Row],[Descripción]]="","",_xlfn.XLOOKUP(Tabla1[[#This Row],[Descripción]],Tabla10[Descripción],Tabla10[Unidad de Medida],"",0))</f>
        <v/>
      </c>
      <c r="N1333" s="323"/>
      <c r="O1333" s="534" t="str">
        <f>IF(Tabla1[[#This Row],[Descripción]]="","",_xlfn.XLOOKUP(Tabla1[[#This Row],[Descripción]],Tabla10[Descripción],Tabla10[Precio Unitario],0))</f>
        <v/>
      </c>
      <c r="P1333" s="534" t="str">
        <f>IF(Tabla1[[#This Row],[Cantidad de Insumos]]="","",Tabla1[[#This Row],[Precio Unitario]]*Tabla1[[#This Row],[Cantidad de Insumos]])</f>
        <v/>
      </c>
      <c r="Q1333" s="534" t="str">
        <f>IF(Tabla1[[#This Row],[Descripción]]="","",_xlfn.XLOOKUP(Tabla1[[#This Row],[Descripción]],Tabla10[Descripción],Tabla10[CODIGO PRESUPUESTARIO],0))</f>
        <v/>
      </c>
      <c r="R1333" s="535"/>
    </row>
    <row r="1334" spans="2:18" x14ac:dyDescent="0.25">
      <c r="B1334" s="191" t="str">
        <f>IF('Formulario PPGR3'!$G1334="","",CONCATENATE('Formulario PPGR3'!$C1334,".",'Formulario PPGR3'!$D1334,".",'Formulario PPGR3'!$E1334,".",'Formulario PPGR3'!$F1334))</f>
        <v/>
      </c>
      <c r="C1334" s="191" t="str">
        <f>IF('Formulario PPGR3'!$G1334="","",'Formulario PPGR1'!#REF!)</f>
        <v/>
      </c>
      <c r="D1334" s="191" t="str">
        <f>IF('Formulario PPGR3'!$G1334="","",'Formulario PPGR1'!#REF!)</f>
        <v/>
      </c>
      <c r="E1334" s="191" t="str">
        <f>IF('Formulario PPGR3'!$G1334="","",'Formulario PPGR1'!#REF!)</f>
        <v/>
      </c>
      <c r="F1334" s="191" t="str">
        <f>IF('Formulario PPGR3'!$G1334="","",'Formulario PPGR1'!#REF!)</f>
        <v/>
      </c>
      <c r="G1334" s="190"/>
      <c r="H1334" s="531" t="str" cm="1">
        <f t="array" ref="H1334">IF(Tabla1[[#This Row],[Código_Actividad]]="","",_xlfn.XLOOKUP(Tabla1[[#This Row],[Código_Actividad]],CodigoActividad,Tabla2[Actividades Programables Presupuestables],"",0))</f>
        <v/>
      </c>
      <c r="I1334" s="532" t="str">
        <f>IFERROR(VLOOKUP('Formulario PPGR3'!$G1334,'Formulario PPGR2'!$H$110:$V$265,15,FALSE),"")</f>
        <v/>
      </c>
      <c r="J1334" s="537"/>
      <c r="K1334" s="535" t="str">
        <f>IF(Tabla1[[#This Row],[Insumos]]="","",_xlfn.XLOOKUP(Tabla1[[#This Row],[Insumos]],Tabla10[Insumo],Tabla10[InsumoAbrev],"",0))</f>
        <v/>
      </c>
      <c r="L1334" s="536"/>
      <c r="M1334" s="533" t="str">
        <f>IF(Tabla1[[#This Row],[Descripción]]="","",_xlfn.XLOOKUP(Tabla1[[#This Row],[Descripción]],Tabla10[Descripción],Tabla10[Unidad de Medida],"",0))</f>
        <v/>
      </c>
      <c r="N1334" s="323"/>
      <c r="O1334" s="534" t="str">
        <f>IF(Tabla1[[#This Row],[Descripción]]="","",_xlfn.XLOOKUP(Tabla1[[#This Row],[Descripción]],Tabla10[Descripción],Tabla10[Precio Unitario],0))</f>
        <v/>
      </c>
      <c r="P1334" s="534" t="str">
        <f>IF(Tabla1[[#This Row],[Cantidad de Insumos]]="","",Tabla1[[#This Row],[Precio Unitario]]*Tabla1[[#This Row],[Cantidad de Insumos]])</f>
        <v/>
      </c>
      <c r="Q1334" s="534" t="str">
        <f>IF(Tabla1[[#This Row],[Descripción]]="","",_xlfn.XLOOKUP(Tabla1[[#This Row],[Descripción]],Tabla10[Descripción],Tabla10[CODIGO PRESUPUESTARIO],0))</f>
        <v/>
      </c>
      <c r="R1334" s="535"/>
    </row>
    <row r="1335" spans="2:18" x14ac:dyDescent="0.25">
      <c r="B1335" s="191" t="str">
        <f>IF('Formulario PPGR3'!$G1335="","",CONCATENATE('Formulario PPGR3'!$C1335,".",'Formulario PPGR3'!$D1335,".",'Formulario PPGR3'!$E1335,".",'Formulario PPGR3'!$F1335))</f>
        <v/>
      </c>
      <c r="C1335" s="191" t="str">
        <f>IF('Formulario PPGR3'!$G1335="","",'Formulario PPGR1'!#REF!)</f>
        <v/>
      </c>
      <c r="D1335" s="191" t="str">
        <f>IF('Formulario PPGR3'!$G1335="","",'Formulario PPGR1'!#REF!)</f>
        <v/>
      </c>
      <c r="E1335" s="191" t="str">
        <f>IF('Formulario PPGR3'!$G1335="","",'Formulario PPGR1'!#REF!)</f>
        <v/>
      </c>
      <c r="F1335" s="191" t="str">
        <f>IF('Formulario PPGR3'!$G1335="","",'Formulario PPGR1'!#REF!)</f>
        <v/>
      </c>
      <c r="G1335" s="190"/>
      <c r="H1335" s="531" t="str" cm="1">
        <f t="array" ref="H1335">IF(Tabla1[[#This Row],[Código_Actividad]]="","",_xlfn.XLOOKUP(Tabla1[[#This Row],[Código_Actividad]],CodigoActividad,Tabla2[Actividades Programables Presupuestables],"",0))</f>
        <v/>
      </c>
      <c r="I1335" s="532" t="str">
        <f>IFERROR(VLOOKUP('Formulario PPGR3'!$G1335,'Formulario PPGR2'!$H$110:$V$265,15,FALSE),"")</f>
        <v/>
      </c>
      <c r="J1335" s="537"/>
      <c r="K1335" s="535" t="str">
        <f>IF(Tabla1[[#This Row],[Insumos]]="","",_xlfn.XLOOKUP(Tabla1[[#This Row],[Insumos]],Tabla10[Insumo],Tabla10[InsumoAbrev],"",0))</f>
        <v/>
      </c>
      <c r="L1335" s="536"/>
      <c r="M1335" s="533" t="str">
        <f>IF(Tabla1[[#This Row],[Descripción]]="","",_xlfn.XLOOKUP(Tabla1[[#This Row],[Descripción]],Tabla10[Descripción],Tabla10[Unidad de Medida],"",0))</f>
        <v/>
      </c>
      <c r="N1335" s="323"/>
      <c r="O1335" s="534" t="str">
        <f>IF(Tabla1[[#This Row],[Descripción]]="","",_xlfn.XLOOKUP(Tabla1[[#This Row],[Descripción]],Tabla10[Descripción],Tabla10[Precio Unitario],0))</f>
        <v/>
      </c>
      <c r="P1335" s="534" t="str">
        <f>IF(Tabla1[[#This Row],[Cantidad de Insumos]]="","",Tabla1[[#This Row],[Precio Unitario]]*Tabla1[[#This Row],[Cantidad de Insumos]])</f>
        <v/>
      </c>
      <c r="Q1335" s="534" t="str">
        <f>IF(Tabla1[[#This Row],[Descripción]]="","",_xlfn.XLOOKUP(Tabla1[[#This Row],[Descripción]],Tabla10[Descripción],Tabla10[CODIGO PRESUPUESTARIO],0))</f>
        <v/>
      </c>
      <c r="R1335" s="535"/>
    </row>
    <row r="1336" spans="2:18" x14ac:dyDescent="0.25">
      <c r="B1336" s="191" t="str">
        <f>IF('Formulario PPGR3'!$G1336="","",CONCATENATE('Formulario PPGR3'!$C1336,".",'Formulario PPGR3'!$D1336,".",'Formulario PPGR3'!$E1336,".",'Formulario PPGR3'!$F1336))</f>
        <v/>
      </c>
      <c r="C1336" s="191" t="str">
        <f>IF('Formulario PPGR3'!$G1336="","",'Formulario PPGR1'!#REF!)</f>
        <v/>
      </c>
      <c r="D1336" s="191" t="str">
        <f>IF('Formulario PPGR3'!$G1336="","",'Formulario PPGR1'!#REF!)</f>
        <v/>
      </c>
      <c r="E1336" s="191" t="str">
        <f>IF('Formulario PPGR3'!$G1336="","",'Formulario PPGR1'!#REF!)</f>
        <v/>
      </c>
      <c r="F1336" s="191" t="str">
        <f>IF('Formulario PPGR3'!$G1336="","",'Formulario PPGR1'!#REF!)</f>
        <v/>
      </c>
      <c r="G1336" s="190"/>
      <c r="H1336" s="531" t="str" cm="1">
        <f t="array" ref="H1336">IF(Tabla1[[#This Row],[Código_Actividad]]="","",_xlfn.XLOOKUP(Tabla1[[#This Row],[Código_Actividad]],CodigoActividad,Tabla2[Actividades Programables Presupuestables],"",0))</f>
        <v/>
      </c>
      <c r="I1336" s="532" t="str">
        <f>IFERROR(VLOOKUP('Formulario PPGR3'!$G1336,'Formulario PPGR2'!$H$110:$V$265,15,FALSE),"")</f>
        <v/>
      </c>
      <c r="J1336" s="537"/>
      <c r="K1336" s="535" t="str">
        <f>IF(Tabla1[[#This Row],[Insumos]]="","",_xlfn.XLOOKUP(Tabla1[[#This Row],[Insumos]],Tabla10[Insumo],Tabla10[InsumoAbrev],"",0))</f>
        <v/>
      </c>
      <c r="L1336" s="536"/>
      <c r="M1336" s="533" t="str">
        <f>IF(Tabla1[[#This Row],[Descripción]]="","",_xlfn.XLOOKUP(Tabla1[[#This Row],[Descripción]],Tabla10[Descripción],Tabla10[Unidad de Medida],"",0))</f>
        <v/>
      </c>
      <c r="N1336" s="323"/>
      <c r="O1336" s="534" t="str">
        <f>IF(Tabla1[[#This Row],[Descripción]]="","",_xlfn.XLOOKUP(Tabla1[[#This Row],[Descripción]],Tabla10[Descripción],Tabla10[Precio Unitario],0))</f>
        <v/>
      </c>
      <c r="P1336" s="534" t="str">
        <f>IF(Tabla1[[#This Row],[Cantidad de Insumos]]="","",Tabla1[[#This Row],[Precio Unitario]]*Tabla1[[#This Row],[Cantidad de Insumos]])</f>
        <v/>
      </c>
      <c r="Q1336" s="534" t="str">
        <f>IF(Tabla1[[#This Row],[Descripción]]="","",_xlfn.XLOOKUP(Tabla1[[#This Row],[Descripción]],Tabla10[Descripción],Tabla10[CODIGO PRESUPUESTARIO],0))</f>
        <v/>
      </c>
      <c r="R1336" s="535"/>
    </row>
    <row r="1337" spans="2:18" x14ac:dyDescent="0.25">
      <c r="B1337" s="191" t="str">
        <f>IF('Formulario PPGR3'!$G1337="","",CONCATENATE('Formulario PPGR3'!$C1337,".",'Formulario PPGR3'!$D1337,".",'Formulario PPGR3'!$E1337,".",'Formulario PPGR3'!$F1337))</f>
        <v/>
      </c>
      <c r="C1337" s="191" t="str">
        <f>IF('Formulario PPGR3'!$G1337="","",'Formulario PPGR1'!#REF!)</f>
        <v/>
      </c>
      <c r="D1337" s="191" t="str">
        <f>IF('Formulario PPGR3'!$G1337="","",'Formulario PPGR1'!#REF!)</f>
        <v/>
      </c>
      <c r="E1337" s="191" t="str">
        <f>IF('Formulario PPGR3'!$G1337="","",'Formulario PPGR1'!#REF!)</f>
        <v/>
      </c>
      <c r="F1337" s="191" t="str">
        <f>IF('Formulario PPGR3'!$G1337="","",'Formulario PPGR1'!#REF!)</f>
        <v/>
      </c>
      <c r="G1337" s="190"/>
      <c r="H1337" s="531" t="str" cm="1">
        <f t="array" ref="H1337">IF(Tabla1[[#This Row],[Código_Actividad]]="","",_xlfn.XLOOKUP(Tabla1[[#This Row],[Código_Actividad]],CodigoActividad,Tabla2[Actividades Programables Presupuestables],"",0))</f>
        <v/>
      </c>
      <c r="I1337" s="532" t="str">
        <f>IFERROR(VLOOKUP('Formulario PPGR3'!$G1337,'Formulario PPGR2'!$H$110:$V$265,15,FALSE),"")</f>
        <v/>
      </c>
      <c r="J1337" s="537"/>
      <c r="K1337" s="535" t="str">
        <f>IF(Tabla1[[#This Row],[Insumos]]="","",_xlfn.XLOOKUP(Tabla1[[#This Row],[Insumos]],Tabla10[Insumo],Tabla10[InsumoAbrev],"",0))</f>
        <v/>
      </c>
      <c r="L1337" s="536"/>
      <c r="M1337" s="533" t="str">
        <f>IF(Tabla1[[#This Row],[Descripción]]="","",_xlfn.XLOOKUP(Tabla1[[#This Row],[Descripción]],Tabla10[Descripción],Tabla10[Unidad de Medida],"",0))</f>
        <v/>
      </c>
      <c r="N1337" s="323"/>
      <c r="O1337" s="534" t="str">
        <f>IF(Tabla1[[#This Row],[Descripción]]="","",_xlfn.XLOOKUP(Tabla1[[#This Row],[Descripción]],Tabla10[Descripción],Tabla10[Precio Unitario],0))</f>
        <v/>
      </c>
      <c r="P1337" s="534" t="str">
        <f>IF(Tabla1[[#This Row],[Cantidad de Insumos]]="","",Tabla1[[#This Row],[Precio Unitario]]*Tabla1[[#This Row],[Cantidad de Insumos]])</f>
        <v/>
      </c>
      <c r="Q1337" s="534" t="str">
        <f>IF(Tabla1[[#This Row],[Descripción]]="","",_xlfn.XLOOKUP(Tabla1[[#This Row],[Descripción]],Tabla10[Descripción],Tabla10[CODIGO PRESUPUESTARIO],0))</f>
        <v/>
      </c>
      <c r="R1337" s="535"/>
    </row>
    <row r="1338" spans="2:18" x14ac:dyDescent="0.25">
      <c r="B1338" s="191" t="str">
        <f>IF('Formulario PPGR3'!$G1338="","",CONCATENATE('Formulario PPGR3'!$C1338,".",'Formulario PPGR3'!$D1338,".",'Formulario PPGR3'!$E1338,".",'Formulario PPGR3'!$F1338))</f>
        <v/>
      </c>
      <c r="C1338" s="191" t="str">
        <f>IF('Formulario PPGR3'!$G1338="","",'Formulario PPGR1'!#REF!)</f>
        <v/>
      </c>
      <c r="D1338" s="191" t="str">
        <f>IF('Formulario PPGR3'!$G1338="","",'Formulario PPGR1'!#REF!)</f>
        <v/>
      </c>
      <c r="E1338" s="191" t="str">
        <f>IF('Formulario PPGR3'!$G1338="","",'Formulario PPGR1'!#REF!)</f>
        <v/>
      </c>
      <c r="F1338" s="191" t="str">
        <f>IF('Formulario PPGR3'!$G1338="","",'Formulario PPGR1'!#REF!)</f>
        <v/>
      </c>
      <c r="G1338" s="190"/>
      <c r="H1338" s="531" t="str" cm="1">
        <f t="array" ref="H1338">IF(Tabla1[[#This Row],[Código_Actividad]]="","",_xlfn.XLOOKUP(Tabla1[[#This Row],[Código_Actividad]],CodigoActividad,Tabla2[Actividades Programables Presupuestables],"",0))</f>
        <v/>
      </c>
      <c r="I1338" s="532" t="str">
        <f>IFERROR(VLOOKUP('Formulario PPGR3'!$G1338,'Formulario PPGR2'!$H$110:$V$265,15,FALSE),"")</f>
        <v/>
      </c>
      <c r="J1338" s="537"/>
      <c r="K1338" s="535" t="str">
        <f>IF(Tabla1[[#This Row],[Insumos]]="","",_xlfn.XLOOKUP(Tabla1[[#This Row],[Insumos]],Tabla10[Insumo],Tabla10[InsumoAbrev],"",0))</f>
        <v/>
      </c>
      <c r="L1338" s="536"/>
      <c r="M1338" s="533" t="str">
        <f>IF(Tabla1[[#This Row],[Descripción]]="","",_xlfn.XLOOKUP(Tabla1[[#This Row],[Descripción]],Tabla10[Descripción],Tabla10[Unidad de Medida],"",0))</f>
        <v/>
      </c>
      <c r="N1338" s="323"/>
      <c r="O1338" s="534" t="str">
        <f>IF(Tabla1[[#This Row],[Descripción]]="","",_xlfn.XLOOKUP(Tabla1[[#This Row],[Descripción]],Tabla10[Descripción],Tabla10[Precio Unitario],0))</f>
        <v/>
      </c>
      <c r="P1338" s="534" t="str">
        <f>IF(Tabla1[[#This Row],[Cantidad de Insumos]]="","",Tabla1[[#This Row],[Precio Unitario]]*Tabla1[[#This Row],[Cantidad de Insumos]])</f>
        <v/>
      </c>
      <c r="Q1338" s="534" t="str">
        <f>IF(Tabla1[[#This Row],[Descripción]]="","",_xlfn.XLOOKUP(Tabla1[[#This Row],[Descripción]],Tabla10[Descripción],Tabla10[CODIGO PRESUPUESTARIO],0))</f>
        <v/>
      </c>
      <c r="R1338" s="535"/>
    </row>
    <row r="1339" spans="2:18" x14ac:dyDescent="0.25">
      <c r="B1339" s="191" t="str">
        <f>IF('Formulario PPGR3'!$G1339="","",CONCATENATE('Formulario PPGR3'!$C1339,".",'Formulario PPGR3'!$D1339,".",'Formulario PPGR3'!$E1339,".",'Formulario PPGR3'!$F1339))</f>
        <v/>
      </c>
      <c r="C1339" s="191" t="str">
        <f>IF('Formulario PPGR3'!$G1339="","",'Formulario PPGR1'!#REF!)</f>
        <v/>
      </c>
      <c r="D1339" s="191" t="str">
        <f>IF('Formulario PPGR3'!$G1339="","",'Formulario PPGR1'!#REF!)</f>
        <v/>
      </c>
      <c r="E1339" s="191" t="str">
        <f>IF('Formulario PPGR3'!$G1339="","",'Formulario PPGR1'!#REF!)</f>
        <v/>
      </c>
      <c r="F1339" s="191" t="str">
        <f>IF('Formulario PPGR3'!$G1339="","",'Formulario PPGR1'!#REF!)</f>
        <v/>
      </c>
      <c r="G1339" s="190"/>
      <c r="H1339" s="531" t="str" cm="1">
        <f t="array" ref="H1339">IF(Tabla1[[#This Row],[Código_Actividad]]="","",_xlfn.XLOOKUP(Tabla1[[#This Row],[Código_Actividad]],CodigoActividad,Tabla2[Actividades Programables Presupuestables],"",0))</f>
        <v/>
      </c>
      <c r="I1339" s="532" t="str">
        <f>IFERROR(VLOOKUP('Formulario PPGR3'!$G1339,'Formulario PPGR2'!$H$110:$V$265,15,FALSE),"")</f>
        <v/>
      </c>
      <c r="J1339" s="537"/>
      <c r="K1339" s="535" t="str">
        <f>IF(Tabla1[[#This Row],[Insumos]]="","",_xlfn.XLOOKUP(Tabla1[[#This Row],[Insumos]],Tabla10[Insumo],Tabla10[InsumoAbrev],"",0))</f>
        <v/>
      </c>
      <c r="L1339" s="536"/>
      <c r="M1339" s="533" t="str">
        <f>IF(Tabla1[[#This Row],[Descripción]]="","",_xlfn.XLOOKUP(Tabla1[[#This Row],[Descripción]],Tabla10[Descripción],Tabla10[Unidad de Medida],"",0))</f>
        <v/>
      </c>
      <c r="N1339" s="323"/>
      <c r="O1339" s="534" t="str">
        <f>IF(Tabla1[[#This Row],[Descripción]]="","",_xlfn.XLOOKUP(Tabla1[[#This Row],[Descripción]],Tabla10[Descripción],Tabla10[Precio Unitario],0))</f>
        <v/>
      </c>
      <c r="P1339" s="534" t="str">
        <f>IF(Tabla1[[#This Row],[Cantidad de Insumos]]="","",Tabla1[[#This Row],[Precio Unitario]]*Tabla1[[#This Row],[Cantidad de Insumos]])</f>
        <v/>
      </c>
      <c r="Q1339" s="534" t="str">
        <f>IF(Tabla1[[#This Row],[Descripción]]="","",_xlfn.XLOOKUP(Tabla1[[#This Row],[Descripción]],Tabla10[Descripción],Tabla10[CODIGO PRESUPUESTARIO],0))</f>
        <v/>
      </c>
      <c r="R1339" s="535"/>
    </row>
    <row r="1340" spans="2:18" x14ac:dyDescent="0.25">
      <c r="B1340" s="191" t="str">
        <f>IF('Formulario PPGR3'!$G1340="","",CONCATENATE('Formulario PPGR3'!$C1340,".",'Formulario PPGR3'!$D1340,".",'Formulario PPGR3'!$E1340,".",'Formulario PPGR3'!$F1340))</f>
        <v/>
      </c>
      <c r="C1340" s="191" t="str">
        <f>IF('Formulario PPGR3'!$G1340="","",'Formulario PPGR1'!#REF!)</f>
        <v/>
      </c>
      <c r="D1340" s="191" t="str">
        <f>IF('Formulario PPGR3'!$G1340="","",'Formulario PPGR1'!#REF!)</f>
        <v/>
      </c>
      <c r="E1340" s="191" t="str">
        <f>IF('Formulario PPGR3'!$G1340="","",'Formulario PPGR1'!#REF!)</f>
        <v/>
      </c>
      <c r="F1340" s="191" t="str">
        <f>IF('Formulario PPGR3'!$G1340="","",'Formulario PPGR1'!#REF!)</f>
        <v/>
      </c>
      <c r="G1340" s="190"/>
      <c r="H1340" s="531" t="str" cm="1">
        <f t="array" ref="H1340">IF(Tabla1[[#This Row],[Código_Actividad]]="","",_xlfn.XLOOKUP(Tabla1[[#This Row],[Código_Actividad]],CodigoActividad,Tabla2[Actividades Programables Presupuestables],"",0))</f>
        <v/>
      </c>
      <c r="I1340" s="532" t="str">
        <f>IFERROR(VLOOKUP('Formulario PPGR3'!$G1340,'Formulario PPGR2'!$H$110:$V$265,15,FALSE),"")</f>
        <v/>
      </c>
      <c r="J1340" s="537"/>
      <c r="K1340" s="535" t="str">
        <f>IF(Tabla1[[#This Row],[Insumos]]="","",_xlfn.XLOOKUP(Tabla1[[#This Row],[Insumos]],Tabla10[Insumo],Tabla10[InsumoAbrev],"",0))</f>
        <v/>
      </c>
      <c r="L1340" s="536"/>
      <c r="M1340" s="533" t="str">
        <f>IF(Tabla1[[#This Row],[Descripción]]="","",_xlfn.XLOOKUP(Tabla1[[#This Row],[Descripción]],Tabla10[Descripción],Tabla10[Unidad de Medida],"",0))</f>
        <v/>
      </c>
      <c r="N1340" s="323"/>
      <c r="O1340" s="534" t="str">
        <f>IF(Tabla1[[#This Row],[Descripción]]="","",_xlfn.XLOOKUP(Tabla1[[#This Row],[Descripción]],Tabla10[Descripción],Tabla10[Precio Unitario],0))</f>
        <v/>
      </c>
      <c r="P1340" s="534" t="str">
        <f>IF(Tabla1[[#This Row],[Cantidad de Insumos]]="","",Tabla1[[#This Row],[Precio Unitario]]*Tabla1[[#This Row],[Cantidad de Insumos]])</f>
        <v/>
      </c>
      <c r="Q1340" s="534" t="str">
        <f>IF(Tabla1[[#This Row],[Descripción]]="","",_xlfn.XLOOKUP(Tabla1[[#This Row],[Descripción]],Tabla10[Descripción],Tabla10[CODIGO PRESUPUESTARIO],0))</f>
        <v/>
      </c>
      <c r="R1340" s="535"/>
    </row>
    <row r="1341" spans="2:18" x14ac:dyDescent="0.25">
      <c r="B1341" s="191" t="str">
        <f>IF('Formulario PPGR3'!$G1341="","",CONCATENATE('Formulario PPGR3'!$C1341,".",'Formulario PPGR3'!$D1341,".",'Formulario PPGR3'!$E1341,".",'Formulario PPGR3'!$F1341))</f>
        <v/>
      </c>
      <c r="C1341" s="191" t="str">
        <f>IF('Formulario PPGR3'!$G1341="","",'Formulario PPGR1'!#REF!)</f>
        <v/>
      </c>
      <c r="D1341" s="191" t="str">
        <f>IF('Formulario PPGR3'!$G1341="","",'Formulario PPGR1'!#REF!)</f>
        <v/>
      </c>
      <c r="E1341" s="191" t="str">
        <f>IF('Formulario PPGR3'!$G1341="","",'Formulario PPGR1'!#REF!)</f>
        <v/>
      </c>
      <c r="F1341" s="191" t="str">
        <f>IF('Formulario PPGR3'!$G1341="","",'Formulario PPGR1'!#REF!)</f>
        <v/>
      </c>
      <c r="G1341" s="190"/>
      <c r="H1341" s="531" t="str" cm="1">
        <f t="array" ref="H1341">IF(Tabla1[[#This Row],[Código_Actividad]]="","",_xlfn.XLOOKUP(Tabla1[[#This Row],[Código_Actividad]],CodigoActividad,Tabla2[Actividades Programables Presupuestables],"",0))</f>
        <v/>
      </c>
      <c r="I1341" s="532" t="str">
        <f>IFERROR(VLOOKUP('Formulario PPGR3'!$G1341,'Formulario PPGR2'!$H$110:$V$265,15,FALSE),"")</f>
        <v/>
      </c>
      <c r="J1341" s="537"/>
      <c r="K1341" s="535" t="str">
        <f>IF(Tabla1[[#This Row],[Insumos]]="","",_xlfn.XLOOKUP(Tabla1[[#This Row],[Insumos]],Tabla10[Insumo],Tabla10[InsumoAbrev],"",0))</f>
        <v/>
      </c>
      <c r="L1341" s="536"/>
      <c r="M1341" s="533" t="str">
        <f>IF(Tabla1[[#This Row],[Descripción]]="","",_xlfn.XLOOKUP(Tabla1[[#This Row],[Descripción]],Tabla10[Descripción],Tabla10[Unidad de Medida],"",0))</f>
        <v/>
      </c>
      <c r="N1341" s="323"/>
      <c r="O1341" s="534" t="str">
        <f>IF(Tabla1[[#This Row],[Descripción]]="","",_xlfn.XLOOKUP(Tabla1[[#This Row],[Descripción]],Tabla10[Descripción],Tabla10[Precio Unitario],0))</f>
        <v/>
      </c>
      <c r="P1341" s="534" t="str">
        <f>IF(Tabla1[[#This Row],[Cantidad de Insumos]]="","",Tabla1[[#This Row],[Precio Unitario]]*Tabla1[[#This Row],[Cantidad de Insumos]])</f>
        <v/>
      </c>
      <c r="Q1341" s="534" t="str">
        <f>IF(Tabla1[[#This Row],[Descripción]]="","",_xlfn.XLOOKUP(Tabla1[[#This Row],[Descripción]],Tabla10[Descripción],Tabla10[CODIGO PRESUPUESTARIO],0))</f>
        <v/>
      </c>
      <c r="R1341" s="535"/>
    </row>
    <row r="1342" spans="2:18" x14ac:dyDescent="0.25">
      <c r="B1342" s="191" t="str">
        <f>IF('Formulario PPGR3'!$G1342="","",CONCATENATE('Formulario PPGR3'!$C1342,".",'Formulario PPGR3'!$D1342,".",'Formulario PPGR3'!$E1342,".",'Formulario PPGR3'!$F1342))</f>
        <v/>
      </c>
      <c r="C1342" s="191" t="str">
        <f>IF('Formulario PPGR3'!$G1342="","",'Formulario PPGR1'!#REF!)</f>
        <v/>
      </c>
      <c r="D1342" s="191" t="str">
        <f>IF('Formulario PPGR3'!$G1342="","",'Formulario PPGR1'!#REF!)</f>
        <v/>
      </c>
      <c r="E1342" s="191" t="str">
        <f>IF('Formulario PPGR3'!$G1342="","",'Formulario PPGR1'!#REF!)</f>
        <v/>
      </c>
      <c r="F1342" s="191" t="str">
        <f>IF('Formulario PPGR3'!$G1342="","",'Formulario PPGR1'!#REF!)</f>
        <v/>
      </c>
      <c r="G1342" s="243"/>
      <c r="H1342" s="531" t="str" cm="1">
        <f t="array" ref="H1342">IF(Tabla1[[#This Row],[Código_Actividad]]="","",_xlfn.XLOOKUP(Tabla1[[#This Row],[Código_Actividad]],CodigoActividad,Tabla2[Actividades Programables Presupuestables],"",0))</f>
        <v/>
      </c>
      <c r="I1342" s="532" t="str">
        <f>IFERROR(VLOOKUP('Formulario PPGR3'!$G1342,'Formulario PPGR2'!$H$110:$V$265,15,FALSE),"")</f>
        <v/>
      </c>
      <c r="J1342" s="537"/>
      <c r="K1342" s="535" t="str">
        <f>IF(Tabla1[[#This Row],[Insumos]]="","",_xlfn.XLOOKUP(Tabla1[[#This Row],[Insumos]],Tabla10[Insumo],Tabla10[InsumoAbrev],"",0))</f>
        <v/>
      </c>
      <c r="L1342" s="536"/>
      <c r="M1342" s="533" t="str">
        <f>IF(Tabla1[[#This Row],[Descripción]]="","",_xlfn.XLOOKUP(Tabla1[[#This Row],[Descripción]],Tabla10[Descripción],Tabla10[Unidad de Medida],"",0))</f>
        <v/>
      </c>
      <c r="N1342" s="323"/>
      <c r="O1342" s="534" t="str">
        <f>IF(Tabla1[[#This Row],[Descripción]]="","",_xlfn.XLOOKUP(Tabla1[[#This Row],[Descripción]],Tabla10[Descripción],Tabla10[Precio Unitario],0))</f>
        <v/>
      </c>
      <c r="P1342" s="534" t="str">
        <f>IF(Tabla1[[#This Row],[Cantidad de Insumos]]="","",Tabla1[[#This Row],[Precio Unitario]]*Tabla1[[#This Row],[Cantidad de Insumos]])</f>
        <v/>
      </c>
      <c r="Q1342" s="534" t="str">
        <f>IF(Tabla1[[#This Row],[Descripción]]="","",_xlfn.XLOOKUP(Tabla1[[#This Row],[Descripción]],Tabla10[Descripción],Tabla10[CODIGO PRESUPUESTARIO],0))</f>
        <v/>
      </c>
      <c r="R1342" s="535"/>
    </row>
    <row r="1343" spans="2:18" x14ac:dyDescent="0.25">
      <c r="B1343" s="191" t="str">
        <f>IF('Formulario PPGR3'!$G1343="","",CONCATENATE('Formulario PPGR3'!$C1343,".",'Formulario PPGR3'!$D1343,".",'Formulario PPGR3'!$E1343,".",'Formulario PPGR3'!$F1343))</f>
        <v/>
      </c>
      <c r="C1343" s="191" t="str">
        <f>IF('Formulario PPGR3'!$G1343="","",'Formulario PPGR1'!#REF!)</f>
        <v/>
      </c>
      <c r="D1343" s="191" t="str">
        <f>IF('Formulario PPGR3'!$G1343="","",'Formulario PPGR1'!#REF!)</f>
        <v/>
      </c>
      <c r="E1343" s="191" t="str">
        <f>IF('Formulario PPGR3'!$G1343="","",'Formulario PPGR1'!#REF!)</f>
        <v/>
      </c>
      <c r="F1343" s="191" t="str">
        <f>IF('Formulario PPGR3'!$G1343="","",'Formulario PPGR1'!#REF!)</f>
        <v/>
      </c>
      <c r="G1343" s="243"/>
      <c r="H1343" s="531" t="str" cm="1">
        <f t="array" ref="H1343">IF(Tabla1[[#This Row],[Código_Actividad]]="","",_xlfn.XLOOKUP(Tabla1[[#This Row],[Código_Actividad]],CodigoActividad,Tabla2[Actividades Programables Presupuestables],"",0))</f>
        <v/>
      </c>
      <c r="I1343" s="532" t="str">
        <f>IFERROR(VLOOKUP('Formulario PPGR3'!$G1343,'Formulario PPGR2'!$H$110:$V$265,15,FALSE),"")</f>
        <v/>
      </c>
      <c r="J1343" s="537"/>
      <c r="K1343" s="535" t="str">
        <f>IF(Tabla1[[#This Row],[Insumos]]="","",_xlfn.XLOOKUP(Tabla1[[#This Row],[Insumos]],Tabla10[Insumo],Tabla10[InsumoAbrev],"",0))</f>
        <v/>
      </c>
      <c r="L1343" s="536"/>
      <c r="M1343" s="533" t="str">
        <f>IF(Tabla1[[#This Row],[Descripción]]="","",_xlfn.XLOOKUP(Tabla1[[#This Row],[Descripción]],Tabla10[Descripción],Tabla10[Unidad de Medida],"",0))</f>
        <v/>
      </c>
      <c r="N1343" s="323"/>
      <c r="O1343" s="534" t="str">
        <f>IF(Tabla1[[#This Row],[Descripción]]="","",_xlfn.XLOOKUP(Tabla1[[#This Row],[Descripción]],Tabla10[Descripción],Tabla10[Precio Unitario],0))</f>
        <v/>
      </c>
      <c r="P1343" s="534" t="str">
        <f>IF(Tabla1[[#This Row],[Cantidad de Insumos]]="","",Tabla1[[#This Row],[Precio Unitario]]*Tabla1[[#This Row],[Cantidad de Insumos]])</f>
        <v/>
      </c>
      <c r="Q1343" s="534" t="str">
        <f>IF(Tabla1[[#This Row],[Descripción]]="","",_xlfn.XLOOKUP(Tabla1[[#This Row],[Descripción]],Tabla10[Descripción],Tabla10[CODIGO PRESUPUESTARIO],0))</f>
        <v/>
      </c>
      <c r="R1343" s="535"/>
    </row>
    <row r="1344" spans="2:18" x14ac:dyDescent="0.25">
      <c r="B1344" s="191" t="str">
        <f>IF('Formulario PPGR3'!$G1344="","",CONCATENATE('Formulario PPGR3'!$C1344,".",'Formulario PPGR3'!$D1344,".",'Formulario PPGR3'!$E1344,".",'Formulario PPGR3'!$F1344))</f>
        <v/>
      </c>
      <c r="C1344" s="191" t="str">
        <f>IF('Formulario PPGR3'!$G1344="","",'Formulario PPGR1'!#REF!)</f>
        <v/>
      </c>
      <c r="D1344" s="191" t="str">
        <f>IF('Formulario PPGR3'!$G1344="","",'Formulario PPGR1'!#REF!)</f>
        <v/>
      </c>
      <c r="E1344" s="191" t="str">
        <f>IF('Formulario PPGR3'!$G1344="","",'Formulario PPGR1'!#REF!)</f>
        <v/>
      </c>
      <c r="F1344" s="191" t="str">
        <f>IF('Formulario PPGR3'!$G1344="","",'Formulario PPGR1'!#REF!)</f>
        <v/>
      </c>
      <c r="G1344" s="243"/>
      <c r="H1344" s="531" t="str" cm="1">
        <f t="array" ref="H1344">IF(Tabla1[[#This Row],[Código_Actividad]]="","",_xlfn.XLOOKUP(Tabla1[[#This Row],[Código_Actividad]],CodigoActividad,Tabla2[Actividades Programables Presupuestables],"",0))</f>
        <v/>
      </c>
      <c r="I1344" s="532" t="str">
        <f>IFERROR(VLOOKUP('Formulario PPGR3'!$G1344,'Formulario PPGR2'!$H$110:$V$265,15,FALSE),"")</f>
        <v/>
      </c>
      <c r="J1344" s="537"/>
      <c r="K1344" s="535" t="str">
        <f>IF(Tabla1[[#This Row],[Insumos]]="","",_xlfn.XLOOKUP(Tabla1[[#This Row],[Insumos]],Tabla10[Insumo],Tabla10[InsumoAbrev],"",0))</f>
        <v/>
      </c>
      <c r="L1344" s="536"/>
      <c r="M1344" s="533" t="str">
        <f>IF(Tabla1[[#This Row],[Descripción]]="","",_xlfn.XLOOKUP(Tabla1[[#This Row],[Descripción]],Tabla10[Descripción],Tabla10[Unidad de Medida],"",0))</f>
        <v/>
      </c>
      <c r="N1344" s="323"/>
      <c r="O1344" s="534" t="str">
        <f>IF(Tabla1[[#This Row],[Descripción]]="","",_xlfn.XLOOKUP(Tabla1[[#This Row],[Descripción]],Tabla10[Descripción],Tabla10[Precio Unitario],0))</f>
        <v/>
      </c>
      <c r="P1344" s="534" t="str">
        <f>IF(Tabla1[[#This Row],[Cantidad de Insumos]]="","",Tabla1[[#This Row],[Precio Unitario]]*Tabla1[[#This Row],[Cantidad de Insumos]])</f>
        <v/>
      </c>
      <c r="Q1344" s="534" t="str">
        <f>IF(Tabla1[[#This Row],[Descripción]]="","",_xlfn.XLOOKUP(Tabla1[[#This Row],[Descripción]],Tabla10[Descripción],Tabla10[CODIGO PRESUPUESTARIO],0))</f>
        <v/>
      </c>
      <c r="R1344" s="535"/>
    </row>
    <row r="1345" spans="2:18" x14ac:dyDescent="0.25">
      <c r="B1345" s="191" t="str">
        <f>IF('Formulario PPGR3'!$G1345="","",CONCATENATE('Formulario PPGR3'!$C1345,".",'Formulario PPGR3'!$D1345,".",'Formulario PPGR3'!$E1345,".",'Formulario PPGR3'!$F1345))</f>
        <v/>
      </c>
      <c r="C1345" s="191" t="str">
        <f>IF('Formulario PPGR3'!$G1345="","",'Formulario PPGR1'!#REF!)</f>
        <v/>
      </c>
      <c r="D1345" s="191" t="str">
        <f>IF('Formulario PPGR3'!$G1345="","",'Formulario PPGR1'!#REF!)</f>
        <v/>
      </c>
      <c r="E1345" s="191" t="str">
        <f>IF('Formulario PPGR3'!$G1345="","",'Formulario PPGR1'!#REF!)</f>
        <v/>
      </c>
      <c r="F1345" s="191" t="str">
        <f>IF('Formulario PPGR3'!$G1345="","",'Formulario PPGR1'!#REF!)</f>
        <v/>
      </c>
      <c r="G1345" s="243"/>
      <c r="H1345" s="531" t="str" cm="1">
        <f t="array" ref="H1345">IF(Tabla1[[#This Row],[Código_Actividad]]="","",_xlfn.XLOOKUP(Tabla1[[#This Row],[Código_Actividad]],CodigoActividad,Tabla2[Actividades Programables Presupuestables],"",0))</f>
        <v/>
      </c>
      <c r="I1345" s="532" t="str">
        <f>IFERROR(VLOOKUP('Formulario PPGR3'!$G1345,'Formulario PPGR2'!$H$110:$V$265,15,FALSE),"")</f>
        <v/>
      </c>
      <c r="J1345" s="537"/>
      <c r="K1345" s="535" t="str">
        <f>IF(Tabla1[[#This Row],[Insumos]]="","",_xlfn.XLOOKUP(Tabla1[[#This Row],[Insumos]],Tabla10[Insumo],Tabla10[InsumoAbrev],"",0))</f>
        <v/>
      </c>
      <c r="L1345" s="536"/>
      <c r="M1345" s="533" t="str">
        <f>IF(Tabla1[[#This Row],[Descripción]]="","",_xlfn.XLOOKUP(Tabla1[[#This Row],[Descripción]],Tabla10[Descripción],Tabla10[Unidad de Medida],"",0))</f>
        <v/>
      </c>
      <c r="N1345" s="323"/>
      <c r="O1345" s="534" t="str">
        <f>IF(Tabla1[[#This Row],[Descripción]]="","",_xlfn.XLOOKUP(Tabla1[[#This Row],[Descripción]],Tabla10[Descripción],Tabla10[Precio Unitario],0))</f>
        <v/>
      </c>
      <c r="P1345" s="534" t="str">
        <f>IF(Tabla1[[#This Row],[Cantidad de Insumos]]="","",Tabla1[[#This Row],[Precio Unitario]]*Tabla1[[#This Row],[Cantidad de Insumos]])</f>
        <v/>
      </c>
      <c r="Q1345" s="534" t="str">
        <f>IF(Tabla1[[#This Row],[Descripción]]="","",_xlfn.XLOOKUP(Tabla1[[#This Row],[Descripción]],Tabla10[Descripción],Tabla10[CODIGO PRESUPUESTARIO],0))</f>
        <v/>
      </c>
      <c r="R1345" s="535"/>
    </row>
    <row r="1346" spans="2:18" x14ac:dyDescent="0.25">
      <c r="B1346" s="191" t="str">
        <f>IF('Formulario PPGR3'!$G1346="","",CONCATENATE('Formulario PPGR3'!$C1346,".",'Formulario PPGR3'!$D1346,".",'Formulario PPGR3'!$E1346,".",'Formulario PPGR3'!$F1346))</f>
        <v/>
      </c>
      <c r="C1346" s="191" t="str">
        <f>IF('Formulario PPGR3'!$G1346="","",'Formulario PPGR1'!#REF!)</f>
        <v/>
      </c>
      <c r="D1346" s="191" t="str">
        <f>IF('Formulario PPGR3'!$G1346="","",'Formulario PPGR1'!#REF!)</f>
        <v/>
      </c>
      <c r="E1346" s="191" t="str">
        <f>IF('Formulario PPGR3'!$G1346="","",'Formulario PPGR1'!#REF!)</f>
        <v/>
      </c>
      <c r="F1346" s="191" t="str">
        <f>IF('Formulario PPGR3'!$G1346="","",'Formulario PPGR1'!#REF!)</f>
        <v/>
      </c>
      <c r="G1346" s="243"/>
      <c r="H1346" s="531" t="str" cm="1">
        <f t="array" ref="H1346">IF(Tabla1[[#This Row],[Código_Actividad]]="","",_xlfn.XLOOKUP(Tabla1[[#This Row],[Código_Actividad]],CodigoActividad,Tabla2[Actividades Programables Presupuestables],"",0))</f>
        <v/>
      </c>
      <c r="I1346" s="532" t="str">
        <f>IFERROR(VLOOKUP('Formulario PPGR3'!$G1346,'Formulario PPGR2'!$H$110:$V$265,15,FALSE),"")</f>
        <v/>
      </c>
      <c r="J1346" s="537"/>
      <c r="K1346" s="535" t="str">
        <f>IF(Tabla1[[#This Row],[Insumos]]="","",_xlfn.XLOOKUP(Tabla1[[#This Row],[Insumos]],Tabla10[Insumo],Tabla10[InsumoAbrev],"",0))</f>
        <v/>
      </c>
      <c r="L1346" s="536"/>
      <c r="M1346" s="533" t="str">
        <f>IF(Tabla1[[#This Row],[Descripción]]="","",_xlfn.XLOOKUP(Tabla1[[#This Row],[Descripción]],Tabla10[Descripción],Tabla10[Unidad de Medida],"",0))</f>
        <v/>
      </c>
      <c r="N1346" s="323"/>
      <c r="O1346" s="534" t="str">
        <f>IF(Tabla1[[#This Row],[Descripción]]="","",_xlfn.XLOOKUP(Tabla1[[#This Row],[Descripción]],Tabla10[Descripción],Tabla10[Precio Unitario],0))</f>
        <v/>
      </c>
      <c r="P1346" s="534" t="str">
        <f>IF(Tabla1[[#This Row],[Cantidad de Insumos]]="","",Tabla1[[#This Row],[Precio Unitario]]*Tabla1[[#This Row],[Cantidad de Insumos]])</f>
        <v/>
      </c>
      <c r="Q1346" s="534" t="str">
        <f>IF(Tabla1[[#This Row],[Descripción]]="","",_xlfn.XLOOKUP(Tabla1[[#This Row],[Descripción]],Tabla10[Descripción],Tabla10[CODIGO PRESUPUESTARIO],0))</f>
        <v/>
      </c>
      <c r="R1346" s="535"/>
    </row>
    <row r="1347" spans="2:18" x14ac:dyDescent="0.25">
      <c r="B1347" s="191" t="str">
        <f>IF('Formulario PPGR3'!$G1347="","",CONCATENATE('Formulario PPGR3'!$C1347,".",'Formulario PPGR3'!$D1347,".",'Formulario PPGR3'!$E1347,".",'Formulario PPGR3'!$F1347))</f>
        <v/>
      </c>
      <c r="C1347" s="191" t="str">
        <f>IF('Formulario PPGR3'!$G1347="","",'Formulario PPGR1'!#REF!)</f>
        <v/>
      </c>
      <c r="D1347" s="191" t="str">
        <f>IF('Formulario PPGR3'!$G1347="","",'Formulario PPGR1'!#REF!)</f>
        <v/>
      </c>
      <c r="E1347" s="191" t="str">
        <f>IF('Formulario PPGR3'!$G1347="","",'Formulario PPGR1'!#REF!)</f>
        <v/>
      </c>
      <c r="F1347" s="191" t="str">
        <f>IF('Formulario PPGR3'!$G1347="","",'Formulario PPGR1'!#REF!)</f>
        <v/>
      </c>
      <c r="G1347" s="243"/>
      <c r="H1347" s="531" t="str" cm="1">
        <f t="array" ref="H1347">IF(Tabla1[[#This Row],[Código_Actividad]]="","",_xlfn.XLOOKUP(Tabla1[[#This Row],[Código_Actividad]],CodigoActividad,Tabla2[Actividades Programables Presupuestables],"",0))</f>
        <v/>
      </c>
      <c r="I1347" s="532" t="str">
        <f>IFERROR(VLOOKUP('Formulario PPGR3'!$G1347,'Formulario PPGR2'!$H$110:$V$265,15,FALSE),"")</f>
        <v/>
      </c>
      <c r="J1347" s="537"/>
      <c r="K1347" s="535" t="str">
        <f>IF(Tabla1[[#This Row],[Insumos]]="","",_xlfn.XLOOKUP(Tabla1[[#This Row],[Insumos]],Tabla10[Insumo],Tabla10[InsumoAbrev],"",0))</f>
        <v/>
      </c>
      <c r="L1347" s="536"/>
      <c r="M1347" s="533" t="str">
        <f>IF(Tabla1[[#This Row],[Descripción]]="","",_xlfn.XLOOKUP(Tabla1[[#This Row],[Descripción]],Tabla10[Descripción],Tabla10[Unidad de Medida],"",0))</f>
        <v/>
      </c>
      <c r="N1347" s="323"/>
      <c r="O1347" s="534" t="str">
        <f>IF(Tabla1[[#This Row],[Descripción]]="","",_xlfn.XLOOKUP(Tabla1[[#This Row],[Descripción]],Tabla10[Descripción],Tabla10[Precio Unitario],0))</f>
        <v/>
      </c>
      <c r="P1347" s="534" t="str">
        <f>IF(Tabla1[[#This Row],[Cantidad de Insumos]]="","",Tabla1[[#This Row],[Precio Unitario]]*Tabla1[[#This Row],[Cantidad de Insumos]])</f>
        <v/>
      </c>
      <c r="Q1347" s="534" t="str">
        <f>IF(Tabla1[[#This Row],[Descripción]]="","",_xlfn.XLOOKUP(Tabla1[[#This Row],[Descripción]],Tabla10[Descripción],Tabla10[CODIGO PRESUPUESTARIO],0))</f>
        <v/>
      </c>
      <c r="R1347" s="535"/>
    </row>
    <row r="1348" spans="2:18" x14ac:dyDescent="0.25">
      <c r="B1348" s="191" t="str">
        <f>IF('Formulario PPGR3'!$G1348="","",CONCATENATE('Formulario PPGR3'!$C1348,".",'Formulario PPGR3'!$D1348,".",'Formulario PPGR3'!$E1348,".",'Formulario PPGR3'!$F1348))</f>
        <v/>
      </c>
      <c r="C1348" s="191" t="str">
        <f>IF('Formulario PPGR3'!$G1348="","",'Formulario PPGR1'!#REF!)</f>
        <v/>
      </c>
      <c r="D1348" s="191" t="str">
        <f>IF('Formulario PPGR3'!$G1348="","",'Formulario PPGR1'!#REF!)</f>
        <v/>
      </c>
      <c r="E1348" s="191" t="str">
        <f>IF('Formulario PPGR3'!$G1348="","",'Formulario PPGR1'!#REF!)</f>
        <v/>
      </c>
      <c r="F1348" s="191" t="str">
        <f>IF('Formulario PPGR3'!$G1348="","",'Formulario PPGR1'!#REF!)</f>
        <v/>
      </c>
      <c r="G1348" s="243"/>
      <c r="H1348" s="531" t="str" cm="1">
        <f t="array" ref="H1348">IF(Tabla1[[#This Row],[Código_Actividad]]="","",_xlfn.XLOOKUP(Tabla1[[#This Row],[Código_Actividad]],CodigoActividad,Tabla2[Actividades Programables Presupuestables],"",0))</f>
        <v/>
      </c>
      <c r="I1348" s="532" t="str">
        <f>IFERROR(VLOOKUP('Formulario PPGR3'!$G1348,'Formulario PPGR2'!$H$110:$V$265,15,FALSE),"")</f>
        <v/>
      </c>
      <c r="J1348" s="537"/>
      <c r="K1348" s="535" t="str">
        <f>IF(Tabla1[[#This Row],[Insumos]]="","",_xlfn.XLOOKUP(Tabla1[[#This Row],[Insumos]],Tabla10[Insumo],Tabla10[InsumoAbrev],"",0))</f>
        <v/>
      </c>
      <c r="L1348" s="536"/>
      <c r="M1348" s="533" t="str">
        <f>IF(Tabla1[[#This Row],[Descripción]]="","",_xlfn.XLOOKUP(Tabla1[[#This Row],[Descripción]],Tabla10[Descripción],Tabla10[Unidad de Medida],"",0))</f>
        <v/>
      </c>
      <c r="N1348" s="323"/>
      <c r="O1348" s="534" t="str">
        <f>IF(Tabla1[[#This Row],[Descripción]]="","",_xlfn.XLOOKUP(Tabla1[[#This Row],[Descripción]],Tabla10[Descripción],Tabla10[Precio Unitario],0))</f>
        <v/>
      </c>
      <c r="P1348" s="534" t="str">
        <f>IF(Tabla1[[#This Row],[Cantidad de Insumos]]="","",Tabla1[[#This Row],[Precio Unitario]]*Tabla1[[#This Row],[Cantidad de Insumos]])</f>
        <v/>
      </c>
      <c r="Q1348" s="534" t="str">
        <f>IF(Tabla1[[#This Row],[Descripción]]="","",_xlfn.XLOOKUP(Tabla1[[#This Row],[Descripción]],Tabla10[Descripción],Tabla10[CODIGO PRESUPUESTARIO],0))</f>
        <v/>
      </c>
      <c r="R1348" s="535"/>
    </row>
    <row r="1349" spans="2:18" hidden="1" x14ac:dyDescent="0.25">
      <c r="B1349" s="191" t="str">
        <f>IF('Formulario PPGR3'!$G1349="","",CONCATENATE('Formulario PPGR3'!$C1349,".",'Formulario PPGR3'!$D1349,".",'Formulario PPGR3'!$E1349,".",'Formulario PPGR3'!$F1349))</f>
        <v/>
      </c>
      <c r="C1349" s="191" t="str">
        <f>IF('Formulario PPGR3'!$G1349="","",'Formulario PPGR1'!#REF!)</f>
        <v/>
      </c>
      <c r="D1349" s="191" t="str">
        <f>IF('Formulario PPGR3'!$G1349="","",'Formulario PPGR1'!#REF!)</f>
        <v/>
      </c>
      <c r="E1349" s="191" t="str">
        <f>IF('Formulario PPGR3'!$G1349="","",'Formulario PPGR1'!#REF!)</f>
        <v/>
      </c>
      <c r="F1349" s="191" t="str">
        <f>IF('Formulario PPGR3'!$G1349="","",'Formulario PPGR1'!#REF!)</f>
        <v/>
      </c>
      <c r="G1349" s="243"/>
      <c r="H1349" s="531" t="str" cm="1">
        <f t="array" ref="H1349">IF(Tabla1[[#This Row],[Código_Actividad]]="","",_xlfn.XLOOKUP(Tabla1[[#This Row],[Código_Actividad]],CodigoActividad,Tabla2[Actividades Programables Presupuestables],"",0))</f>
        <v/>
      </c>
      <c r="I1349" s="532" t="str">
        <f>IFERROR(VLOOKUP('Formulario PPGR3'!$G1349,'Formulario PPGR2'!$H$110:$V$265,15,FALSE),"")</f>
        <v/>
      </c>
      <c r="J1349" s="537"/>
      <c r="K1349" s="535" t="str">
        <f>IF(Tabla1[[#This Row],[Insumos]]="","",_xlfn.XLOOKUP(Tabla1[[#This Row],[Insumos]],Tabla10[Insumo],Tabla10[InsumoAbrev],"",0))</f>
        <v/>
      </c>
      <c r="L1349" s="536"/>
      <c r="M1349" s="533" t="str">
        <f>IF(Tabla1[[#This Row],[Descripción]]="","",_xlfn.XLOOKUP(Tabla1[[#This Row],[Descripción]],Tabla10[Descripción],Tabla10[Unidad de Medida],"",0))</f>
        <v/>
      </c>
      <c r="N1349" s="323"/>
      <c r="O1349" s="534" t="str">
        <f>IF(Tabla1[[#This Row],[Descripción]]="","",_xlfn.XLOOKUP(Tabla1[[#This Row],[Descripción]],Tabla10[Descripción],Tabla10[Precio Unitario],0))</f>
        <v/>
      </c>
      <c r="P1349" s="534" t="str">
        <f>IF(Tabla1[[#This Row],[Cantidad de Insumos]]="","",Tabla1[[#This Row],[Precio Unitario]]*Tabla1[[#This Row],[Cantidad de Insumos]])</f>
        <v/>
      </c>
      <c r="Q1349" s="534" t="str">
        <f>IF(Tabla1[[#This Row],[Descripción]]="","",_xlfn.XLOOKUP(Tabla1[[#This Row],[Descripción]],Tabla10[Descripción],Tabla10[CODIGO PRESUPUESTARIO],0))</f>
        <v/>
      </c>
      <c r="R1349" s="535"/>
    </row>
    <row r="1350" spans="2:18" hidden="1" x14ac:dyDescent="0.25">
      <c r="B1350" s="191" t="str">
        <f>IF('Formulario PPGR3'!$G1350="","",CONCATENATE('Formulario PPGR3'!$C1350,".",'Formulario PPGR3'!$D1350,".",'Formulario PPGR3'!$E1350,".",'Formulario PPGR3'!$F1350))</f>
        <v/>
      </c>
      <c r="C1350" s="191" t="str">
        <f>IF('Formulario PPGR3'!$G1350="","",'Formulario PPGR1'!#REF!)</f>
        <v/>
      </c>
      <c r="D1350" s="191" t="str">
        <f>IF('Formulario PPGR3'!$G1350="","",'Formulario PPGR1'!#REF!)</f>
        <v/>
      </c>
      <c r="E1350" s="191" t="str">
        <f>IF('Formulario PPGR3'!$G1350="","",'Formulario PPGR1'!#REF!)</f>
        <v/>
      </c>
      <c r="F1350" s="191" t="str">
        <f>IF('Formulario PPGR3'!$G1350="","",'Formulario PPGR1'!#REF!)</f>
        <v/>
      </c>
      <c r="G1350" s="243"/>
      <c r="H1350" s="531" t="str" cm="1">
        <f t="array" ref="H1350">IF(Tabla1[[#This Row],[Código_Actividad]]="","",_xlfn.XLOOKUP(Tabla1[[#This Row],[Código_Actividad]],CodigoActividad,Tabla2[Actividades Programables Presupuestables],"",0))</f>
        <v/>
      </c>
      <c r="I1350" s="532" t="str">
        <f>IFERROR(VLOOKUP('Formulario PPGR3'!$G1350,'Formulario PPGR2'!$H$110:$V$265,15,FALSE),"")</f>
        <v/>
      </c>
      <c r="J1350" s="537"/>
      <c r="K1350" s="535" t="str">
        <f>IF(Tabla1[[#This Row],[Insumos]]="","",_xlfn.XLOOKUP(Tabla1[[#This Row],[Insumos]],Tabla10[Insumo],Tabla10[InsumoAbrev],"",0))</f>
        <v/>
      </c>
      <c r="L1350" s="536"/>
      <c r="M1350" s="533" t="str">
        <f>IF(Tabla1[[#This Row],[Descripción]]="","",_xlfn.XLOOKUP(Tabla1[[#This Row],[Descripción]],Tabla10[Descripción],Tabla10[Unidad de Medida],"",0))</f>
        <v/>
      </c>
      <c r="N1350" s="323"/>
      <c r="O1350" s="534" t="str">
        <f>IF(Tabla1[[#This Row],[Descripción]]="","",_xlfn.XLOOKUP(Tabla1[[#This Row],[Descripción]],Tabla10[Descripción],Tabla10[Precio Unitario],0))</f>
        <v/>
      </c>
      <c r="P1350" s="534" t="str">
        <f>IF(Tabla1[[#This Row],[Cantidad de Insumos]]="","",Tabla1[[#This Row],[Precio Unitario]]*Tabla1[[#This Row],[Cantidad de Insumos]])</f>
        <v/>
      </c>
      <c r="Q1350" s="534" t="str">
        <f>IF(Tabla1[[#This Row],[Descripción]]="","",_xlfn.XLOOKUP(Tabla1[[#This Row],[Descripción]],Tabla10[Descripción],Tabla10[CODIGO PRESUPUESTARIO],0))</f>
        <v/>
      </c>
      <c r="R1350" s="535"/>
    </row>
    <row r="1351" spans="2:18" hidden="1" x14ac:dyDescent="0.25">
      <c r="B1351" s="191" t="str">
        <f>IF('Formulario PPGR3'!$G1351="","",CONCATENATE('Formulario PPGR3'!$C1351,".",'Formulario PPGR3'!$D1351,".",'Formulario PPGR3'!$E1351,".",'Formulario PPGR3'!$F1351))</f>
        <v/>
      </c>
      <c r="C1351" s="191" t="str">
        <f>IF('Formulario PPGR3'!$G1351="","",'Formulario PPGR1'!#REF!)</f>
        <v/>
      </c>
      <c r="D1351" s="191" t="str">
        <f>IF('Formulario PPGR3'!$G1351="","",'Formulario PPGR1'!#REF!)</f>
        <v/>
      </c>
      <c r="E1351" s="191" t="str">
        <f>IF('Formulario PPGR3'!$G1351="","",'Formulario PPGR1'!#REF!)</f>
        <v/>
      </c>
      <c r="F1351" s="191" t="str">
        <f>IF('Formulario PPGR3'!$G1351="","",'Formulario PPGR1'!#REF!)</f>
        <v/>
      </c>
      <c r="G1351" s="243"/>
      <c r="H1351" s="531" t="str" cm="1">
        <f t="array" ref="H1351">IF(Tabla1[[#This Row],[Código_Actividad]]="","",_xlfn.XLOOKUP(Tabla1[[#This Row],[Código_Actividad]],CodigoActividad,Tabla2[Actividades Programables Presupuestables],"",0))</f>
        <v/>
      </c>
      <c r="I1351" s="532" t="str">
        <f>IFERROR(VLOOKUP('Formulario PPGR3'!$G1351,'Formulario PPGR2'!$H$110:$V$265,15,FALSE),"")</f>
        <v/>
      </c>
      <c r="J1351" s="537"/>
      <c r="K1351" s="535" t="str">
        <f>IF(Tabla1[[#This Row],[Insumos]]="","",_xlfn.XLOOKUP(Tabla1[[#This Row],[Insumos]],Tabla10[Insumo],Tabla10[InsumoAbrev],"",0))</f>
        <v/>
      </c>
      <c r="L1351" s="536"/>
      <c r="M1351" s="533" t="str">
        <f>IF(Tabla1[[#This Row],[Descripción]]="","",_xlfn.XLOOKUP(Tabla1[[#This Row],[Descripción]],Tabla10[Descripción],Tabla10[Unidad de Medida],"",0))</f>
        <v/>
      </c>
      <c r="N1351" s="323"/>
      <c r="O1351" s="534" t="str">
        <f>IF(Tabla1[[#This Row],[Descripción]]="","",_xlfn.XLOOKUP(Tabla1[[#This Row],[Descripción]],Tabla10[Descripción],Tabla10[Precio Unitario],0))</f>
        <v/>
      </c>
      <c r="P1351" s="534" t="str">
        <f>IF(Tabla1[[#This Row],[Cantidad de Insumos]]="","",Tabla1[[#This Row],[Precio Unitario]]*Tabla1[[#This Row],[Cantidad de Insumos]])</f>
        <v/>
      </c>
      <c r="Q1351" s="534" t="str">
        <f>IF(Tabla1[[#This Row],[Descripción]]="","",_xlfn.XLOOKUP(Tabla1[[#This Row],[Descripción]],Tabla10[Descripción],Tabla10[CODIGO PRESUPUESTARIO],0))</f>
        <v/>
      </c>
      <c r="R1351" s="535"/>
    </row>
    <row r="1352" spans="2:18" hidden="1" x14ac:dyDescent="0.25">
      <c r="B1352" s="191" t="str">
        <f>IF('Formulario PPGR3'!$G1352="","",CONCATENATE('Formulario PPGR3'!$C1352,".",'Formulario PPGR3'!$D1352,".",'Formulario PPGR3'!$E1352,".",'Formulario PPGR3'!$F1352))</f>
        <v/>
      </c>
      <c r="C1352" s="191" t="str">
        <f>IF('Formulario PPGR3'!$G1352="","",'Formulario PPGR1'!#REF!)</f>
        <v/>
      </c>
      <c r="D1352" s="191" t="str">
        <f>IF('Formulario PPGR3'!$G1352="","",'Formulario PPGR1'!#REF!)</f>
        <v/>
      </c>
      <c r="E1352" s="191" t="str">
        <f>IF('Formulario PPGR3'!$G1352="","",'Formulario PPGR1'!#REF!)</f>
        <v/>
      </c>
      <c r="F1352" s="191" t="str">
        <f>IF('Formulario PPGR3'!$G1352="","",'Formulario PPGR1'!#REF!)</f>
        <v/>
      </c>
      <c r="G1352" s="243"/>
      <c r="H1352" s="531" t="str" cm="1">
        <f t="array" ref="H1352">IF(Tabla1[[#This Row],[Código_Actividad]]="","",_xlfn.XLOOKUP(Tabla1[[#This Row],[Código_Actividad]],CodigoActividad,Tabla2[Actividades Programables Presupuestables],"",0))</f>
        <v/>
      </c>
      <c r="I1352" s="532" t="str">
        <f>IFERROR(VLOOKUP('Formulario PPGR3'!$G1352,'Formulario PPGR2'!$H$110:$V$265,15,FALSE),"")</f>
        <v/>
      </c>
      <c r="J1352" s="537"/>
      <c r="K1352" s="535" t="str">
        <f>IF(Tabla1[[#This Row],[Insumos]]="","",_xlfn.XLOOKUP(Tabla1[[#This Row],[Insumos]],Tabla10[Insumo],Tabla10[InsumoAbrev],"",0))</f>
        <v/>
      </c>
      <c r="L1352" s="536"/>
      <c r="M1352" s="533" t="str">
        <f>IF(Tabla1[[#This Row],[Descripción]]="","",_xlfn.XLOOKUP(Tabla1[[#This Row],[Descripción]],Tabla10[Descripción],Tabla10[Unidad de Medida],"",0))</f>
        <v/>
      </c>
      <c r="N1352" s="323"/>
      <c r="O1352" s="534" t="str">
        <f>IF(Tabla1[[#This Row],[Descripción]]="","",_xlfn.XLOOKUP(Tabla1[[#This Row],[Descripción]],Tabla10[Descripción],Tabla10[Precio Unitario],0))</f>
        <v/>
      </c>
      <c r="P1352" s="534" t="str">
        <f>IF(Tabla1[[#This Row],[Cantidad de Insumos]]="","",Tabla1[[#This Row],[Precio Unitario]]*Tabla1[[#This Row],[Cantidad de Insumos]])</f>
        <v/>
      </c>
      <c r="Q1352" s="534" t="str">
        <f>IF(Tabla1[[#This Row],[Descripción]]="","",_xlfn.XLOOKUP(Tabla1[[#This Row],[Descripción]],Tabla10[Descripción],Tabla10[CODIGO PRESUPUESTARIO],0))</f>
        <v/>
      </c>
      <c r="R1352" s="535"/>
    </row>
    <row r="1353" spans="2:18" hidden="1" x14ac:dyDescent="0.25">
      <c r="B1353" s="191" t="str">
        <f>IF('Formulario PPGR3'!$G1353="","",CONCATENATE('Formulario PPGR3'!$C1353,".",'Formulario PPGR3'!$D1353,".",'Formulario PPGR3'!$E1353,".",'Formulario PPGR3'!$F1353))</f>
        <v/>
      </c>
      <c r="C1353" s="191" t="str">
        <f>IF('Formulario PPGR3'!$G1353="","",'Formulario PPGR1'!#REF!)</f>
        <v/>
      </c>
      <c r="D1353" s="191" t="str">
        <f>IF('Formulario PPGR3'!$G1353="","",'Formulario PPGR1'!#REF!)</f>
        <v/>
      </c>
      <c r="E1353" s="191" t="str">
        <f>IF('Formulario PPGR3'!$G1353="","",'Formulario PPGR1'!#REF!)</f>
        <v/>
      </c>
      <c r="F1353" s="191" t="str">
        <f>IF('Formulario PPGR3'!$G1353="","",'Formulario PPGR1'!#REF!)</f>
        <v/>
      </c>
      <c r="G1353" s="243"/>
      <c r="H1353" s="531" t="str" cm="1">
        <f t="array" ref="H1353">IF(Tabla1[[#This Row],[Código_Actividad]]="","",_xlfn.XLOOKUP(Tabla1[[#This Row],[Código_Actividad]],CodigoActividad,Tabla2[Actividades Programables Presupuestables],"",0))</f>
        <v/>
      </c>
      <c r="I1353" s="532" t="str">
        <f>IFERROR(VLOOKUP('Formulario PPGR3'!$G1353,'Formulario PPGR2'!$H$110:$V$265,15,FALSE),"")</f>
        <v/>
      </c>
      <c r="J1353" s="537"/>
      <c r="K1353" s="535" t="str">
        <f>IF(Tabla1[[#This Row],[Insumos]]="","",_xlfn.XLOOKUP(Tabla1[[#This Row],[Insumos]],Tabla10[Insumo],Tabla10[InsumoAbrev],"",0))</f>
        <v/>
      </c>
      <c r="L1353" s="536"/>
      <c r="M1353" s="533" t="str">
        <f>IF(Tabla1[[#This Row],[Descripción]]="","",_xlfn.XLOOKUP(Tabla1[[#This Row],[Descripción]],Tabla10[Descripción],Tabla10[Unidad de Medida],"",0))</f>
        <v/>
      </c>
      <c r="N1353" s="323"/>
      <c r="O1353" s="534" t="str">
        <f>IF(Tabla1[[#This Row],[Descripción]]="","",_xlfn.XLOOKUP(Tabla1[[#This Row],[Descripción]],Tabla10[Descripción],Tabla10[Precio Unitario],0))</f>
        <v/>
      </c>
      <c r="P1353" s="534" t="str">
        <f>IF(Tabla1[[#This Row],[Cantidad de Insumos]]="","",Tabla1[[#This Row],[Precio Unitario]]*Tabla1[[#This Row],[Cantidad de Insumos]])</f>
        <v/>
      </c>
      <c r="Q1353" s="534" t="str">
        <f>IF(Tabla1[[#This Row],[Descripción]]="","",_xlfn.XLOOKUP(Tabla1[[#This Row],[Descripción]],Tabla10[Descripción],Tabla10[CODIGO PRESUPUESTARIO],0))</f>
        <v/>
      </c>
      <c r="R1353" s="535"/>
    </row>
    <row r="1354" spans="2:18" hidden="1" x14ac:dyDescent="0.25">
      <c r="B1354" s="191" t="str">
        <f>IF('Formulario PPGR3'!$G1354="","",CONCATENATE('Formulario PPGR3'!$C1354,".",'Formulario PPGR3'!$D1354,".",'Formulario PPGR3'!$E1354,".",'Formulario PPGR3'!$F1354))</f>
        <v/>
      </c>
      <c r="C1354" s="191" t="str">
        <f>IF('Formulario PPGR3'!$G1354="","",'Formulario PPGR1'!#REF!)</f>
        <v/>
      </c>
      <c r="D1354" s="191" t="str">
        <f>IF('Formulario PPGR3'!$G1354="","",'Formulario PPGR1'!#REF!)</f>
        <v/>
      </c>
      <c r="E1354" s="191" t="str">
        <f>IF('Formulario PPGR3'!$G1354="","",'Formulario PPGR1'!#REF!)</f>
        <v/>
      </c>
      <c r="F1354" s="191" t="str">
        <f>IF('Formulario PPGR3'!$G1354="","",'Formulario PPGR1'!#REF!)</f>
        <v/>
      </c>
      <c r="G1354" s="243"/>
      <c r="H1354" s="531" t="str" cm="1">
        <f t="array" ref="H1354">IF(Tabla1[[#This Row],[Código_Actividad]]="","",_xlfn.XLOOKUP(Tabla1[[#This Row],[Código_Actividad]],CodigoActividad,Tabla2[Actividades Programables Presupuestables],"",0))</f>
        <v/>
      </c>
      <c r="I1354" s="532" t="str">
        <f>IFERROR(VLOOKUP('Formulario PPGR3'!$G1354,'Formulario PPGR2'!$H$110:$V$265,15,FALSE),"")</f>
        <v/>
      </c>
      <c r="J1354" s="537"/>
      <c r="K1354" s="535" t="str">
        <f>IF(Tabla1[[#This Row],[Insumos]]="","",_xlfn.XLOOKUP(Tabla1[[#This Row],[Insumos]],Tabla10[Insumo],Tabla10[InsumoAbrev],"",0))</f>
        <v/>
      </c>
      <c r="L1354" s="536"/>
      <c r="M1354" s="533" t="str">
        <f>IF(Tabla1[[#This Row],[Descripción]]="","",_xlfn.XLOOKUP(Tabla1[[#This Row],[Descripción]],Tabla10[Descripción],Tabla10[Unidad de Medida],"",0))</f>
        <v/>
      </c>
      <c r="N1354" s="323"/>
      <c r="O1354" s="534" t="str">
        <f>IF(Tabla1[[#This Row],[Descripción]]="","",_xlfn.XLOOKUP(Tabla1[[#This Row],[Descripción]],Tabla10[Descripción],Tabla10[Precio Unitario],0))</f>
        <v/>
      </c>
      <c r="P1354" s="534" t="str">
        <f>IF(Tabla1[[#This Row],[Cantidad de Insumos]]="","",Tabla1[[#This Row],[Precio Unitario]]*Tabla1[[#This Row],[Cantidad de Insumos]])</f>
        <v/>
      </c>
      <c r="Q1354" s="534" t="str">
        <f>IF(Tabla1[[#This Row],[Descripción]]="","",_xlfn.XLOOKUP(Tabla1[[#This Row],[Descripción]],Tabla10[Descripción],Tabla10[CODIGO PRESUPUESTARIO],0))</f>
        <v/>
      </c>
      <c r="R1354" s="535"/>
    </row>
    <row r="1355" spans="2:18" hidden="1" x14ac:dyDescent="0.25">
      <c r="B1355" s="191" t="str">
        <f>IF('Formulario PPGR3'!$G1355="","",CONCATENATE('Formulario PPGR3'!$C1355,".",'Formulario PPGR3'!$D1355,".",'Formulario PPGR3'!$E1355,".",'Formulario PPGR3'!$F1355))</f>
        <v/>
      </c>
      <c r="C1355" s="191" t="str">
        <f>IF('Formulario PPGR3'!$G1355="","",'Formulario PPGR1'!#REF!)</f>
        <v/>
      </c>
      <c r="D1355" s="191" t="str">
        <f>IF('Formulario PPGR3'!$G1355="","",'Formulario PPGR1'!#REF!)</f>
        <v/>
      </c>
      <c r="E1355" s="191" t="str">
        <f>IF('Formulario PPGR3'!$G1355="","",'Formulario PPGR1'!#REF!)</f>
        <v/>
      </c>
      <c r="F1355" s="191" t="str">
        <f>IF('Formulario PPGR3'!$G1355="","",'Formulario PPGR1'!#REF!)</f>
        <v/>
      </c>
      <c r="G1355" s="243"/>
      <c r="H1355" s="531" t="str" cm="1">
        <f t="array" ref="H1355">IF(Tabla1[[#This Row],[Código_Actividad]]="","",_xlfn.XLOOKUP(Tabla1[[#This Row],[Código_Actividad]],CodigoActividad,Tabla2[Actividades Programables Presupuestables],"",0))</f>
        <v/>
      </c>
      <c r="I1355" s="532" t="str">
        <f>IFERROR(VLOOKUP('Formulario PPGR3'!$G1355,'Formulario PPGR2'!$H$110:$V$265,15,FALSE),"")</f>
        <v/>
      </c>
      <c r="J1355" s="537"/>
      <c r="K1355" s="535" t="str">
        <f>IF(Tabla1[[#This Row],[Insumos]]="","",_xlfn.XLOOKUP(Tabla1[[#This Row],[Insumos]],Tabla10[Insumo],Tabla10[InsumoAbrev],"",0))</f>
        <v/>
      </c>
      <c r="L1355" s="536"/>
      <c r="M1355" s="533" t="str">
        <f>IF(Tabla1[[#This Row],[Descripción]]="","",_xlfn.XLOOKUP(Tabla1[[#This Row],[Descripción]],Tabla10[Descripción],Tabla10[Unidad de Medida],"",0))</f>
        <v/>
      </c>
      <c r="N1355" s="323"/>
      <c r="O1355" s="534" t="str">
        <f>IF(Tabla1[[#This Row],[Descripción]]="","",_xlfn.XLOOKUP(Tabla1[[#This Row],[Descripción]],Tabla10[Descripción],Tabla10[Precio Unitario],0))</f>
        <v/>
      </c>
      <c r="P1355" s="534" t="str">
        <f>IF(Tabla1[[#This Row],[Cantidad de Insumos]]="","",Tabla1[[#This Row],[Precio Unitario]]*Tabla1[[#This Row],[Cantidad de Insumos]])</f>
        <v/>
      </c>
      <c r="Q1355" s="534" t="str">
        <f>IF(Tabla1[[#This Row],[Descripción]]="","",_xlfn.XLOOKUP(Tabla1[[#This Row],[Descripción]],Tabla10[Descripción],Tabla10[CODIGO PRESUPUESTARIO],0))</f>
        <v/>
      </c>
      <c r="R1355" s="535"/>
    </row>
    <row r="1356" spans="2:18" hidden="1" x14ac:dyDescent="0.25">
      <c r="B1356" s="191" t="str">
        <f>IF('Formulario PPGR3'!$G1356="","",CONCATENATE('Formulario PPGR3'!$C1356,".",'Formulario PPGR3'!$D1356,".",'Formulario PPGR3'!$E1356,".",'Formulario PPGR3'!$F1356))</f>
        <v/>
      </c>
      <c r="C1356" s="191" t="str">
        <f>IF('Formulario PPGR3'!$G1356="","",'Formulario PPGR1'!#REF!)</f>
        <v/>
      </c>
      <c r="D1356" s="191" t="str">
        <f>IF('Formulario PPGR3'!$G1356="","",'Formulario PPGR1'!#REF!)</f>
        <v/>
      </c>
      <c r="E1356" s="191" t="str">
        <f>IF('Formulario PPGR3'!$G1356="","",'Formulario PPGR1'!#REF!)</f>
        <v/>
      </c>
      <c r="F1356" s="191" t="str">
        <f>IF('Formulario PPGR3'!$G1356="","",'Formulario PPGR1'!#REF!)</f>
        <v/>
      </c>
      <c r="G1356" s="243"/>
      <c r="H1356" s="531" t="str" cm="1">
        <f t="array" ref="H1356">IF(Tabla1[[#This Row],[Código_Actividad]]="","",_xlfn.XLOOKUP(Tabla1[[#This Row],[Código_Actividad]],CodigoActividad,Tabla2[Actividades Programables Presupuestables],"",0))</f>
        <v/>
      </c>
      <c r="I1356" s="532" t="str">
        <f>IFERROR(VLOOKUP('Formulario PPGR3'!$G1356,'Formulario PPGR2'!$H$110:$V$265,15,FALSE),"")</f>
        <v/>
      </c>
      <c r="J1356" s="537"/>
      <c r="K1356" s="535" t="str">
        <f>IF(Tabla1[[#This Row],[Insumos]]="","",_xlfn.XLOOKUP(Tabla1[[#This Row],[Insumos]],Tabla10[Insumo],Tabla10[InsumoAbrev],"",0))</f>
        <v/>
      </c>
      <c r="L1356" s="536"/>
      <c r="M1356" s="533" t="str">
        <f>IF(Tabla1[[#This Row],[Descripción]]="","",_xlfn.XLOOKUP(Tabla1[[#This Row],[Descripción]],Tabla10[Descripción],Tabla10[Unidad de Medida],"",0))</f>
        <v/>
      </c>
      <c r="N1356" s="323"/>
      <c r="O1356" s="534" t="str">
        <f>IF(Tabla1[[#This Row],[Descripción]]="","",_xlfn.XLOOKUP(Tabla1[[#This Row],[Descripción]],Tabla10[Descripción],Tabla10[Precio Unitario],0))</f>
        <v/>
      </c>
      <c r="P1356" s="534" t="str">
        <f>IF(Tabla1[[#This Row],[Cantidad de Insumos]]="","",Tabla1[[#This Row],[Precio Unitario]]*Tabla1[[#This Row],[Cantidad de Insumos]])</f>
        <v/>
      </c>
      <c r="Q1356" s="534" t="str">
        <f>IF(Tabla1[[#This Row],[Descripción]]="","",_xlfn.XLOOKUP(Tabla1[[#This Row],[Descripción]],Tabla10[Descripción],Tabla10[CODIGO PRESUPUESTARIO],0))</f>
        <v/>
      </c>
      <c r="R1356" s="535"/>
    </row>
    <row r="1357" spans="2:18" hidden="1" x14ac:dyDescent="0.25">
      <c r="B1357" s="191" t="str">
        <f>IF('Formulario PPGR3'!$G1357="","",CONCATENATE('Formulario PPGR3'!$C1357,".",'Formulario PPGR3'!$D1357,".",'Formulario PPGR3'!$E1357,".",'Formulario PPGR3'!$F1357))</f>
        <v/>
      </c>
      <c r="C1357" s="191" t="str">
        <f>IF('Formulario PPGR3'!$G1357="","",'Formulario PPGR1'!#REF!)</f>
        <v/>
      </c>
      <c r="D1357" s="191" t="str">
        <f>IF('Formulario PPGR3'!$G1357="","",'Formulario PPGR1'!#REF!)</f>
        <v/>
      </c>
      <c r="E1357" s="191" t="str">
        <f>IF('Formulario PPGR3'!$G1357="","",'Formulario PPGR1'!#REF!)</f>
        <v/>
      </c>
      <c r="F1357" s="191" t="str">
        <f>IF('Formulario PPGR3'!$G1357="","",'Formulario PPGR1'!#REF!)</f>
        <v/>
      </c>
      <c r="G1357" s="243"/>
      <c r="H1357" s="531" t="str" cm="1">
        <f t="array" ref="H1357">IF(Tabla1[[#This Row],[Código_Actividad]]="","",_xlfn.XLOOKUP(Tabla1[[#This Row],[Código_Actividad]],CodigoActividad,Tabla2[Actividades Programables Presupuestables],"",0))</f>
        <v/>
      </c>
      <c r="I1357" s="532" t="str">
        <f>IFERROR(VLOOKUP('Formulario PPGR3'!$G1357,'Formulario PPGR2'!$H$110:$V$265,15,FALSE),"")</f>
        <v/>
      </c>
      <c r="J1357" s="537"/>
      <c r="K1357" s="535" t="str">
        <f>IF(Tabla1[[#This Row],[Insumos]]="","",_xlfn.XLOOKUP(Tabla1[[#This Row],[Insumos]],Tabla10[Insumo],Tabla10[InsumoAbrev],"",0))</f>
        <v/>
      </c>
      <c r="L1357" s="536"/>
      <c r="M1357" s="533" t="str">
        <f>IF(Tabla1[[#This Row],[Descripción]]="","",_xlfn.XLOOKUP(Tabla1[[#This Row],[Descripción]],Tabla10[Descripción],Tabla10[Unidad de Medida],"",0))</f>
        <v/>
      </c>
      <c r="N1357" s="323"/>
      <c r="O1357" s="534" t="str">
        <f>IF(Tabla1[[#This Row],[Descripción]]="","",_xlfn.XLOOKUP(Tabla1[[#This Row],[Descripción]],Tabla10[Descripción],Tabla10[Precio Unitario],0))</f>
        <v/>
      </c>
      <c r="P1357" s="534" t="str">
        <f>IF(Tabla1[[#This Row],[Cantidad de Insumos]]="","",Tabla1[[#This Row],[Precio Unitario]]*Tabla1[[#This Row],[Cantidad de Insumos]])</f>
        <v/>
      </c>
      <c r="Q1357" s="534" t="str">
        <f>IF(Tabla1[[#This Row],[Descripción]]="","",_xlfn.XLOOKUP(Tabla1[[#This Row],[Descripción]],Tabla10[Descripción],Tabla10[CODIGO PRESUPUESTARIO],0))</f>
        <v/>
      </c>
      <c r="R1357" s="535"/>
    </row>
    <row r="1358" spans="2:18" hidden="1" x14ac:dyDescent="0.25">
      <c r="B1358" s="191" t="str">
        <f>IF('Formulario PPGR3'!$G1358="","",CONCATENATE('Formulario PPGR3'!$C1358,".",'Formulario PPGR3'!$D1358,".",'Formulario PPGR3'!$E1358,".",'Formulario PPGR3'!$F1358))</f>
        <v/>
      </c>
      <c r="C1358" s="191" t="str">
        <f>IF('Formulario PPGR3'!$G1358="","",'Formulario PPGR1'!#REF!)</f>
        <v/>
      </c>
      <c r="D1358" s="191" t="str">
        <f>IF('Formulario PPGR3'!$G1358="","",'Formulario PPGR1'!#REF!)</f>
        <v/>
      </c>
      <c r="E1358" s="191" t="str">
        <f>IF('Formulario PPGR3'!$G1358="","",'Formulario PPGR1'!#REF!)</f>
        <v/>
      </c>
      <c r="F1358" s="191" t="str">
        <f>IF('Formulario PPGR3'!$G1358="","",'Formulario PPGR1'!#REF!)</f>
        <v/>
      </c>
      <c r="G1358" s="243"/>
      <c r="H1358" s="531" t="str" cm="1">
        <f t="array" ref="H1358">IF(Tabla1[[#This Row],[Código_Actividad]]="","",_xlfn.XLOOKUP(Tabla1[[#This Row],[Código_Actividad]],CodigoActividad,Tabla2[Actividades Programables Presupuestables],"",0))</f>
        <v/>
      </c>
      <c r="I1358" s="532" t="str">
        <f>IFERROR(VLOOKUP('Formulario PPGR3'!$G1358,'Formulario PPGR2'!$H$110:$V$265,15,FALSE),"")</f>
        <v/>
      </c>
      <c r="J1358" s="537"/>
      <c r="K1358" s="535" t="str">
        <f>IF(Tabla1[[#This Row],[Insumos]]="","",_xlfn.XLOOKUP(Tabla1[[#This Row],[Insumos]],Tabla10[Insumo],Tabla10[InsumoAbrev],"",0))</f>
        <v/>
      </c>
      <c r="L1358" s="536"/>
      <c r="M1358" s="533" t="str">
        <f>IF(Tabla1[[#This Row],[Descripción]]="","",_xlfn.XLOOKUP(Tabla1[[#This Row],[Descripción]],Tabla10[Descripción],Tabla10[Unidad de Medida],"",0))</f>
        <v/>
      </c>
      <c r="N1358" s="323"/>
      <c r="O1358" s="534" t="str">
        <f>IF(Tabla1[[#This Row],[Descripción]]="","",_xlfn.XLOOKUP(Tabla1[[#This Row],[Descripción]],Tabla10[Descripción],Tabla10[Precio Unitario],0))</f>
        <v/>
      </c>
      <c r="P1358" s="534" t="str">
        <f>IF(Tabla1[[#This Row],[Cantidad de Insumos]]="","",Tabla1[[#This Row],[Precio Unitario]]*Tabla1[[#This Row],[Cantidad de Insumos]])</f>
        <v/>
      </c>
      <c r="Q1358" s="534" t="str">
        <f>IF(Tabla1[[#This Row],[Descripción]]="","",_xlfn.XLOOKUP(Tabla1[[#This Row],[Descripción]],Tabla10[Descripción],Tabla10[CODIGO PRESUPUESTARIO],0))</f>
        <v/>
      </c>
      <c r="R1358" s="535"/>
    </row>
    <row r="1359" spans="2:18" hidden="1" x14ac:dyDescent="0.25">
      <c r="B1359" s="191" t="str">
        <f>IF('Formulario PPGR3'!$G1359="","",CONCATENATE('Formulario PPGR3'!$C1359,".",'Formulario PPGR3'!$D1359,".",'Formulario PPGR3'!$E1359,".",'Formulario PPGR3'!$F1359))</f>
        <v/>
      </c>
      <c r="C1359" s="191" t="str">
        <f>IF('Formulario PPGR3'!$G1359="","",'Formulario PPGR1'!#REF!)</f>
        <v/>
      </c>
      <c r="D1359" s="191" t="str">
        <f>IF('Formulario PPGR3'!$G1359="","",'Formulario PPGR1'!#REF!)</f>
        <v/>
      </c>
      <c r="E1359" s="191" t="str">
        <f>IF('Formulario PPGR3'!$G1359="","",'Formulario PPGR1'!#REF!)</f>
        <v/>
      </c>
      <c r="F1359" s="191" t="str">
        <f>IF('Formulario PPGR3'!$G1359="","",'Formulario PPGR1'!#REF!)</f>
        <v/>
      </c>
      <c r="G1359" s="243"/>
      <c r="H1359" s="531" t="str" cm="1">
        <f t="array" ref="H1359">IF(Tabla1[[#This Row],[Código_Actividad]]="","",_xlfn.XLOOKUP(Tabla1[[#This Row],[Código_Actividad]],CodigoActividad,Tabla2[Actividades Programables Presupuestables],"",0))</f>
        <v/>
      </c>
      <c r="I1359" s="532" t="str">
        <f>IFERROR(VLOOKUP('Formulario PPGR3'!$G1359,'Formulario PPGR2'!$H$110:$V$265,15,FALSE),"")</f>
        <v/>
      </c>
      <c r="J1359" s="537"/>
      <c r="K1359" s="535" t="str">
        <f>IF(Tabla1[[#This Row],[Insumos]]="","",_xlfn.XLOOKUP(Tabla1[[#This Row],[Insumos]],Tabla10[Insumo],Tabla10[InsumoAbrev],"",0))</f>
        <v/>
      </c>
      <c r="L1359" s="536"/>
      <c r="M1359" s="533" t="str">
        <f>IF(Tabla1[[#This Row],[Descripción]]="","",_xlfn.XLOOKUP(Tabla1[[#This Row],[Descripción]],Tabla10[Descripción],Tabla10[Unidad de Medida],"",0))</f>
        <v/>
      </c>
      <c r="N1359" s="323"/>
      <c r="O1359" s="534" t="str">
        <f>IF(Tabla1[[#This Row],[Descripción]]="","",_xlfn.XLOOKUP(Tabla1[[#This Row],[Descripción]],Tabla10[Descripción],Tabla10[Precio Unitario],0))</f>
        <v/>
      </c>
      <c r="P1359" s="534" t="str">
        <f>IF(Tabla1[[#This Row],[Cantidad de Insumos]]="","",Tabla1[[#This Row],[Precio Unitario]]*Tabla1[[#This Row],[Cantidad de Insumos]])</f>
        <v/>
      </c>
      <c r="Q1359" s="534" t="str">
        <f>IF(Tabla1[[#This Row],[Descripción]]="","",_xlfn.XLOOKUP(Tabla1[[#This Row],[Descripción]],Tabla10[Descripción],Tabla10[CODIGO PRESUPUESTARIO],0))</f>
        <v/>
      </c>
      <c r="R1359" s="535"/>
    </row>
    <row r="1360" spans="2:18" hidden="1" x14ac:dyDescent="0.25">
      <c r="B1360" s="191" t="str">
        <f>IF('Formulario PPGR3'!$G1360="","",CONCATENATE('Formulario PPGR3'!$C1360,".",'Formulario PPGR3'!$D1360,".",'Formulario PPGR3'!$E1360,".",'Formulario PPGR3'!$F1360))</f>
        <v/>
      </c>
      <c r="C1360" s="191" t="str">
        <f>IF('Formulario PPGR3'!$G1360="","",'Formulario PPGR1'!#REF!)</f>
        <v/>
      </c>
      <c r="D1360" s="191" t="str">
        <f>IF('Formulario PPGR3'!$G1360="","",'Formulario PPGR1'!#REF!)</f>
        <v/>
      </c>
      <c r="E1360" s="191" t="str">
        <f>IF('Formulario PPGR3'!$G1360="","",'Formulario PPGR1'!#REF!)</f>
        <v/>
      </c>
      <c r="F1360" s="191" t="str">
        <f>IF('Formulario PPGR3'!$G1360="","",'Formulario PPGR1'!#REF!)</f>
        <v/>
      </c>
      <c r="G1360" s="243"/>
      <c r="H1360" s="531" t="str" cm="1">
        <f t="array" ref="H1360">IF(Tabla1[[#This Row],[Código_Actividad]]="","",_xlfn.XLOOKUP(Tabla1[[#This Row],[Código_Actividad]],CodigoActividad,Tabla2[Actividades Programables Presupuestables],"",0))</f>
        <v/>
      </c>
      <c r="I1360" s="532" t="str">
        <f>IFERROR(VLOOKUP('Formulario PPGR3'!$G1360,'Formulario PPGR2'!$H$110:$V$265,15,FALSE),"")</f>
        <v/>
      </c>
      <c r="J1360" s="537"/>
      <c r="K1360" s="535" t="str">
        <f>IF(Tabla1[[#This Row],[Insumos]]="","",_xlfn.XLOOKUP(Tabla1[[#This Row],[Insumos]],Tabla10[Insumo],Tabla10[InsumoAbrev],"",0))</f>
        <v/>
      </c>
      <c r="L1360" s="536"/>
      <c r="M1360" s="533" t="str">
        <f>IF(Tabla1[[#This Row],[Descripción]]="","",_xlfn.XLOOKUP(Tabla1[[#This Row],[Descripción]],Tabla10[Descripción],Tabla10[Unidad de Medida],"",0))</f>
        <v/>
      </c>
      <c r="N1360" s="323"/>
      <c r="O1360" s="534" t="str">
        <f>IF(Tabla1[[#This Row],[Descripción]]="","",_xlfn.XLOOKUP(Tabla1[[#This Row],[Descripción]],Tabla10[Descripción],Tabla10[Precio Unitario],0))</f>
        <v/>
      </c>
      <c r="P1360" s="534" t="str">
        <f>IF(Tabla1[[#This Row],[Cantidad de Insumos]]="","",Tabla1[[#This Row],[Precio Unitario]]*Tabla1[[#This Row],[Cantidad de Insumos]])</f>
        <v/>
      </c>
      <c r="Q1360" s="534" t="str">
        <f>IF(Tabla1[[#This Row],[Descripción]]="","",_xlfn.XLOOKUP(Tabla1[[#This Row],[Descripción]],Tabla10[Descripción],Tabla10[CODIGO PRESUPUESTARIO],0))</f>
        <v/>
      </c>
      <c r="R1360" s="535"/>
    </row>
    <row r="1361" spans="2:18" hidden="1" x14ac:dyDescent="0.25">
      <c r="B1361" s="191" t="str">
        <f>IF('Formulario PPGR3'!$G1361="","",CONCATENATE('Formulario PPGR3'!$C1361,".",'Formulario PPGR3'!$D1361,".",'Formulario PPGR3'!$E1361,".",'Formulario PPGR3'!$F1361))</f>
        <v/>
      </c>
      <c r="C1361" s="191" t="str">
        <f>IF('Formulario PPGR3'!$G1361="","",'Formulario PPGR1'!#REF!)</f>
        <v/>
      </c>
      <c r="D1361" s="191" t="str">
        <f>IF('Formulario PPGR3'!$G1361="","",'Formulario PPGR1'!#REF!)</f>
        <v/>
      </c>
      <c r="E1361" s="191" t="str">
        <f>IF('Formulario PPGR3'!$G1361="","",'Formulario PPGR1'!#REF!)</f>
        <v/>
      </c>
      <c r="F1361" s="191" t="str">
        <f>IF('Formulario PPGR3'!$G1361="","",'Formulario PPGR1'!#REF!)</f>
        <v/>
      </c>
      <c r="G1361" s="243"/>
      <c r="H1361" s="531" t="str" cm="1">
        <f t="array" ref="H1361">IF(Tabla1[[#This Row],[Código_Actividad]]="","",_xlfn.XLOOKUP(Tabla1[[#This Row],[Código_Actividad]],CodigoActividad,Tabla2[Actividades Programables Presupuestables],"",0))</f>
        <v/>
      </c>
      <c r="I1361" s="532" t="str">
        <f>IFERROR(VLOOKUP('Formulario PPGR3'!$G1361,'Formulario PPGR2'!$H$110:$V$265,15,FALSE),"")</f>
        <v/>
      </c>
      <c r="J1361" s="537"/>
      <c r="K1361" s="535" t="str">
        <f>IF(Tabla1[[#This Row],[Insumos]]="","",_xlfn.XLOOKUP(Tabla1[[#This Row],[Insumos]],Tabla10[Insumo],Tabla10[InsumoAbrev],"",0))</f>
        <v/>
      </c>
      <c r="L1361" s="536"/>
      <c r="M1361" s="533" t="str">
        <f>IF(Tabla1[[#This Row],[Descripción]]="","",_xlfn.XLOOKUP(Tabla1[[#This Row],[Descripción]],Tabla10[Descripción],Tabla10[Unidad de Medida],"",0))</f>
        <v/>
      </c>
      <c r="N1361" s="323"/>
      <c r="O1361" s="534" t="str">
        <f>IF(Tabla1[[#This Row],[Descripción]]="","",_xlfn.XLOOKUP(Tabla1[[#This Row],[Descripción]],Tabla10[Descripción],Tabla10[Precio Unitario],0))</f>
        <v/>
      </c>
      <c r="P1361" s="534" t="str">
        <f>IF(Tabla1[[#This Row],[Cantidad de Insumos]]="","",Tabla1[[#This Row],[Precio Unitario]]*Tabla1[[#This Row],[Cantidad de Insumos]])</f>
        <v/>
      </c>
      <c r="Q1361" s="534" t="str">
        <f>IF(Tabla1[[#This Row],[Descripción]]="","",_xlfn.XLOOKUP(Tabla1[[#This Row],[Descripción]],Tabla10[Descripción],Tabla10[CODIGO PRESUPUESTARIO],0))</f>
        <v/>
      </c>
      <c r="R1361" s="535"/>
    </row>
    <row r="1362" spans="2:18" hidden="1" x14ac:dyDescent="0.25">
      <c r="B1362" s="191" t="str">
        <f>IF('Formulario PPGR3'!$G1362="","",CONCATENATE('Formulario PPGR3'!$C1362,".",'Formulario PPGR3'!$D1362,".",'Formulario PPGR3'!$E1362,".",'Formulario PPGR3'!$F1362))</f>
        <v/>
      </c>
      <c r="C1362" s="191" t="str">
        <f>IF('Formulario PPGR3'!$G1362="","",'Formulario PPGR1'!#REF!)</f>
        <v/>
      </c>
      <c r="D1362" s="191" t="str">
        <f>IF('Formulario PPGR3'!$G1362="","",'Formulario PPGR1'!#REF!)</f>
        <v/>
      </c>
      <c r="E1362" s="191" t="str">
        <f>IF('Formulario PPGR3'!$G1362="","",'Formulario PPGR1'!#REF!)</f>
        <v/>
      </c>
      <c r="F1362" s="191" t="str">
        <f>IF('Formulario PPGR3'!$G1362="","",'Formulario PPGR1'!#REF!)</f>
        <v/>
      </c>
      <c r="G1362" s="243"/>
      <c r="H1362" s="531" t="str" cm="1">
        <f t="array" ref="H1362">IF(Tabla1[[#This Row],[Código_Actividad]]="","",_xlfn.XLOOKUP(Tabla1[[#This Row],[Código_Actividad]],CodigoActividad,Tabla2[Actividades Programables Presupuestables],"",0))</f>
        <v/>
      </c>
      <c r="I1362" s="532" t="str">
        <f>IFERROR(VLOOKUP('Formulario PPGR3'!$G1362,'Formulario PPGR2'!$H$110:$V$265,15,FALSE),"")</f>
        <v/>
      </c>
      <c r="J1362" s="537"/>
      <c r="K1362" s="535" t="str">
        <f>IF(Tabla1[[#This Row],[Insumos]]="","",_xlfn.XLOOKUP(Tabla1[[#This Row],[Insumos]],Tabla10[Insumo],Tabla10[InsumoAbrev],"",0))</f>
        <v/>
      </c>
      <c r="L1362" s="536"/>
      <c r="M1362" s="533" t="str">
        <f>IF(Tabla1[[#This Row],[Descripción]]="","",_xlfn.XLOOKUP(Tabla1[[#This Row],[Descripción]],Tabla10[Descripción],Tabla10[Unidad de Medida],"",0))</f>
        <v/>
      </c>
      <c r="N1362" s="323"/>
      <c r="O1362" s="534" t="str">
        <f>IF(Tabla1[[#This Row],[Descripción]]="","",_xlfn.XLOOKUP(Tabla1[[#This Row],[Descripción]],Tabla10[Descripción],Tabla10[Precio Unitario],0))</f>
        <v/>
      </c>
      <c r="P1362" s="534" t="str">
        <f>IF(Tabla1[[#This Row],[Cantidad de Insumos]]="","",Tabla1[[#This Row],[Precio Unitario]]*Tabla1[[#This Row],[Cantidad de Insumos]])</f>
        <v/>
      </c>
      <c r="Q1362" s="534" t="str">
        <f>IF(Tabla1[[#This Row],[Descripción]]="","",_xlfn.XLOOKUP(Tabla1[[#This Row],[Descripción]],Tabla10[Descripción],Tabla10[CODIGO PRESUPUESTARIO],0))</f>
        <v/>
      </c>
      <c r="R1362" s="535"/>
    </row>
    <row r="1363" spans="2:18" hidden="1" x14ac:dyDescent="0.25">
      <c r="B1363" s="191" t="str">
        <f>IF('Formulario PPGR3'!$G1363="","",CONCATENATE('Formulario PPGR3'!$C1363,".",'Formulario PPGR3'!$D1363,".",'Formulario PPGR3'!$E1363,".",'Formulario PPGR3'!$F1363))</f>
        <v/>
      </c>
      <c r="C1363" s="191" t="str">
        <f>IF('Formulario PPGR3'!$G1363="","",'Formulario PPGR1'!#REF!)</f>
        <v/>
      </c>
      <c r="D1363" s="191" t="str">
        <f>IF('Formulario PPGR3'!$G1363="","",'Formulario PPGR1'!#REF!)</f>
        <v/>
      </c>
      <c r="E1363" s="191" t="str">
        <f>IF('Formulario PPGR3'!$G1363="","",'Formulario PPGR1'!#REF!)</f>
        <v/>
      </c>
      <c r="F1363" s="191" t="str">
        <f>IF('Formulario PPGR3'!$G1363="","",'Formulario PPGR1'!#REF!)</f>
        <v/>
      </c>
      <c r="G1363" s="243"/>
      <c r="H1363" s="531" t="str" cm="1">
        <f t="array" ref="H1363">IF(Tabla1[[#This Row],[Código_Actividad]]="","",_xlfn.XLOOKUP(Tabla1[[#This Row],[Código_Actividad]],CodigoActividad,Tabla2[Actividades Programables Presupuestables],"",0))</f>
        <v/>
      </c>
      <c r="I1363" s="532" t="str">
        <f>IFERROR(VLOOKUP('Formulario PPGR3'!$G1363,'Formulario PPGR2'!$H$110:$V$265,15,FALSE),"")</f>
        <v/>
      </c>
      <c r="J1363" s="537"/>
      <c r="K1363" s="535" t="str">
        <f>IF(Tabla1[[#This Row],[Insumos]]="","",_xlfn.XLOOKUP(Tabla1[[#This Row],[Insumos]],Tabla10[Insumo],Tabla10[InsumoAbrev],"",0))</f>
        <v/>
      </c>
      <c r="L1363" s="536"/>
      <c r="M1363" s="533" t="str">
        <f>IF(Tabla1[[#This Row],[Descripción]]="","",_xlfn.XLOOKUP(Tabla1[[#This Row],[Descripción]],Tabla10[Descripción],Tabla10[Unidad de Medida],"",0))</f>
        <v/>
      </c>
      <c r="N1363" s="323"/>
      <c r="O1363" s="534" t="str">
        <f>IF(Tabla1[[#This Row],[Descripción]]="","",_xlfn.XLOOKUP(Tabla1[[#This Row],[Descripción]],Tabla10[Descripción],Tabla10[Precio Unitario],0))</f>
        <v/>
      </c>
      <c r="P1363" s="534" t="str">
        <f>IF(Tabla1[[#This Row],[Cantidad de Insumos]]="","",Tabla1[[#This Row],[Precio Unitario]]*Tabla1[[#This Row],[Cantidad de Insumos]])</f>
        <v/>
      </c>
      <c r="Q1363" s="534" t="str">
        <f>IF(Tabla1[[#This Row],[Descripción]]="","",_xlfn.XLOOKUP(Tabla1[[#This Row],[Descripción]],Tabla10[Descripción],Tabla10[CODIGO PRESUPUESTARIO],0))</f>
        <v/>
      </c>
      <c r="R1363" s="535"/>
    </row>
    <row r="1364" spans="2:18" hidden="1" x14ac:dyDescent="0.25">
      <c r="B1364" s="191" t="str">
        <f>IF('Formulario PPGR3'!$G1364="","",CONCATENATE('Formulario PPGR3'!$C1364,".",'Formulario PPGR3'!$D1364,".",'Formulario PPGR3'!$E1364,".",'Formulario PPGR3'!$F1364))</f>
        <v/>
      </c>
      <c r="C1364" s="191" t="str">
        <f>IF('Formulario PPGR3'!$G1364="","",'Formulario PPGR1'!#REF!)</f>
        <v/>
      </c>
      <c r="D1364" s="191" t="str">
        <f>IF('Formulario PPGR3'!$G1364="","",'Formulario PPGR1'!#REF!)</f>
        <v/>
      </c>
      <c r="E1364" s="191" t="str">
        <f>IF('Formulario PPGR3'!$G1364="","",'Formulario PPGR1'!#REF!)</f>
        <v/>
      </c>
      <c r="F1364" s="191" t="str">
        <f>IF('Formulario PPGR3'!$G1364="","",'Formulario PPGR1'!#REF!)</f>
        <v/>
      </c>
      <c r="G1364" s="243"/>
      <c r="H1364" s="531" t="str" cm="1">
        <f t="array" ref="H1364">IF(Tabla1[[#This Row],[Código_Actividad]]="","",_xlfn.XLOOKUP(Tabla1[[#This Row],[Código_Actividad]],CodigoActividad,Tabla2[Actividades Programables Presupuestables],"",0))</f>
        <v/>
      </c>
      <c r="I1364" s="532" t="str">
        <f>IFERROR(VLOOKUP('Formulario PPGR3'!$G1364,'Formulario PPGR2'!$H$110:$V$265,15,FALSE),"")</f>
        <v/>
      </c>
      <c r="J1364" s="537"/>
      <c r="K1364" s="535" t="str">
        <f>IF(Tabla1[[#This Row],[Insumos]]="","",_xlfn.XLOOKUP(Tabla1[[#This Row],[Insumos]],Tabla10[Insumo],Tabla10[InsumoAbrev],"",0))</f>
        <v/>
      </c>
      <c r="L1364" s="536"/>
      <c r="M1364" s="533" t="str">
        <f>IF(Tabla1[[#This Row],[Descripción]]="","",_xlfn.XLOOKUP(Tabla1[[#This Row],[Descripción]],Tabla10[Descripción],Tabla10[Unidad de Medida],"",0))</f>
        <v/>
      </c>
      <c r="N1364" s="323"/>
      <c r="O1364" s="534" t="str">
        <f>IF(Tabla1[[#This Row],[Descripción]]="","",_xlfn.XLOOKUP(Tabla1[[#This Row],[Descripción]],Tabla10[Descripción],Tabla10[Precio Unitario],0))</f>
        <v/>
      </c>
      <c r="P1364" s="534" t="str">
        <f>IF(Tabla1[[#This Row],[Cantidad de Insumos]]="","",Tabla1[[#This Row],[Precio Unitario]]*Tabla1[[#This Row],[Cantidad de Insumos]])</f>
        <v/>
      </c>
      <c r="Q1364" s="534" t="str">
        <f>IF(Tabla1[[#This Row],[Descripción]]="","",_xlfn.XLOOKUP(Tabla1[[#This Row],[Descripción]],Tabla10[Descripción],Tabla10[CODIGO PRESUPUESTARIO],0))</f>
        <v/>
      </c>
      <c r="R1364" s="535"/>
    </row>
    <row r="1365" spans="2:18" hidden="1" x14ac:dyDescent="0.25">
      <c r="B1365" s="191" t="str">
        <f>IF('Formulario PPGR3'!$G1365="","",CONCATENATE('Formulario PPGR3'!$C1365,".",'Formulario PPGR3'!$D1365,".",'Formulario PPGR3'!$E1365,".",'Formulario PPGR3'!$F1365))</f>
        <v/>
      </c>
      <c r="C1365" s="191" t="str">
        <f>IF('Formulario PPGR3'!$G1365="","",'Formulario PPGR1'!#REF!)</f>
        <v/>
      </c>
      <c r="D1365" s="191" t="str">
        <f>IF('Formulario PPGR3'!$G1365="","",'Formulario PPGR1'!#REF!)</f>
        <v/>
      </c>
      <c r="E1365" s="191" t="str">
        <f>IF('Formulario PPGR3'!$G1365="","",'Formulario PPGR1'!#REF!)</f>
        <v/>
      </c>
      <c r="F1365" s="191" t="str">
        <f>IF('Formulario PPGR3'!$G1365="","",'Formulario PPGR1'!#REF!)</f>
        <v/>
      </c>
      <c r="G1365" s="243"/>
      <c r="H1365" s="531" t="str" cm="1">
        <f t="array" ref="H1365">IF(Tabla1[[#This Row],[Código_Actividad]]="","",_xlfn.XLOOKUP(Tabla1[[#This Row],[Código_Actividad]],CodigoActividad,Tabla2[Actividades Programables Presupuestables],"",0))</f>
        <v/>
      </c>
      <c r="I1365" s="532" t="str">
        <f>IFERROR(VLOOKUP('Formulario PPGR3'!$G1365,'Formulario PPGR2'!$H$110:$V$265,15,FALSE),"")</f>
        <v/>
      </c>
      <c r="J1365" s="537"/>
      <c r="K1365" s="535" t="str">
        <f>IF(Tabla1[[#This Row],[Insumos]]="","",_xlfn.XLOOKUP(Tabla1[[#This Row],[Insumos]],Tabla10[Insumo],Tabla10[InsumoAbrev],"",0))</f>
        <v/>
      </c>
      <c r="L1365" s="536"/>
      <c r="M1365" s="533" t="str">
        <f>IF(Tabla1[[#This Row],[Descripción]]="","",_xlfn.XLOOKUP(Tabla1[[#This Row],[Descripción]],Tabla10[Descripción],Tabla10[Unidad de Medida],"",0))</f>
        <v/>
      </c>
      <c r="N1365" s="323"/>
      <c r="O1365" s="534" t="str">
        <f>IF(Tabla1[[#This Row],[Descripción]]="","",_xlfn.XLOOKUP(Tabla1[[#This Row],[Descripción]],Tabla10[Descripción],Tabla10[Precio Unitario],0))</f>
        <v/>
      </c>
      <c r="P1365" s="534" t="str">
        <f>IF(Tabla1[[#This Row],[Cantidad de Insumos]]="","",Tabla1[[#This Row],[Precio Unitario]]*Tabla1[[#This Row],[Cantidad de Insumos]])</f>
        <v/>
      </c>
      <c r="Q1365" s="534" t="str">
        <f>IF(Tabla1[[#This Row],[Descripción]]="","",_xlfn.XLOOKUP(Tabla1[[#This Row],[Descripción]],Tabla10[Descripción],Tabla10[CODIGO PRESUPUESTARIO],0))</f>
        <v/>
      </c>
      <c r="R1365" s="535"/>
    </row>
    <row r="1366" spans="2:18" hidden="1" x14ac:dyDescent="0.25">
      <c r="B1366" s="191" t="str">
        <f>IF('Formulario PPGR3'!$G1366="","",CONCATENATE('Formulario PPGR3'!$C1366,".",'Formulario PPGR3'!$D1366,".",'Formulario PPGR3'!$E1366,".",'Formulario PPGR3'!$F1366))</f>
        <v/>
      </c>
      <c r="C1366" s="191" t="str">
        <f>IF('Formulario PPGR3'!$G1366="","",'Formulario PPGR1'!#REF!)</f>
        <v/>
      </c>
      <c r="D1366" s="191" t="str">
        <f>IF('Formulario PPGR3'!$G1366="","",'Formulario PPGR1'!#REF!)</f>
        <v/>
      </c>
      <c r="E1366" s="191" t="str">
        <f>IF('Formulario PPGR3'!$G1366="","",'Formulario PPGR1'!#REF!)</f>
        <v/>
      </c>
      <c r="F1366" s="191" t="str">
        <f>IF('Formulario PPGR3'!$G1366="","",'Formulario PPGR1'!#REF!)</f>
        <v/>
      </c>
      <c r="G1366" s="243"/>
      <c r="H1366" s="531" t="str" cm="1">
        <f t="array" ref="H1366">IF(Tabla1[[#This Row],[Código_Actividad]]="","",_xlfn.XLOOKUP(Tabla1[[#This Row],[Código_Actividad]],CodigoActividad,Tabla2[Actividades Programables Presupuestables],"",0))</f>
        <v/>
      </c>
      <c r="I1366" s="532" t="str">
        <f>IFERROR(VLOOKUP('Formulario PPGR3'!$G1366,'Formulario PPGR2'!$H$110:$V$265,15,FALSE),"")</f>
        <v/>
      </c>
      <c r="J1366" s="537"/>
      <c r="K1366" s="535" t="str">
        <f>IF(Tabla1[[#This Row],[Insumos]]="","",_xlfn.XLOOKUP(Tabla1[[#This Row],[Insumos]],Tabla10[Insumo],Tabla10[InsumoAbrev],"",0))</f>
        <v/>
      </c>
      <c r="L1366" s="536"/>
      <c r="M1366" s="533" t="str">
        <f>IF(Tabla1[[#This Row],[Descripción]]="","",_xlfn.XLOOKUP(Tabla1[[#This Row],[Descripción]],Tabla10[Descripción],Tabla10[Unidad de Medida],"",0))</f>
        <v/>
      </c>
      <c r="N1366" s="323"/>
      <c r="O1366" s="534" t="str">
        <f>IF(Tabla1[[#This Row],[Descripción]]="","",_xlfn.XLOOKUP(Tabla1[[#This Row],[Descripción]],Tabla10[Descripción],Tabla10[Precio Unitario],0))</f>
        <v/>
      </c>
      <c r="P1366" s="534" t="str">
        <f>IF(Tabla1[[#This Row],[Cantidad de Insumos]]="","",Tabla1[[#This Row],[Precio Unitario]]*Tabla1[[#This Row],[Cantidad de Insumos]])</f>
        <v/>
      </c>
      <c r="Q1366" s="534" t="str">
        <f>IF(Tabla1[[#This Row],[Descripción]]="","",_xlfn.XLOOKUP(Tabla1[[#This Row],[Descripción]],Tabla10[Descripción],Tabla10[CODIGO PRESUPUESTARIO],0))</f>
        <v/>
      </c>
      <c r="R1366" s="535"/>
    </row>
    <row r="1367" spans="2:18" hidden="1" x14ac:dyDescent="0.25">
      <c r="B1367" s="191" t="str">
        <f>IF('Formulario PPGR3'!$G1367="","",CONCATENATE('Formulario PPGR3'!$C1367,".",'Formulario PPGR3'!$D1367,".",'Formulario PPGR3'!$E1367,".",'Formulario PPGR3'!$F1367))</f>
        <v/>
      </c>
      <c r="C1367" s="191" t="str">
        <f>IF('Formulario PPGR3'!$G1367="","",'Formulario PPGR1'!#REF!)</f>
        <v/>
      </c>
      <c r="D1367" s="191" t="str">
        <f>IF('Formulario PPGR3'!$G1367="","",'Formulario PPGR1'!#REF!)</f>
        <v/>
      </c>
      <c r="E1367" s="191" t="str">
        <f>IF('Formulario PPGR3'!$G1367="","",'Formulario PPGR1'!#REF!)</f>
        <v/>
      </c>
      <c r="F1367" s="191" t="str">
        <f>IF('Formulario PPGR3'!$G1367="","",'Formulario PPGR1'!#REF!)</f>
        <v/>
      </c>
      <c r="G1367" s="243"/>
      <c r="H1367" s="531" t="str" cm="1">
        <f t="array" ref="H1367">IF(Tabla1[[#This Row],[Código_Actividad]]="","",_xlfn.XLOOKUP(Tabla1[[#This Row],[Código_Actividad]],CodigoActividad,Tabla2[Actividades Programables Presupuestables],"",0))</f>
        <v/>
      </c>
      <c r="I1367" s="532" t="str">
        <f>IFERROR(VLOOKUP('Formulario PPGR3'!$G1367,'Formulario PPGR2'!$H$110:$V$265,15,FALSE),"")</f>
        <v/>
      </c>
      <c r="J1367" s="537"/>
      <c r="K1367" s="535" t="str">
        <f>IF(Tabla1[[#This Row],[Insumos]]="","",_xlfn.XLOOKUP(Tabla1[[#This Row],[Insumos]],Tabla10[Insumo],Tabla10[InsumoAbrev],"",0))</f>
        <v/>
      </c>
      <c r="L1367" s="536"/>
      <c r="M1367" s="533" t="str">
        <f>IF(Tabla1[[#This Row],[Descripción]]="","",_xlfn.XLOOKUP(Tabla1[[#This Row],[Descripción]],Tabla10[Descripción],Tabla10[Unidad de Medida],"",0))</f>
        <v/>
      </c>
      <c r="N1367" s="323"/>
      <c r="O1367" s="534" t="str">
        <f>IF(Tabla1[[#This Row],[Descripción]]="","",_xlfn.XLOOKUP(Tabla1[[#This Row],[Descripción]],Tabla10[Descripción],Tabla10[Precio Unitario],0))</f>
        <v/>
      </c>
      <c r="P1367" s="534" t="str">
        <f>IF(Tabla1[[#This Row],[Cantidad de Insumos]]="","",Tabla1[[#This Row],[Precio Unitario]]*Tabla1[[#This Row],[Cantidad de Insumos]])</f>
        <v/>
      </c>
      <c r="Q1367" s="534" t="str">
        <f>IF(Tabla1[[#This Row],[Descripción]]="","",_xlfn.XLOOKUP(Tabla1[[#This Row],[Descripción]],Tabla10[Descripción],Tabla10[CODIGO PRESUPUESTARIO],0))</f>
        <v/>
      </c>
      <c r="R1367" s="535"/>
    </row>
    <row r="1368" spans="2:18" hidden="1" x14ac:dyDescent="0.25">
      <c r="B1368" s="191" t="str">
        <f>IF('Formulario PPGR3'!$G1368="","",CONCATENATE('Formulario PPGR3'!$C1368,".",'Formulario PPGR3'!$D1368,".",'Formulario PPGR3'!$E1368,".",'Formulario PPGR3'!$F1368))</f>
        <v/>
      </c>
      <c r="C1368" s="191" t="str">
        <f>IF('Formulario PPGR3'!$G1368="","",'Formulario PPGR1'!#REF!)</f>
        <v/>
      </c>
      <c r="D1368" s="191" t="str">
        <f>IF('Formulario PPGR3'!$G1368="","",'Formulario PPGR1'!#REF!)</f>
        <v/>
      </c>
      <c r="E1368" s="191" t="str">
        <f>IF('Formulario PPGR3'!$G1368="","",'Formulario PPGR1'!#REF!)</f>
        <v/>
      </c>
      <c r="F1368" s="191" t="str">
        <f>IF('Formulario PPGR3'!$G1368="","",'Formulario PPGR1'!#REF!)</f>
        <v/>
      </c>
      <c r="G1368" s="243"/>
      <c r="H1368" s="531" t="str" cm="1">
        <f t="array" ref="H1368">IF(Tabla1[[#This Row],[Código_Actividad]]="","",_xlfn.XLOOKUP(Tabla1[[#This Row],[Código_Actividad]],CodigoActividad,Tabla2[Actividades Programables Presupuestables],"",0))</f>
        <v/>
      </c>
      <c r="I1368" s="532" t="str">
        <f>IFERROR(VLOOKUP('Formulario PPGR3'!$G1368,'Formulario PPGR2'!$H$110:$V$265,15,FALSE),"")</f>
        <v/>
      </c>
      <c r="J1368" s="537"/>
      <c r="K1368" s="535" t="str">
        <f>IF(Tabla1[[#This Row],[Insumos]]="","",_xlfn.XLOOKUP(Tabla1[[#This Row],[Insumos]],Tabla10[Insumo],Tabla10[InsumoAbrev],"",0))</f>
        <v/>
      </c>
      <c r="L1368" s="536"/>
      <c r="M1368" s="533" t="str">
        <f>IF(Tabla1[[#This Row],[Descripción]]="","",_xlfn.XLOOKUP(Tabla1[[#This Row],[Descripción]],Tabla10[Descripción],Tabla10[Unidad de Medida],"",0))</f>
        <v/>
      </c>
      <c r="N1368" s="323"/>
      <c r="O1368" s="534" t="str">
        <f>IF(Tabla1[[#This Row],[Descripción]]="","",_xlfn.XLOOKUP(Tabla1[[#This Row],[Descripción]],Tabla10[Descripción],Tabla10[Precio Unitario],0))</f>
        <v/>
      </c>
      <c r="P1368" s="534" t="str">
        <f>IF(Tabla1[[#This Row],[Cantidad de Insumos]]="","",Tabla1[[#This Row],[Precio Unitario]]*Tabla1[[#This Row],[Cantidad de Insumos]])</f>
        <v/>
      </c>
      <c r="Q1368" s="534" t="str">
        <f>IF(Tabla1[[#This Row],[Descripción]]="","",_xlfn.XLOOKUP(Tabla1[[#This Row],[Descripción]],Tabla10[Descripción],Tabla10[CODIGO PRESUPUESTARIO],0))</f>
        <v/>
      </c>
      <c r="R1368" s="535"/>
    </row>
    <row r="1369" spans="2:18" hidden="1" x14ac:dyDescent="0.25">
      <c r="B1369" s="191" t="str">
        <f>IF('Formulario PPGR3'!$G1369="","",CONCATENATE('Formulario PPGR3'!$C1369,".",'Formulario PPGR3'!$D1369,".",'Formulario PPGR3'!$E1369,".",'Formulario PPGR3'!$F1369))</f>
        <v/>
      </c>
      <c r="C1369" s="191" t="str">
        <f>IF('Formulario PPGR3'!$G1369="","",'Formulario PPGR1'!#REF!)</f>
        <v/>
      </c>
      <c r="D1369" s="191" t="str">
        <f>IF('Formulario PPGR3'!$G1369="","",'Formulario PPGR1'!#REF!)</f>
        <v/>
      </c>
      <c r="E1369" s="191" t="str">
        <f>IF('Formulario PPGR3'!$G1369="","",'Formulario PPGR1'!#REF!)</f>
        <v/>
      </c>
      <c r="F1369" s="191" t="str">
        <f>IF('Formulario PPGR3'!$G1369="","",'Formulario PPGR1'!#REF!)</f>
        <v/>
      </c>
      <c r="G1369" s="243"/>
      <c r="H1369" s="531" t="str" cm="1">
        <f t="array" ref="H1369">IF(Tabla1[[#This Row],[Código_Actividad]]="","",_xlfn.XLOOKUP(Tabla1[[#This Row],[Código_Actividad]],CodigoActividad,Tabla2[Actividades Programables Presupuestables],"",0))</f>
        <v/>
      </c>
      <c r="I1369" s="532" t="str">
        <f>IFERROR(VLOOKUP('Formulario PPGR3'!$G1369,'Formulario PPGR2'!$H$110:$V$265,15,FALSE),"")</f>
        <v/>
      </c>
      <c r="J1369" s="537"/>
      <c r="K1369" s="535" t="str">
        <f>IF(Tabla1[[#This Row],[Insumos]]="","",_xlfn.XLOOKUP(Tabla1[[#This Row],[Insumos]],Tabla10[Insumo],Tabla10[InsumoAbrev],"",0))</f>
        <v/>
      </c>
      <c r="L1369" s="536"/>
      <c r="M1369" s="533" t="str">
        <f>IF(Tabla1[[#This Row],[Descripción]]="","",_xlfn.XLOOKUP(Tabla1[[#This Row],[Descripción]],Tabla10[Descripción],Tabla10[Unidad de Medida],"",0))</f>
        <v/>
      </c>
      <c r="N1369" s="323"/>
      <c r="O1369" s="534" t="str">
        <f>IF(Tabla1[[#This Row],[Descripción]]="","",_xlfn.XLOOKUP(Tabla1[[#This Row],[Descripción]],Tabla10[Descripción],Tabla10[Precio Unitario],0))</f>
        <v/>
      </c>
      <c r="P1369" s="534" t="str">
        <f>IF(Tabla1[[#This Row],[Cantidad de Insumos]]="","",Tabla1[[#This Row],[Precio Unitario]]*Tabla1[[#This Row],[Cantidad de Insumos]])</f>
        <v/>
      </c>
      <c r="Q1369" s="534" t="str">
        <f>IF(Tabla1[[#This Row],[Descripción]]="","",_xlfn.XLOOKUP(Tabla1[[#This Row],[Descripción]],Tabla10[Descripción],Tabla10[CODIGO PRESUPUESTARIO],0))</f>
        <v/>
      </c>
      <c r="R1369" s="535"/>
    </row>
    <row r="1370" spans="2:18" hidden="1" x14ac:dyDescent="0.25">
      <c r="B1370" s="191" t="str">
        <f>IF('Formulario PPGR3'!$G1370="","",CONCATENATE('Formulario PPGR3'!$C1370,".",'Formulario PPGR3'!$D1370,".",'Formulario PPGR3'!$E1370,".",'Formulario PPGR3'!$F1370))</f>
        <v/>
      </c>
      <c r="C1370" s="191" t="str">
        <f>IF('Formulario PPGR3'!$G1370="","",'Formulario PPGR1'!#REF!)</f>
        <v/>
      </c>
      <c r="D1370" s="191" t="str">
        <f>IF('Formulario PPGR3'!$G1370="","",'Formulario PPGR1'!#REF!)</f>
        <v/>
      </c>
      <c r="E1370" s="191" t="str">
        <f>IF('Formulario PPGR3'!$G1370="","",'Formulario PPGR1'!#REF!)</f>
        <v/>
      </c>
      <c r="F1370" s="191" t="str">
        <f>IF('Formulario PPGR3'!$G1370="","",'Formulario PPGR1'!#REF!)</f>
        <v/>
      </c>
      <c r="G1370" s="243"/>
      <c r="H1370" s="531" t="str" cm="1">
        <f t="array" ref="H1370">IF(Tabla1[[#This Row],[Código_Actividad]]="","",_xlfn.XLOOKUP(Tabla1[[#This Row],[Código_Actividad]],CodigoActividad,Tabla2[Actividades Programables Presupuestables],"",0))</f>
        <v/>
      </c>
      <c r="I1370" s="532" t="str">
        <f>IFERROR(VLOOKUP('Formulario PPGR3'!$G1370,'Formulario PPGR2'!$H$110:$V$265,15,FALSE),"")</f>
        <v/>
      </c>
      <c r="J1370" s="537"/>
      <c r="K1370" s="535" t="str">
        <f>IF(Tabla1[[#This Row],[Insumos]]="","",_xlfn.XLOOKUP(Tabla1[[#This Row],[Insumos]],Tabla10[Insumo],Tabla10[InsumoAbrev],"",0))</f>
        <v/>
      </c>
      <c r="L1370" s="536"/>
      <c r="M1370" s="533" t="str">
        <f>IF(Tabla1[[#This Row],[Descripción]]="","",_xlfn.XLOOKUP(Tabla1[[#This Row],[Descripción]],Tabla10[Descripción],Tabla10[Unidad de Medida],"",0))</f>
        <v/>
      </c>
      <c r="N1370" s="323"/>
      <c r="O1370" s="534" t="str">
        <f>IF(Tabla1[[#This Row],[Descripción]]="","",_xlfn.XLOOKUP(Tabla1[[#This Row],[Descripción]],Tabla10[Descripción],Tabla10[Precio Unitario],0))</f>
        <v/>
      </c>
      <c r="P1370" s="534" t="str">
        <f>IF(Tabla1[[#This Row],[Cantidad de Insumos]]="","",Tabla1[[#This Row],[Precio Unitario]]*Tabla1[[#This Row],[Cantidad de Insumos]])</f>
        <v/>
      </c>
      <c r="Q1370" s="534" t="str">
        <f>IF(Tabla1[[#This Row],[Descripción]]="","",_xlfn.XLOOKUP(Tabla1[[#This Row],[Descripción]],Tabla10[Descripción],Tabla10[CODIGO PRESUPUESTARIO],0))</f>
        <v/>
      </c>
      <c r="R1370" s="535"/>
    </row>
    <row r="1371" spans="2:18" hidden="1" x14ac:dyDescent="0.25">
      <c r="B1371" s="191" t="str">
        <f>IF('Formulario PPGR3'!$G1371="","",CONCATENATE('Formulario PPGR3'!$C1371,".",'Formulario PPGR3'!$D1371,".",'Formulario PPGR3'!$E1371,".",'Formulario PPGR3'!$F1371))</f>
        <v/>
      </c>
      <c r="C1371" s="191" t="str">
        <f>IF('Formulario PPGR3'!$G1371="","",'Formulario PPGR1'!#REF!)</f>
        <v/>
      </c>
      <c r="D1371" s="191" t="str">
        <f>IF('Formulario PPGR3'!$G1371="","",'Formulario PPGR1'!#REF!)</f>
        <v/>
      </c>
      <c r="E1371" s="191" t="str">
        <f>IF('Formulario PPGR3'!$G1371="","",'Formulario PPGR1'!#REF!)</f>
        <v/>
      </c>
      <c r="F1371" s="191" t="str">
        <f>IF('Formulario PPGR3'!$G1371="","",'Formulario PPGR1'!#REF!)</f>
        <v/>
      </c>
      <c r="G1371" s="243"/>
      <c r="H1371" s="531" t="str" cm="1">
        <f t="array" ref="H1371">IF(Tabla1[[#This Row],[Código_Actividad]]="","",_xlfn.XLOOKUP(Tabla1[[#This Row],[Código_Actividad]],CodigoActividad,Tabla2[Actividades Programables Presupuestables],"",0))</f>
        <v/>
      </c>
      <c r="I1371" s="532" t="str">
        <f>IFERROR(VLOOKUP('Formulario PPGR3'!$G1371,'Formulario PPGR2'!$H$110:$V$265,15,FALSE),"")</f>
        <v/>
      </c>
      <c r="J1371" s="537"/>
      <c r="K1371" s="535" t="str">
        <f>IF(Tabla1[[#This Row],[Insumos]]="","",_xlfn.XLOOKUP(Tabla1[[#This Row],[Insumos]],Tabla10[Insumo],Tabla10[InsumoAbrev],"",0))</f>
        <v/>
      </c>
      <c r="L1371" s="536"/>
      <c r="M1371" s="533" t="str">
        <f>IF(Tabla1[[#This Row],[Descripción]]="","",_xlfn.XLOOKUP(Tabla1[[#This Row],[Descripción]],Tabla10[Descripción],Tabla10[Unidad de Medida],"",0))</f>
        <v/>
      </c>
      <c r="N1371" s="323"/>
      <c r="O1371" s="534" t="str">
        <f>IF(Tabla1[[#This Row],[Descripción]]="","",_xlfn.XLOOKUP(Tabla1[[#This Row],[Descripción]],Tabla10[Descripción],Tabla10[Precio Unitario],0))</f>
        <v/>
      </c>
      <c r="P1371" s="534" t="str">
        <f>IF(Tabla1[[#This Row],[Cantidad de Insumos]]="","",Tabla1[[#This Row],[Precio Unitario]]*Tabla1[[#This Row],[Cantidad de Insumos]])</f>
        <v/>
      </c>
      <c r="Q1371" s="534" t="str">
        <f>IF(Tabla1[[#This Row],[Descripción]]="","",_xlfn.XLOOKUP(Tabla1[[#This Row],[Descripción]],Tabla10[Descripción],Tabla10[CODIGO PRESUPUESTARIO],0))</f>
        <v/>
      </c>
      <c r="R1371" s="535"/>
    </row>
    <row r="1372" spans="2:18" hidden="1" x14ac:dyDescent="0.25">
      <c r="B1372" s="191" t="str">
        <f>IF('Formulario PPGR3'!$G1372="","",CONCATENATE('Formulario PPGR3'!$C1372,".",'Formulario PPGR3'!$D1372,".",'Formulario PPGR3'!$E1372,".",'Formulario PPGR3'!$F1372))</f>
        <v/>
      </c>
      <c r="C1372" s="191" t="str">
        <f>IF('Formulario PPGR3'!$G1372="","",'Formulario PPGR1'!#REF!)</f>
        <v/>
      </c>
      <c r="D1372" s="191" t="str">
        <f>IF('Formulario PPGR3'!$G1372="","",'Formulario PPGR1'!#REF!)</f>
        <v/>
      </c>
      <c r="E1372" s="191" t="str">
        <f>IF('Formulario PPGR3'!$G1372="","",'Formulario PPGR1'!#REF!)</f>
        <v/>
      </c>
      <c r="F1372" s="191" t="str">
        <f>IF('Formulario PPGR3'!$G1372="","",'Formulario PPGR1'!#REF!)</f>
        <v/>
      </c>
      <c r="G1372" s="243"/>
      <c r="H1372" s="531" t="str" cm="1">
        <f t="array" ref="H1372">IF(Tabla1[[#This Row],[Código_Actividad]]="","",_xlfn.XLOOKUP(Tabla1[[#This Row],[Código_Actividad]],CodigoActividad,Tabla2[Actividades Programables Presupuestables],"",0))</f>
        <v/>
      </c>
      <c r="I1372" s="532" t="str">
        <f>IFERROR(VLOOKUP('Formulario PPGR3'!$G1372,'Formulario PPGR2'!$H$110:$V$265,15,FALSE),"")</f>
        <v/>
      </c>
      <c r="J1372" s="537"/>
      <c r="K1372" s="535" t="str">
        <f>IF(Tabla1[[#This Row],[Insumos]]="","",_xlfn.XLOOKUP(Tabla1[[#This Row],[Insumos]],Tabla10[Insumo],Tabla10[InsumoAbrev],"",0))</f>
        <v/>
      </c>
      <c r="L1372" s="536"/>
      <c r="M1372" s="533" t="str">
        <f>IF(Tabla1[[#This Row],[Descripción]]="","",_xlfn.XLOOKUP(Tabla1[[#This Row],[Descripción]],Tabla10[Descripción],Tabla10[Unidad de Medida],"",0))</f>
        <v/>
      </c>
      <c r="N1372" s="323"/>
      <c r="O1372" s="534" t="str">
        <f>IF(Tabla1[[#This Row],[Descripción]]="","",_xlfn.XLOOKUP(Tabla1[[#This Row],[Descripción]],Tabla10[Descripción],Tabla10[Precio Unitario],0))</f>
        <v/>
      </c>
      <c r="P1372" s="534" t="str">
        <f>IF(Tabla1[[#This Row],[Cantidad de Insumos]]="","",Tabla1[[#This Row],[Precio Unitario]]*Tabla1[[#This Row],[Cantidad de Insumos]])</f>
        <v/>
      </c>
      <c r="Q1372" s="534" t="str">
        <f>IF(Tabla1[[#This Row],[Descripción]]="","",_xlfn.XLOOKUP(Tabla1[[#This Row],[Descripción]],Tabla10[Descripción],Tabla10[CODIGO PRESUPUESTARIO],0))</f>
        <v/>
      </c>
      <c r="R1372" s="535"/>
    </row>
    <row r="1373" spans="2:18" hidden="1" x14ac:dyDescent="0.25">
      <c r="B1373" s="191" t="str">
        <f>IF('Formulario PPGR3'!$G1373="","",CONCATENATE('Formulario PPGR3'!$C1373,".",'Formulario PPGR3'!$D1373,".",'Formulario PPGR3'!$E1373,".",'Formulario PPGR3'!$F1373))</f>
        <v/>
      </c>
      <c r="C1373" s="191" t="str">
        <f>IF('Formulario PPGR3'!$G1373="","",'Formulario PPGR1'!#REF!)</f>
        <v/>
      </c>
      <c r="D1373" s="191" t="str">
        <f>IF('Formulario PPGR3'!$G1373="","",'Formulario PPGR1'!#REF!)</f>
        <v/>
      </c>
      <c r="E1373" s="191" t="str">
        <f>IF('Formulario PPGR3'!$G1373="","",'Formulario PPGR1'!#REF!)</f>
        <v/>
      </c>
      <c r="F1373" s="191" t="str">
        <f>IF('Formulario PPGR3'!$G1373="","",'Formulario PPGR1'!#REF!)</f>
        <v/>
      </c>
      <c r="G1373" s="243"/>
      <c r="H1373" s="531" t="str" cm="1">
        <f t="array" ref="H1373">IF(Tabla1[[#This Row],[Código_Actividad]]="","",_xlfn.XLOOKUP(Tabla1[[#This Row],[Código_Actividad]],CodigoActividad,Tabla2[Actividades Programables Presupuestables],"",0))</f>
        <v/>
      </c>
      <c r="I1373" s="532" t="str">
        <f>IFERROR(VLOOKUP('Formulario PPGR3'!$G1373,'Formulario PPGR2'!$H$110:$V$265,15,FALSE),"")</f>
        <v/>
      </c>
      <c r="J1373" s="537"/>
      <c r="K1373" s="535" t="str">
        <f>IF(Tabla1[[#This Row],[Insumos]]="","",_xlfn.XLOOKUP(Tabla1[[#This Row],[Insumos]],Tabla10[Insumo],Tabla10[InsumoAbrev],"",0))</f>
        <v/>
      </c>
      <c r="L1373" s="536"/>
      <c r="M1373" s="533" t="str">
        <f>IF(Tabla1[[#This Row],[Descripción]]="","",_xlfn.XLOOKUP(Tabla1[[#This Row],[Descripción]],Tabla10[Descripción],Tabla10[Unidad de Medida],"",0))</f>
        <v/>
      </c>
      <c r="N1373" s="323"/>
      <c r="O1373" s="534" t="str">
        <f>IF(Tabla1[[#This Row],[Descripción]]="","",_xlfn.XLOOKUP(Tabla1[[#This Row],[Descripción]],Tabla10[Descripción],Tabla10[Precio Unitario],0))</f>
        <v/>
      </c>
      <c r="P1373" s="534" t="str">
        <f>IF(Tabla1[[#This Row],[Cantidad de Insumos]]="","",Tabla1[[#This Row],[Precio Unitario]]*Tabla1[[#This Row],[Cantidad de Insumos]])</f>
        <v/>
      </c>
      <c r="Q1373" s="534" t="str">
        <f>IF(Tabla1[[#This Row],[Descripción]]="","",_xlfn.XLOOKUP(Tabla1[[#This Row],[Descripción]],Tabla10[Descripción],Tabla10[CODIGO PRESUPUESTARIO],0))</f>
        <v/>
      </c>
      <c r="R1373" s="535"/>
    </row>
    <row r="1374" spans="2:18" hidden="1" x14ac:dyDescent="0.25">
      <c r="B1374" s="191" t="str">
        <f>IF('Formulario PPGR3'!$G1374="","",CONCATENATE('Formulario PPGR3'!$C1374,".",'Formulario PPGR3'!$D1374,".",'Formulario PPGR3'!$E1374,".",'Formulario PPGR3'!$F1374))</f>
        <v/>
      </c>
      <c r="C1374" s="191" t="str">
        <f>IF('Formulario PPGR3'!$G1374="","",'Formulario PPGR1'!#REF!)</f>
        <v/>
      </c>
      <c r="D1374" s="191" t="str">
        <f>IF('Formulario PPGR3'!$G1374="","",'Formulario PPGR1'!#REF!)</f>
        <v/>
      </c>
      <c r="E1374" s="191" t="str">
        <f>IF('Formulario PPGR3'!$G1374="","",'Formulario PPGR1'!#REF!)</f>
        <v/>
      </c>
      <c r="F1374" s="191" t="str">
        <f>IF('Formulario PPGR3'!$G1374="","",'Formulario PPGR1'!#REF!)</f>
        <v/>
      </c>
      <c r="G1374" s="243"/>
      <c r="H1374" s="531" t="str" cm="1">
        <f t="array" ref="H1374">IF(Tabla1[[#This Row],[Código_Actividad]]="","",_xlfn.XLOOKUP(Tabla1[[#This Row],[Código_Actividad]],CodigoActividad,Tabla2[Actividades Programables Presupuestables],"",0))</f>
        <v/>
      </c>
      <c r="I1374" s="532" t="str">
        <f>IFERROR(VLOOKUP('Formulario PPGR3'!$G1374,'Formulario PPGR2'!$H$110:$V$265,15,FALSE),"")</f>
        <v/>
      </c>
      <c r="J1374" s="537"/>
      <c r="K1374" s="535" t="str">
        <f>IF(Tabla1[[#This Row],[Insumos]]="","",_xlfn.XLOOKUP(Tabla1[[#This Row],[Insumos]],Tabla10[Insumo],Tabla10[InsumoAbrev],"",0))</f>
        <v/>
      </c>
      <c r="L1374" s="536"/>
      <c r="M1374" s="533" t="str">
        <f>IF(Tabla1[[#This Row],[Descripción]]="","",_xlfn.XLOOKUP(Tabla1[[#This Row],[Descripción]],Tabla10[Descripción],Tabla10[Unidad de Medida],"",0))</f>
        <v/>
      </c>
      <c r="N1374" s="323"/>
      <c r="O1374" s="534" t="str">
        <f>IF(Tabla1[[#This Row],[Descripción]]="","",_xlfn.XLOOKUP(Tabla1[[#This Row],[Descripción]],Tabla10[Descripción],Tabla10[Precio Unitario],0))</f>
        <v/>
      </c>
      <c r="P1374" s="534" t="str">
        <f>IF(Tabla1[[#This Row],[Cantidad de Insumos]]="","",Tabla1[[#This Row],[Precio Unitario]]*Tabla1[[#This Row],[Cantidad de Insumos]])</f>
        <v/>
      </c>
      <c r="Q1374" s="534" t="str">
        <f>IF(Tabla1[[#This Row],[Descripción]]="","",_xlfn.XLOOKUP(Tabla1[[#This Row],[Descripción]],Tabla10[Descripción],Tabla10[CODIGO PRESUPUESTARIO],0))</f>
        <v/>
      </c>
      <c r="R1374" s="535"/>
    </row>
    <row r="1375" spans="2:18" hidden="1" x14ac:dyDescent="0.25">
      <c r="B1375" s="191" t="str">
        <f>IF('Formulario PPGR3'!$G1375="","",CONCATENATE('Formulario PPGR3'!$C1375,".",'Formulario PPGR3'!$D1375,".",'Formulario PPGR3'!$E1375,".",'Formulario PPGR3'!$F1375))</f>
        <v/>
      </c>
      <c r="C1375" s="191" t="str">
        <f>IF('Formulario PPGR3'!$G1375="","",'Formulario PPGR1'!#REF!)</f>
        <v/>
      </c>
      <c r="D1375" s="191" t="str">
        <f>IF('Formulario PPGR3'!$G1375="","",'Formulario PPGR1'!#REF!)</f>
        <v/>
      </c>
      <c r="E1375" s="191" t="str">
        <f>IF('Formulario PPGR3'!$G1375="","",'Formulario PPGR1'!#REF!)</f>
        <v/>
      </c>
      <c r="F1375" s="191" t="str">
        <f>IF('Formulario PPGR3'!$G1375="","",'Formulario PPGR1'!#REF!)</f>
        <v/>
      </c>
      <c r="G1375" s="243"/>
      <c r="H1375" s="531" t="str" cm="1">
        <f t="array" ref="H1375">IF(Tabla1[[#This Row],[Código_Actividad]]="","",_xlfn.XLOOKUP(Tabla1[[#This Row],[Código_Actividad]],CodigoActividad,Tabla2[Actividades Programables Presupuestables],"",0))</f>
        <v/>
      </c>
      <c r="I1375" s="532" t="str">
        <f>IFERROR(VLOOKUP('Formulario PPGR3'!$G1375,'Formulario PPGR2'!$H$110:$V$265,15,FALSE),"")</f>
        <v/>
      </c>
      <c r="J1375" s="537"/>
      <c r="K1375" s="535" t="str">
        <f>IF(Tabla1[[#This Row],[Insumos]]="","",_xlfn.XLOOKUP(Tabla1[[#This Row],[Insumos]],Tabla10[Insumo],Tabla10[InsumoAbrev],"",0))</f>
        <v/>
      </c>
      <c r="L1375" s="536"/>
      <c r="M1375" s="533" t="str">
        <f>IF(Tabla1[[#This Row],[Descripción]]="","",_xlfn.XLOOKUP(Tabla1[[#This Row],[Descripción]],Tabla10[Descripción],Tabla10[Unidad de Medida],"",0))</f>
        <v/>
      </c>
      <c r="N1375" s="323"/>
      <c r="O1375" s="534" t="str">
        <f>IF(Tabla1[[#This Row],[Descripción]]="","",_xlfn.XLOOKUP(Tabla1[[#This Row],[Descripción]],Tabla10[Descripción],Tabla10[Precio Unitario],0))</f>
        <v/>
      </c>
      <c r="P1375" s="534" t="str">
        <f>IF(Tabla1[[#This Row],[Cantidad de Insumos]]="","",Tabla1[[#This Row],[Precio Unitario]]*Tabla1[[#This Row],[Cantidad de Insumos]])</f>
        <v/>
      </c>
      <c r="Q1375" s="534" t="str">
        <f>IF(Tabla1[[#This Row],[Descripción]]="","",_xlfn.XLOOKUP(Tabla1[[#This Row],[Descripción]],Tabla10[Descripción],Tabla10[CODIGO PRESUPUESTARIO],0))</f>
        <v/>
      </c>
      <c r="R1375" s="535"/>
    </row>
    <row r="1376" spans="2:18" hidden="1" x14ac:dyDescent="0.25">
      <c r="B1376" s="191" t="str">
        <f>IF('Formulario PPGR3'!$G1376="","",CONCATENATE('Formulario PPGR3'!$C1376,".",'Formulario PPGR3'!$D1376,".",'Formulario PPGR3'!$E1376,".",'Formulario PPGR3'!$F1376))</f>
        <v/>
      </c>
      <c r="C1376" s="191" t="str">
        <f>IF('Formulario PPGR3'!$G1376="","",'Formulario PPGR1'!#REF!)</f>
        <v/>
      </c>
      <c r="D1376" s="191" t="str">
        <f>IF('Formulario PPGR3'!$G1376="","",'Formulario PPGR1'!#REF!)</f>
        <v/>
      </c>
      <c r="E1376" s="191" t="str">
        <f>IF('Formulario PPGR3'!$G1376="","",'Formulario PPGR1'!#REF!)</f>
        <v/>
      </c>
      <c r="F1376" s="191" t="str">
        <f>IF('Formulario PPGR3'!$G1376="","",'Formulario PPGR1'!#REF!)</f>
        <v/>
      </c>
      <c r="G1376" s="243"/>
      <c r="H1376" s="531" t="str" cm="1">
        <f t="array" ref="H1376">IF(Tabla1[[#This Row],[Código_Actividad]]="","",_xlfn.XLOOKUP(Tabla1[[#This Row],[Código_Actividad]],CodigoActividad,Tabla2[Actividades Programables Presupuestables],"",0))</f>
        <v/>
      </c>
      <c r="I1376" s="532" t="str">
        <f>IFERROR(VLOOKUP('Formulario PPGR3'!$G1376,'Formulario PPGR2'!$H$110:$V$265,15,FALSE),"")</f>
        <v/>
      </c>
      <c r="J1376" s="537"/>
      <c r="K1376" s="535" t="str">
        <f>IF(Tabla1[[#This Row],[Insumos]]="","",_xlfn.XLOOKUP(Tabla1[[#This Row],[Insumos]],Tabla10[Insumo],Tabla10[InsumoAbrev],"",0))</f>
        <v/>
      </c>
      <c r="L1376" s="536"/>
      <c r="M1376" s="533" t="str">
        <f>IF(Tabla1[[#This Row],[Descripción]]="","",_xlfn.XLOOKUP(Tabla1[[#This Row],[Descripción]],Tabla10[Descripción],Tabla10[Unidad de Medida],"",0))</f>
        <v/>
      </c>
      <c r="N1376" s="323"/>
      <c r="O1376" s="534" t="str">
        <f>IF(Tabla1[[#This Row],[Descripción]]="","",_xlfn.XLOOKUP(Tabla1[[#This Row],[Descripción]],Tabla10[Descripción],Tabla10[Precio Unitario],0))</f>
        <v/>
      </c>
      <c r="P1376" s="534" t="str">
        <f>IF(Tabla1[[#This Row],[Cantidad de Insumos]]="","",Tabla1[[#This Row],[Precio Unitario]]*Tabla1[[#This Row],[Cantidad de Insumos]])</f>
        <v/>
      </c>
      <c r="Q1376" s="534" t="str">
        <f>IF(Tabla1[[#This Row],[Descripción]]="","",_xlfn.XLOOKUP(Tabla1[[#This Row],[Descripción]],Tabla10[Descripción],Tabla10[CODIGO PRESUPUESTARIO],0))</f>
        <v/>
      </c>
      <c r="R1376" s="535"/>
    </row>
    <row r="1377" spans="2:18" hidden="1" x14ac:dyDescent="0.25">
      <c r="B1377" s="191" t="str">
        <f>IF('Formulario PPGR3'!$G1377="","",CONCATENATE('Formulario PPGR3'!$C1377,".",'Formulario PPGR3'!$D1377,".",'Formulario PPGR3'!$E1377,".",'Formulario PPGR3'!$F1377))</f>
        <v/>
      </c>
      <c r="C1377" s="191" t="str">
        <f>IF('Formulario PPGR3'!$G1377="","",'Formulario PPGR1'!#REF!)</f>
        <v/>
      </c>
      <c r="D1377" s="191" t="str">
        <f>IF('Formulario PPGR3'!$G1377="","",'Formulario PPGR1'!#REF!)</f>
        <v/>
      </c>
      <c r="E1377" s="191" t="str">
        <f>IF('Formulario PPGR3'!$G1377="","",'Formulario PPGR1'!#REF!)</f>
        <v/>
      </c>
      <c r="F1377" s="191" t="str">
        <f>IF('Formulario PPGR3'!$G1377="","",'Formulario PPGR1'!#REF!)</f>
        <v/>
      </c>
      <c r="G1377" s="243"/>
      <c r="H1377" s="531" t="str" cm="1">
        <f t="array" ref="H1377">IF(Tabla1[[#This Row],[Código_Actividad]]="","",_xlfn.XLOOKUP(Tabla1[[#This Row],[Código_Actividad]],CodigoActividad,Tabla2[Actividades Programables Presupuestables],"",0))</f>
        <v/>
      </c>
      <c r="I1377" s="532" t="str">
        <f>IFERROR(VLOOKUP('Formulario PPGR3'!$G1377,'Formulario PPGR2'!$H$110:$V$265,15,FALSE),"")</f>
        <v/>
      </c>
      <c r="J1377" s="537"/>
      <c r="K1377" s="535" t="str">
        <f>IF(Tabla1[[#This Row],[Insumos]]="","",_xlfn.XLOOKUP(Tabla1[[#This Row],[Insumos]],Tabla10[Insumo],Tabla10[InsumoAbrev],"",0))</f>
        <v/>
      </c>
      <c r="L1377" s="536"/>
      <c r="M1377" s="533" t="str">
        <f>IF(Tabla1[[#This Row],[Descripción]]="","",_xlfn.XLOOKUP(Tabla1[[#This Row],[Descripción]],Tabla10[Descripción],Tabla10[Unidad de Medida],"",0))</f>
        <v/>
      </c>
      <c r="N1377" s="323"/>
      <c r="O1377" s="534" t="str">
        <f>IF(Tabla1[[#This Row],[Descripción]]="","",_xlfn.XLOOKUP(Tabla1[[#This Row],[Descripción]],Tabla10[Descripción],Tabla10[Precio Unitario],0))</f>
        <v/>
      </c>
      <c r="P1377" s="534" t="str">
        <f>IF(Tabla1[[#This Row],[Cantidad de Insumos]]="","",Tabla1[[#This Row],[Precio Unitario]]*Tabla1[[#This Row],[Cantidad de Insumos]])</f>
        <v/>
      </c>
      <c r="Q1377" s="534" t="str">
        <f>IF(Tabla1[[#This Row],[Descripción]]="","",_xlfn.XLOOKUP(Tabla1[[#This Row],[Descripción]],Tabla10[Descripción],Tabla10[CODIGO PRESUPUESTARIO],0))</f>
        <v/>
      </c>
      <c r="R1377" s="535"/>
    </row>
    <row r="1378" spans="2:18" hidden="1" x14ac:dyDescent="0.25">
      <c r="B1378" s="191" t="str">
        <f>IF('Formulario PPGR3'!$G1378="","",CONCATENATE('Formulario PPGR3'!$C1378,".",'Formulario PPGR3'!$D1378,".",'Formulario PPGR3'!$E1378,".",'Formulario PPGR3'!$F1378))</f>
        <v/>
      </c>
      <c r="C1378" s="191" t="str">
        <f>IF('Formulario PPGR3'!$G1378="","",'Formulario PPGR1'!#REF!)</f>
        <v/>
      </c>
      <c r="D1378" s="191" t="str">
        <f>IF('Formulario PPGR3'!$G1378="","",'Formulario PPGR1'!#REF!)</f>
        <v/>
      </c>
      <c r="E1378" s="191" t="str">
        <f>IF('Formulario PPGR3'!$G1378="","",'Formulario PPGR1'!#REF!)</f>
        <v/>
      </c>
      <c r="F1378" s="191" t="str">
        <f>IF('Formulario PPGR3'!$G1378="","",'Formulario PPGR1'!#REF!)</f>
        <v/>
      </c>
      <c r="G1378" s="243"/>
      <c r="H1378" s="531" t="str" cm="1">
        <f t="array" ref="H1378">IF(Tabla1[[#This Row],[Código_Actividad]]="","",_xlfn.XLOOKUP(Tabla1[[#This Row],[Código_Actividad]],CodigoActividad,Tabla2[Actividades Programables Presupuestables],"",0))</f>
        <v/>
      </c>
      <c r="I1378" s="532" t="str">
        <f>IFERROR(VLOOKUP('Formulario PPGR3'!$G1378,'Formulario PPGR2'!$H$110:$V$265,15,FALSE),"")</f>
        <v/>
      </c>
      <c r="J1378" s="537"/>
      <c r="K1378" s="535" t="str">
        <f>IF(Tabla1[[#This Row],[Insumos]]="","",_xlfn.XLOOKUP(Tabla1[[#This Row],[Insumos]],Tabla10[Insumo],Tabla10[InsumoAbrev],"",0))</f>
        <v/>
      </c>
      <c r="L1378" s="536"/>
      <c r="M1378" s="533" t="str">
        <f>IF(Tabla1[[#This Row],[Descripción]]="","",_xlfn.XLOOKUP(Tabla1[[#This Row],[Descripción]],Tabla10[Descripción],Tabla10[Unidad de Medida],"",0))</f>
        <v/>
      </c>
      <c r="N1378" s="323"/>
      <c r="O1378" s="534" t="str">
        <f>IF(Tabla1[[#This Row],[Descripción]]="","",_xlfn.XLOOKUP(Tabla1[[#This Row],[Descripción]],Tabla10[Descripción],Tabla10[Precio Unitario],0))</f>
        <v/>
      </c>
      <c r="P1378" s="534" t="str">
        <f>IF(Tabla1[[#This Row],[Cantidad de Insumos]]="","",Tabla1[[#This Row],[Precio Unitario]]*Tabla1[[#This Row],[Cantidad de Insumos]])</f>
        <v/>
      </c>
      <c r="Q1378" s="534" t="str">
        <f>IF(Tabla1[[#This Row],[Descripción]]="","",_xlfn.XLOOKUP(Tabla1[[#This Row],[Descripción]],Tabla10[Descripción],Tabla10[CODIGO PRESUPUESTARIO],0))</f>
        <v/>
      </c>
      <c r="R1378" s="535"/>
    </row>
    <row r="1379" spans="2:18" hidden="1" x14ac:dyDescent="0.25">
      <c r="B1379" s="191" t="str">
        <f>IF('Formulario PPGR3'!$G1379="","",CONCATENATE('Formulario PPGR3'!$C1379,".",'Formulario PPGR3'!$D1379,".",'Formulario PPGR3'!$E1379,".",'Formulario PPGR3'!$F1379))</f>
        <v/>
      </c>
      <c r="C1379" s="191" t="str">
        <f>IF('Formulario PPGR3'!$G1379="","",'Formulario PPGR1'!#REF!)</f>
        <v/>
      </c>
      <c r="D1379" s="191" t="str">
        <f>IF('Formulario PPGR3'!$G1379="","",'Formulario PPGR1'!#REF!)</f>
        <v/>
      </c>
      <c r="E1379" s="191" t="str">
        <f>IF('Formulario PPGR3'!$G1379="","",'Formulario PPGR1'!#REF!)</f>
        <v/>
      </c>
      <c r="F1379" s="191" t="str">
        <f>IF('Formulario PPGR3'!$G1379="","",'Formulario PPGR1'!#REF!)</f>
        <v/>
      </c>
      <c r="G1379" s="243"/>
      <c r="H1379" s="531" t="str" cm="1">
        <f t="array" ref="H1379">IF(Tabla1[[#This Row],[Código_Actividad]]="","",_xlfn.XLOOKUP(Tabla1[[#This Row],[Código_Actividad]],CodigoActividad,Tabla2[Actividades Programables Presupuestables],"",0))</f>
        <v/>
      </c>
      <c r="I1379" s="532" t="str">
        <f>IFERROR(VLOOKUP('Formulario PPGR3'!$G1379,'Formulario PPGR2'!$H$110:$V$265,15,FALSE),"")</f>
        <v/>
      </c>
      <c r="J1379" s="537"/>
      <c r="K1379" s="535" t="str">
        <f>IF(Tabla1[[#This Row],[Insumos]]="","",_xlfn.XLOOKUP(Tabla1[[#This Row],[Insumos]],Tabla10[Insumo],Tabla10[InsumoAbrev],"",0))</f>
        <v/>
      </c>
      <c r="L1379" s="536"/>
      <c r="M1379" s="533" t="str">
        <f>IF(Tabla1[[#This Row],[Descripción]]="","",_xlfn.XLOOKUP(Tabla1[[#This Row],[Descripción]],Tabla10[Descripción],Tabla10[Unidad de Medida],"",0))</f>
        <v/>
      </c>
      <c r="N1379" s="323"/>
      <c r="O1379" s="534" t="str">
        <f>IF(Tabla1[[#This Row],[Descripción]]="","",_xlfn.XLOOKUP(Tabla1[[#This Row],[Descripción]],Tabla10[Descripción],Tabla10[Precio Unitario],0))</f>
        <v/>
      </c>
      <c r="P1379" s="534" t="str">
        <f>IF(Tabla1[[#This Row],[Cantidad de Insumos]]="","",Tabla1[[#This Row],[Precio Unitario]]*Tabla1[[#This Row],[Cantidad de Insumos]])</f>
        <v/>
      </c>
      <c r="Q1379" s="534" t="str">
        <f>IF(Tabla1[[#This Row],[Descripción]]="","",_xlfn.XLOOKUP(Tabla1[[#This Row],[Descripción]],Tabla10[Descripción],Tabla10[CODIGO PRESUPUESTARIO],0))</f>
        <v/>
      </c>
      <c r="R1379" s="535"/>
    </row>
    <row r="1380" spans="2:18" hidden="1" x14ac:dyDescent="0.25">
      <c r="B1380" s="191" t="str">
        <f>IF('Formulario PPGR3'!$G1380="","",CONCATENATE('Formulario PPGR3'!$C1380,".",'Formulario PPGR3'!$D1380,".",'Formulario PPGR3'!$E1380,".",'Formulario PPGR3'!$F1380))</f>
        <v/>
      </c>
      <c r="C1380" s="191" t="str">
        <f>IF('Formulario PPGR3'!$G1380="","",'Formulario PPGR1'!#REF!)</f>
        <v/>
      </c>
      <c r="D1380" s="191" t="str">
        <f>IF('Formulario PPGR3'!$G1380="","",'Formulario PPGR1'!#REF!)</f>
        <v/>
      </c>
      <c r="E1380" s="191" t="str">
        <f>IF('Formulario PPGR3'!$G1380="","",'Formulario PPGR1'!#REF!)</f>
        <v/>
      </c>
      <c r="F1380" s="191" t="str">
        <f>IF('Formulario PPGR3'!$G1380="","",'Formulario PPGR1'!#REF!)</f>
        <v/>
      </c>
      <c r="G1380" s="243"/>
      <c r="H1380" s="531" t="str" cm="1">
        <f t="array" ref="H1380">IF(Tabla1[[#This Row],[Código_Actividad]]="","",_xlfn.XLOOKUP(Tabla1[[#This Row],[Código_Actividad]],CodigoActividad,Tabla2[Actividades Programables Presupuestables],"",0))</f>
        <v/>
      </c>
      <c r="I1380" s="532" t="str">
        <f>IFERROR(VLOOKUP('Formulario PPGR3'!$G1380,'Formulario PPGR2'!$H$110:$V$265,15,FALSE),"")</f>
        <v/>
      </c>
      <c r="J1380" s="537"/>
      <c r="K1380" s="535" t="str">
        <f>IF(Tabla1[[#This Row],[Insumos]]="","",_xlfn.XLOOKUP(Tabla1[[#This Row],[Insumos]],Tabla10[Insumo],Tabla10[InsumoAbrev],"",0))</f>
        <v/>
      </c>
      <c r="L1380" s="536"/>
      <c r="M1380" s="533" t="str">
        <f>IF(Tabla1[[#This Row],[Descripción]]="","",_xlfn.XLOOKUP(Tabla1[[#This Row],[Descripción]],Tabla10[Descripción],Tabla10[Unidad de Medida],"",0))</f>
        <v/>
      </c>
      <c r="N1380" s="323"/>
      <c r="O1380" s="534" t="str">
        <f>IF(Tabla1[[#This Row],[Descripción]]="","",_xlfn.XLOOKUP(Tabla1[[#This Row],[Descripción]],Tabla10[Descripción],Tabla10[Precio Unitario],0))</f>
        <v/>
      </c>
      <c r="P1380" s="534" t="str">
        <f>IF(Tabla1[[#This Row],[Cantidad de Insumos]]="","",Tabla1[[#This Row],[Precio Unitario]]*Tabla1[[#This Row],[Cantidad de Insumos]])</f>
        <v/>
      </c>
      <c r="Q1380" s="534" t="str">
        <f>IF(Tabla1[[#This Row],[Descripción]]="","",_xlfn.XLOOKUP(Tabla1[[#This Row],[Descripción]],Tabla10[Descripción],Tabla10[CODIGO PRESUPUESTARIO],0))</f>
        <v/>
      </c>
      <c r="R1380" s="535"/>
    </row>
    <row r="1381" spans="2:18" hidden="1" x14ac:dyDescent="0.25">
      <c r="B1381" s="191" t="str">
        <f>IF('Formulario PPGR3'!$G1381="","",CONCATENATE('Formulario PPGR3'!$C1381,".",'Formulario PPGR3'!$D1381,".",'Formulario PPGR3'!$E1381,".",'Formulario PPGR3'!$F1381))</f>
        <v/>
      </c>
      <c r="C1381" s="191" t="str">
        <f>IF('Formulario PPGR3'!$G1381="","",'Formulario PPGR1'!#REF!)</f>
        <v/>
      </c>
      <c r="D1381" s="191" t="str">
        <f>IF('Formulario PPGR3'!$G1381="","",'Formulario PPGR1'!#REF!)</f>
        <v/>
      </c>
      <c r="E1381" s="191" t="str">
        <f>IF('Formulario PPGR3'!$G1381="","",'Formulario PPGR1'!#REF!)</f>
        <v/>
      </c>
      <c r="F1381" s="191" t="str">
        <f>IF('Formulario PPGR3'!$G1381="","",'Formulario PPGR1'!#REF!)</f>
        <v/>
      </c>
      <c r="G1381" s="243"/>
      <c r="H1381" s="531" t="str" cm="1">
        <f t="array" ref="H1381">IF(Tabla1[[#This Row],[Código_Actividad]]="","",_xlfn.XLOOKUP(Tabla1[[#This Row],[Código_Actividad]],CodigoActividad,Tabla2[Actividades Programables Presupuestables],"",0))</f>
        <v/>
      </c>
      <c r="I1381" s="532" t="str">
        <f>IFERROR(VLOOKUP('Formulario PPGR3'!$G1381,'Formulario PPGR2'!$H$110:$V$265,15,FALSE),"")</f>
        <v/>
      </c>
      <c r="J1381" s="537"/>
      <c r="K1381" s="535" t="str">
        <f>IF(Tabla1[[#This Row],[Insumos]]="","",_xlfn.XLOOKUP(Tabla1[[#This Row],[Insumos]],Tabla10[Insumo],Tabla10[InsumoAbrev],"",0))</f>
        <v/>
      </c>
      <c r="L1381" s="536"/>
      <c r="M1381" s="533" t="str">
        <f>IF(Tabla1[[#This Row],[Descripción]]="","",_xlfn.XLOOKUP(Tabla1[[#This Row],[Descripción]],Tabla10[Descripción],Tabla10[Unidad de Medida],"",0))</f>
        <v/>
      </c>
      <c r="N1381" s="323"/>
      <c r="O1381" s="534" t="str">
        <f>IF(Tabla1[[#This Row],[Descripción]]="","",_xlfn.XLOOKUP(Tabla1[[#This Row],[Descripción]],Tabla10[Descripción],Tabla10[Precio Unitario],0))</f>
        <v/>
      </c>
      <c r="P1381" s="534" t="str">
        <f>IF(Tabla1[[#This Row],[Cantidad de Insumos]]="","",Tabla1[[#This Row],[Precio Unitario]]*Tabla1[[#This Row],[Cantidad de Insumos]])</f>
        <v/>
      </c>
      <c r="Q1381" s="534" t="str">
        <f>IF(Tabla1[[#This Row],[Descripción]]="","",_xlfn.XLOOKUP(Tabla1[[#This Row],[Descripción]],Tabla10[Descripción],Tabla10[CODIGO PRESUPUESTARIO],0))</f>
        <v/>
      </c>
      <c r="R1381" s="535"/>
    </row>
    <row r="1382" spans="2:18" hidden="1" x14ac:dyDescent="0.25">
      <c r="B1382" s="191" t="str">
        <f>IF('Formulario PPGR3'!$G1382="","",CONCATENATE('Formulario PPGR3'!$C1382,".",'Formulario PPGR3'!$D1382,".",'Formulario PPGR3'!$E1382,".",'Formulario PPGR3'!$F1382))</f>
        <v/>
      </c>
      <c r="C1382" s="191" t="str">
        <f>IF('Formulario PPGR3'!$G1382="","",'Formulario PPGR1'!#REF!)</f>
        <v/>
      </c>
      <c r="D1382" s="191" t="str">
        <f>IF('Formulario PPGR3'!$G1382="","",'Formulario PPGR1'!#REF!)</f>
        <v/>
      </c>
      <c r="E1382" s="191" t="str">
        <f>IF('Formulario PPGR3'!$G1382="","",'Formulario PPGR1'!#REF!)</f>
        <v/>
      </c>
      <c r="F1382" s="191" t="str">
        <f>IF('Formulario PPGR3'!$G1382="","",'Formulario PPGR1'!#REF!)</f>
        <v/>
      </c>
      <c r="G1382" s="243"/>
      <c r="H1382" s="531" t="str" cm="1">
        <f t="array" ref="H1382">IF(Tabla1[[#This Row],[Código_Actividad]]="","",_xlfn.XLOOKUP(Tabla1[[#This Row],[Código_Actividad]],CodigoActividad,Tabla2[Actividades Programables Presupuestables],"",0))</f>
        <v/>
      </c>
      <c r="I1382" s="532" t="str">
        <f>IFERROR(VLOOKUP('Formulario PPGR3'!$G1382,'Formulario PPGR2'!$H$110:$V$265,15,FALSE),"")</f>
        <v/>
      </c>
      <c r="J1382" s="537"/>
      <c r="K1382" s="535" t="str">
        <f>IF(Tabla1[[#This Row],[Insumos]]="","",_xlfn.XLOOKUP(Tabla1[[#This Row],[Insumos]],Tabla10[Insumo],Tabla10[InsumoAbrev],"",0))</f>
        <v/>
      </c>
      <c r="L1382" s="536"/>
      <c r="M1382" s="533" t="str">
        <f>IF(Tabla1[[#This Row],[Descripción]]="","",_xlfn.XLOOKUP(Tabla1[[#This Row],[Descripción]],Tabla10[Descripción],Tabla10[Unidad de Medida],"",0))</f>
        <v/>
      </c>
      <c r="N1382" s="323"/>
      <c r="O1382" s="534" t="str">
        <f>IF(Tabla1[[#This Row],[Descripción]]="","",_xlfn.XLOOKUP(Tabla1[[#This Row],[Descripción]],Tabla10[Descripción],Tabla10[Precio Unitario],0))</f>
        <v/>
      </c>
      <c r="P1382" s="534" t="str">
        <f>IF(Tabla1[[#This Row],[Cantidad de Insumos]]="","",Tabla1[[#This Row],[Precio Unitario]]*Tabla1[[#This Row],[Cantidad de Insumos]])</f>
        <v/>
      </c>
      <c r="Q1382" s="534" t="str">
        <f>IF(Tabla1[[#This Row],[Descripción]]="","",_xlfn.XLOOKUP(Tabla1[[#This Row],[Descripción]],Tabla10[Descripción],Tabla10[CODIGO PRESUPUESTARIO],0))</f>
        <v/>
      </c>
      <c r="R1382" s="535"/>
    </row>
    <row r="1383" spans="2:18" hidden="1" x14ac:dyDescent="0.25">
      <c r="B1383" s="191" t="str">
        <f>IF('Formulario PPGR3'!$G1383="","",CONCATENATE('Formulario PPGR3'!$C1383,".",'Formulario PPGR3'!$D1383,".",'Formulario PPGR3'!$E1383,".",'Formulario PPGR3'!$F1383))</f>
        <v/>
      </c>
      <c r="C1383" s="191" t="str">
        <f>IF('Formulario PPGR3'!$G1383="","",'Formulario PPGR1'!#REF!)</f>
        <v/>
      </c>
      <c r="D1383" s="191" t="str">
        <f>IF('Formulario PPGR3'!$G1383="","",'Formulario PPGR1'!#REF!)</f>
        <v/>
      </c>
      <c r="E1383" s="191" t="str">
        <f>IF('Formulario PPGR3'!$G1383="","",'Formulario PPGR1'!#REF!)</f>
        <v/>
      </c>
      <c r="F1383" s="191" t="str">
        <f>IF('Formulario PPGR3'!$G1383="","",'Formulario PPGR1'!#REF!)</f>
        <v/>
      </c>
      <c r="G1383" s="243"/>
      <c r="H1383" s="531" t="str" cm="1">
        <f t="array" ref="H1383">IF(Tabla1[[#This Row],[Código_Actividad]]="","",_xlfn.XLOOKUP(Tabla1[[#This Row],[Código_Actividad]],CodigoActividad,Tabla2[Actividades Programables Presupuestables],"",0))</f>
        <v/>
      </c>
      <c r="I1383" s="532" t="str">
        <f>IFERROR(VLOOKUP('Formulario PPGR3'!$G1383,'Formulario PPGR2'!$H$110:$V$265,15,FALSE),"")</f>
        <v/>
      </c>
      <c r="J1383" s="537"/>
      <c r="K1383" s="535" t="str">
        <f>IF(Tabla1[[#This Row],[Insumos]]="","",_xlfn.XLOOKUP(Tabla1[[#This Row],[Insumos]],Tabla10[Insumo],Tabla10[InsumoAbrev],"",0))</f>
        <v/>
      </c>
      <c r="L1383" s="536"/>
      <c r="M1383" s="533" t="str">
        <f>IF(Tabla1[[#This Row],[Descripción]]="","",_xlfn.XLOOKUP(Tabla1[[#This Row],[Descripción]],Tabla10[Descripción],Tabla10[Unidad de Medida],"",0))</f>
        <v/>
      </c>
      <c r="N1383" s="323"/>
      <c r="O1383" s="534" t="str">
        <f>IF(Tabla1[[#This Row],[Descripción]]="","",_xlfn.XLOOKUP(Tabla1[[#This Row],[Descripción]],Tabla10[Descripción],Tabla10[Precio Unitario],0))</f>
        <v/>
      </c>
      <c r="P1383" s="534" t="str">
        <f>IF(Tabla1[[#This Row],[Cantidad de Insumos]]="","",Tabla1[[#This Row],[Precio Unitario]]*Tabla1[[#This Row],[Cantidad de Insumos]])</f>
        <v/>
      </c>
      <c r="Q1383" s="534" t="str">
        <f>IF(Tabla1[[#This Row],[Descripción]]="","",_xlfn.XLOOKUP(Tabla1[[#This Row],[Descripción]],Tabla10[Descripción],Tabla10[CODIGO PRESUPUESTARIO],0))</f>
        <v/>
      </c>
      <c r="R1383" s="535"/>
    </row>
    <row r="1384" spans="2:18" hidden="1" x14ac:dyDescent="0.25">
      <c r="B1384" s="191" t="str">
        <f>IF('Formulario PPGR3'!$G1384="","",CONCATENATE('Formulario PPGR3'!$C1384,".",'Formulario PPGR3'!$D1384,".",'Formulario PPGR3'!$E1384,".",'Formulario PPGR3'!$F1384))</f>
        <v/>
      </c>
      <c r="C1384" s="191" t="str">
        <f>IF('Formulario PPGR3'!$G1384="","",'Formulario PPGR1'!#REF!)</f>
        <v/>
      </c>
      <c r="D1384" s="191" t="str">
        <f>IF('Formulario PPGR3'!$G1384="","",'Formulario PPGR1'!#REF!)</f>
        <v/>
      </c>
      <c r="E1384" s="191" t="str">
        <f>IF('Formulario PPGR3'!$G1384="","",'Formulario PPGR1'!#REF!)</f>
        <v/>
      </c>
      <c r="F1384" s="191" t="str">
        <f>IF('Formulario PPGR3'!$G1384="","",'Formulario PPGR1'!#REF!)</f>
        <v/>
      </c>
      <c r="G1384" s="243"/>
      <c r="H1384" s="531" t="str" cm="1">
        <f t="array" ref="H1384">IF(Tabla1[[#This Row],[Código_Actividad]]="","",_xlfn.XLOOKUP(Tabla1[[#This Row],[Código_Actividad]],CodigoActividad,Tabla2[Actividades Programables Presupuestables],"",0))</f>
        <v/>
      </c>
      <c r="I1384" s="532" t="str">
        <f>IFERROR(VLOOKUP('Formulario PPGR3'!$G1384,'Formulario PPGR2'!$H$110:$V$265,15,FALSE),"")</f>
        <v/>
      </c>
      <c r="J1384" s="537"/>
      <c r="K1384" s="535" t="str">
        <f>IF(Tabla1[[#This Row],[Insumos]]="","",_xlfn.XLOOKUP(Tabla1[[#This Row],[Insumos]],Tabla10[Insumo],Tabla10[InsumoAbrev],"",0))</f>
        <v/>
      </c>
      <c r="L1384" s="536"/>
      <c r="M1384" s="533" t="str">
        <f>IF(Tabla1[[#This Row],[Descripción]]="","",_xlfn.XLOOKUP(Tabla1[[#This Row],[Descripción]],Tabla10[Descripción],Tabla10[Unidad de Medida],"",0))</f>
        <v/>
      </c>
      <c r="N1384" s="323"/>
      <c r="O1384" s="534" t="str">
        <f>IF(Tabla1[[#This Row],[Descripción]]="","",_xlfn.XLOOKUP(Tabla1[[#This Row],[Descripción]],Tabla10[Descripción],Tabla10[Precio Unitario],0))</f>
        <v/>
      </c>
      <c r="P1384" s="534" t="str">
        <f>IF(Tabla1[[#This Row],[Cantidad de Insumos]]="","",Tabla1[[#This Row],[Precio Unitario]]*Tabla1[[#This Row],[Cantidad de Insumos]])</f>
        <v/>
      </c>
      <c r="Q1384" s="534" t="str">
        <f>IF(Tabla1[[#This Row],[Descripción]]="","",_xlfn.XLOOKUP(Tabla1[[#This Row],[Descripción]],Tabla10[Descripción],Tabla10[CODIGO PRESUPUESTARIO],0))</f>
        <v/>
      </c>
      <c r="R1384" s="535"/>
    </row>
    <row r="1385" spans="2:18" hidden="1" x14ac:dyDescent="0.25">
      <c r="B1385" s="191" t="str">
        <f>IF('Formulario PPGR3'!$G1385="","",CONCATENATE('Formulario PPGR3'!$C1385,".",'Formulario PPGR3'!$D1385,".",'Formulario PPGR3'!$E1385,".",'Formulario PPGR3'!$F1385))</f>
        <v/>
      </c>
      <c r="C1385" s="191" t="str">
        <f>IF('Formulario PPGR3'!$G1385="","",'Formulario PPGR1'!#REF!)</f>
        <v/>
      </c>
      <c r="D1385" s="191" t="str">
        <f>IF('Formulario PPGR3'!$G1385="","",'Formulario PPGR1'!#REF!)</f>
        <v/>
      </c>
      <c r="E1385" s="191" t="str">
        <f>IF('Formulario PPGR3'!$G1385="","",'Formulario PPGR1'!#REF!)</f>
        <v/>
      </c>
      <c r="F1385" s="191" t="str">
        <f>IF('Formulario PPGR3'!$G1385="","",'Formulario PPGR1'!#REF!)</f>
        <v/>
      </c>
      <c r="G1385" s="243"/>
      <c r="H1385" s="531" t="str" cm="1">
        <f t="array" ref="H1385">IF(Tabla1[[#This Row],[Código_Actividad]]="","",_xlfn.XLOOKUP(Tabla1[[#This Row],[Código_Actividad]],CodigoActividad,Tabla2[Actividades Programables Presupuestables],"",0))</f>
        <v/>
      </c>
      <c r="I1385" s="532" t="str">
        <f>IFERROR(VLOOKUP('Formulario PPGR3'!$G1385,'Formulario PPGR2'!$H$110:$V$265,15,FALSE),"")</f>
        <v/>
      </c>
      <c r="J1385" s="537"/>
      <c r="K1385" s="535" t="str">
        <f>IF(Tabla1[[#This Row],[Insumos]]="","",_xlfn.XLOOKUP(Tabla1[[#This Row],[Insumos]],Tabla10[Insumo],Tabla10[InsumoAbrev],"",0))</f>
        <v/>
      </c>
      <c r="L1385" s="536"/>
      <c r="M1385" s="533" t="str">
        <f>IF(Tabla1[[#This Row],[Descripción]]="","",_xlfn.XLOOKUP(Tabla1[[#This Row],[Descripción]],Tabla10[Descripción],Tabla10[Unidad de Medida],"",0))</f>
        <v/>
      </c>
      <c r="N1385" s="323"/>
      <c r="O1385" s="534" t="str">
        <f>IF(Tabla1[[#This Row],[Descripción]]="","",_xlfn.XLOOKUP(Tabla1[[#This Row],[Descripción]],Tabla10[Descripción],Tabla10[Precio Unitario],0))</f>
        <v/>
      </c>
      <c r="P1385" s="534" t="str">
        <f>IF(Tabla1[[#This Row],[Cantidad de Insumos]]="","",Tabla1[[#This Row],[Precio Unitario]]*Tabla1[[#This Row],[Cantidad de Insumos]])</f>
        <v/>
      </c>
      <c r="Q1385" s="534" t="str">
        <f>IF(Tabla1[[#This Row],[Descripción]]="","",_xlfn.XLOOKUP(Tabla1[[#This Row],[Descripción]],Tabla10[Descripción],Tabla10[CODIGO PRESUPUESTARIO],0))</f>
        <v/>
      </c>
      <c r="R1385" s="535"/>
    </row>
    <row r="1386" spans="2:18" hidden="1" x14ac:dyDescent="0.25">
      <c r="B1386" s="191" t="str">
        <f>IF('Formulario PPGR3'!$G1386="","",CONCATENATE('Formulario PPGR3'!$C1386,".",'Formulario PPGR3'!$D1386,".",'Formulario PPGR3'!$E1386,".",'Formulario PPGR3'!$F1386))</f>
        <v/>
      </c>
      <c r="C1386" s="191" t="str">
        <f>IF('Formulario PPGR3'!$G1386="","",'Formulario PPGR1'!#REF!)</f>
        <v/>
      </c>
      <c r="D1386" s="191" t="str">
        <f>IF('Formulario PPGR3'!$G1386="","",'Formulario PPGR1'!#REF!)</f>
        <v/>
      </c>
      <c r="E1386" s="191" t="str">
        <f>IF('Formulario PPGR3'!$G1386="","",'Formulario PPGR1'!#REF!)</f>
        <v/>
      </c>
      <c r="F1386" s="191" t="str">
        <f>IF('Formulario PPGR3'!$G1386="","",'Formulario PPGR1'!#REF!)</f>
        <v/>
      </c>
      <c r="G1386" s="243"/>
      <c r="H1386" s="531" t="str" cm="1">
        <f t="array" ref="H1386">IF(Tabla1[[#This Row],[Código_Actividad]]="","",_xlfn.XLOOKUP(Tabla1[[#This Row],[Código_Actividad]],CodigoActividad,Tabla2[Actividades Programables Presupuestables],"",0))</f>
        <v/>
      </c>
      <c r="I1386" s="532" t="str">
        <f>IFERROR(VLOOKUP('Formulario PPGR3'!$G1386,'Formulario PPGR2'!$H$110:$V$265,15,FALSE),"")</f>
        <v/>
      </c>
      <c r="J1386" s="537"/>
      <c r="K1386" s="535" t="str">
        <f>IF(Tabla1[[#This Row],[Insumos]]="","",_xlfn.XLOOKUP(Tabla1[[#This Row],[Insumos]],Tabla10[Insumo],Tabla10[InsumoAbrev],"",0))</f>
        <v/>
      </c>
      <c r="L1386" s="536"/>
      <c r="M1386" s="533" t="str">
        <f>IF(Tabla1[[#This Row],[Descripción]]="","",_xlfn.XLOOKUP(Tabla1[[#This Row],[Descripción]],Tabla10[Descripción],Tabla10[Unidad de Medida],"",0))</f>
        <v/>
      </c>
      <c r="N1386" s="323"/>
      <c r="O1386" s="534" t="str">
        <f>IF(Tabla1[[#This Row],[Descripción]]="","",_xlfn.XLOOKUP(Tabla1[[#This Row],[Descripción]],Tabla10[Descripción],Tabla10[Precio Unitario],0))</f>
        <v/>
      </c>
      <c r="P1386" s="534" t="str">
        <f>IF(Tabla1[[#This Row],[Cantidad de Insumos]]="","",Tabla1[[#This Row],[Precio Unitario]]*Tabla1[[#This Row],[Cantidad de Insumos]])</f>
        <v/>
      </c>
      <c r="Q1386" s="534" t="str">
        <f>IF(Tabla1[[#This Row],[Descripción]]="","",_xlfn.XLOOKUP(Tabla1[[#This Row],[Descripción]],Tabla10[Descripción],Tabla10[CODIGO PRESUPUESTARIO],0))</f>
        <v/>
      </c>
      <c r="R1386" s="535"/>
    </row>
    <row r="1387" spans="2:18" hidden="1" x14ac:dyDescent="0.25">
      <c r="B1387" s="191" t="str">
        <f>IF('Formulario PPGR3'!$G1387="","",CONCATENATE('Formulario PPGR3'!$C1387,".",'Formulario PPGR3'!$D1387,".",'Formulario PPGR3'!$E1387,".",'Formulario PPGR3'!$F1387))</f>
        <v/>
      </c>
      <c r="C1387" s="191" t="str">
        <f>IF('Formulario PPGR3'!$G1387="","",'Formulario PPGR1'!#REF!)</f>
        <v/>
      </c>
      <c r="D1387" s="191" t="str">
        <f>IF('Formulario PPGR3'!$G1387="","",'Formulario PPGR1'!#REF!)</f>
        <v/>
      </c>
      <c r="E1387" s="191" t="str">
        <f>IF('Formulario PPGR3'!$G1387="","",'Formulario PPGR1'!#REF!)</f>
        <v/>
      </c>
      <c r="F1387" s="191" t="str">
        <f>IF('Formulario PPGR3'!$G1387="","",'Formulario PPGR1'!#REF!)</f>
        <v/>
      </c>
      <c r="G1387" s="243"/>
      <c r="H1387" s="531" t="str" cm="1">
        <f t="array" ref="H1387">IF(Tabla1[[#This Row],[Código_Actividad]]="","",_xlfn.XLOOKUP(Tabla1[[#This Row],[Código_Actividad]],CodigoActividad,Tabla2[Actividades Programables Presupuestables],"",0))</f>
        <v/>
      </c>
      <c r="I1387" s="532" t="str">
        <f>IFERROR(VLOOKUP('Formulario PPGR3'!$G1387,'Formulario PPGR2'!$H$110:$V$265,15,FALSE),"")</f>
        <v/>
      </c>
      <c r="J1387" s="537"/>
      <c r="K1387" s="535" t="str">
        <f>IF(Tabla1[[#This Row],[Insumos]]="","",_xlfn.XLOOKUP(Tabla1[[#This Row],[Insumos]],Tabla10[Insumo],Tabla10[InsumoAbrev],"",0))</f>
        <v/>
      </c>
      <c r="L1387" s="536"/>
      <c r="M1387" s="533" t="str">
        <f>IF(Tabla1[[#This Row],[Descripción]]="","",_xlfn.XLOOKUP(Tabla1[[#This Row],[Descripción]],Tabla10[Descripción],Tabla10[Unidad de Medida],"",0))</f>
        <v/>
      </c>
      <c r="N1387" s="323"/>
      <c r="O1387" s="534" t="str">
        <f>IF(Tabla1[[#This Row],[Descripción]]="","",_xlfn.XLOOKUP(Tabla1[[#This Row],[Descripción]],Tabla10[Descripción],Tabla10[Precio Unitario],0))</f>
        <v/>
      </c>
      <c r="P1387" s="534" t="str">
        <f>IF(Tabla1[[#This Row],[Cantidad de Insumos]]="","",Tabla1[[#This Row],[Precio Unitario]]*Tabla1[[#This Row],[Cantidad de Insumos]])</f>
        <v/>
      </c>
      <c r="Q1387" s="534" t="str">
        <f>IF(Tabla1[[#This Row],[Descripción]]="","",_xlfn.XLOOKUP(Tabla1[[#This Row],[Descripción]],Tabla10[Descripción],Tabla10[CODIGO PRESUPUESTARIO],0))</f>
        <v/>
      </c>
      <c r="R1387" s="535"/>
    </row>
    <row r="1388" spans="2:18" hidden="1" x14ac:dyDescent="0.25">
      <c r="B1388" s="191" t="str">
        <f>IF('Formulario PPGR3'!$G1388="","",CONCATENATE('Formulario PPGR3'!$C1388,".",'Formulario PPGR3'!$D1388,".",'Formulario PPGR3'!$E1388,".",'Formulario PPGR3'!$F1388))</f>
        <v/>
      </c>
      <c r="C1388" s="191" t="str">
        <f>IF('Formulario PPGR3'!$G1388="","",'Formulario PPGR1'!#REF!)</f>
        <v/>
      </c>
      <c r="D1388" s="191" t="str">
        <f>IF('Formulario PPGR3'!$G1388="","",'Formulario PPGR1'!#REF!)</f>
        <v/>
      </c>
      <c r="E1388" s="191" t="str">
        <f>IF('Formulario PPGR3'!$G1388="","",'Formulario PPGR1'!#REF!)</f>
        <v/>
      </c>
      <c r="F1388" s="191" t="str">
        <f>IF('Formulario PPGR3'!$G1388="","",'Formulario PPGR1'!#REF!)</f>
        <v/>
      </c>
      <c r="G1388" s="243"/>
      <c r="H1388" s="531" t="str" cm="1">
        <f t="array" ref="H1388">IF(Tabla1[[#This Row],[Código_Actividad]]="","",_xlfn.XLOOKUP(Tabla1[[#This Row],[Código_Actividad]],CodigoActividad,Tabla2[Actividades Programables Presupuestables],"",0))</f>
        <v/>
      </c>
      <c r="I1388" s="532" t="str">
        <f>IFERROR(VLOOKUP('Formulario PPGR3'!$G1388,'Formulario PPGR2'!$H$110:$V$265,15,FALSE),"")</f>
        <v/>
      </c>
      <c r="J1388" s="537"/>
      <c r="K1388" s="535" t="str">
        <f>IF(Tabla1[[#This Row],[Insumos]]="","",_xlfn.XLOOKUP(Tabla1[[#This Row],[Insumos]],Tabla10[Insumo],Tabla10[InsumoAbrev],"",0))</f>
        <v/>
      </c>
      <c r="L1388" s="536"/>
      <c r="M1388" s="533" t="str">
        <f>IF(Tabla1[[#This Row],[Descripción]]="","",_xlfn.XLOOKUP(Tabla1[[#This Row],[Descripción]],Tabla10[Descripción],Tabla10[Unidad de Medida],"",0))</f>
        <v/>
      </c>
      <c r="N1388" s="323"/>
      <c r="O1388" s="534" t="str">
        <f>IF(Tabla1[[#This Row],[Descripción]]="","",_xlfn.XLOOKUP(Tabla1[[#This Row],[Descripción]],Tabla10[Descripción],Tabla10[Precio Unitario],0))</f>
        <v/>
      </c>
      <c r="P1388" s="534" t="str">
        <f>IF(Tabla1[[#This Row],[Cantidad de Insumos]]="","",Tabla1[[#This Row],[Precio Unitario]]*Tabla1[[#This Row],[Cantidad de Insumos]])</f>
        <v/>
      </c>
      <c r="Q1388" s="534" t="str">
        <f>IF(Tabla1[[#This Row],[Descripción]]="","",_xlfn.XLOOKUP(Tabla1[[#This Row],[Descripción]],Tabla10[Descripción],Tabla10[CODIGO PRESUPUESTARIO],0))</f>
        <v/>
      </c>
      <c r="R1388" s="535"/>
    </row>
    <row r="1389" spans="2:18" x14ac:dyDescent="0.25">
      <c r="B1389" s="191" t="str">
        <f>IF('Formulario PPGR3'!$G1389="","",CONCATENATE('Formulario PPGR3'!$C1389,".",'Formulario PPGR3'!$D1389,".",'Formulario PPGR3'!$E1389,".",'Formulario PPGR3'!$F1389))</f>
        <v/>
      </c>
      <c r="C1389" s="191" t="str">
        <f>IF('Formulario PPGR3'!$G1389="","",'Formulario PPGR1'!#REF!)</f>
        <v/>
      </c>
      <c r="D1389" s="191" t="str">
        <f>IF('Formulario PPGR3'!$G1389="","",'Formulario PPGR1'!#REF!)</f>
        <v/>
      </c>
      <c r="E1389" s="191" t="str">
        <f>IF('Formulario PPGR3'!$G1389="","",'Formulario PPGR1'!#REF!)</f>
        <v/>
      </c>
      <c r="F1389" s="191" t="str">
        <f>IF('Formulario PPGR3'!$G1389="","",'Formulario PPGR1'!#REF!)</f>
        <v/>
      </c>
      <c r="G1389" s="243"/>
      <c r="H1389" s="531" t="str" cm="1">
        <f t="array" ref="H1389">IF(Tabla1[[#This Row],[Código_Actividad]]="","",_xlfn.XLOOKUP(Tabla1[[#This Row],[Código_Actividad]],CodigoActividad,Tabla2[Actividades Programables Presupuestables],"",0))</f>
        <v/>
      </c>
      <c r="I1389" s="532" t="str">
        <f>IFERROR(VLOOKUP('Formulario PPGR3'!$G1389,'Formulario PPGR2'!$H$110:$V$265,15,FALSE),"")</f>
        <v/>
      </c>
      <c r="J1389" s="537"/>
      <c r="K1389" s="535" t="str">
        <f>IF(Tabla1[[#This Row],[Insumos]]="","",_xlfn.XLOOKUP(Tabla1[[#This Row],[Insumos]],Tabla10[Insumo],Tabla10[InsumoAbrev],"",0))</f>
        <v/>
      </c>
      <c r="L1389" s="536"/>
      <c r="M1389" s="533" t="str">
        <f>IF(Tabla1[[#This Row],[Descripción]]="","",_xlfn.XLOOKUP(Tabla1[[#This Row],[Descripción]],Tabla10[Descripción],Tabla10[Unidad de Medida],"",0))</f>
        <v/>
      </c>
      <c r="N1389" s="323"/>
      <c r="O1389" s="534" t="str">
        <f>IF(Tabla1[[#This Row],[Descripción]]="","",_xlfn.XLOOKUP(Tabla1[[#This Row],[Descripción]],Tabla10[Descripción],Tabla10[Precio Unitario],0))</f>
        <v/>
      </c>
      <c r="P1389" s="534" t="str">
        <f>IF(Tabla1[[#This Row],[Cantidad de Insumos]]="","",Tabla1[[#This Row],[Precio Unitario]]*Tabla1[[#This Row],[Cantidad de Insumos]])</f>
        <v/>
      </c>
      <c r="Q1389" s="534" t="str">
        <f>IF(Tabla1[[#This Row],[Descripción]]="","",_xlfn.XLOOKUP(Tabla1[[#This Row],[Descripción]],Tabla10[Descripción],Tabla10[CODIGO PRESUPUESTARIO],0))</f>
        <v/>
      </c>
      <c r="R1389" s="535"/>
    </row>
    <row r="1390" spans="2:18" x14ac:dyDescent="0.25">
      <c r="B1390" s="191" t="str">
        <f>IF('Formulario PPGR3'!$G1390="","",CONCATENATE('Formulario PPGR3'!$C1390,".",'Formulario PPGR3'!$D1390,".",'Formulario PPGR3'!$E1390,".",'Formulario PPGR3'!$F1390))</f>
        <v/>
      </c>
      <c r="C1390" s="191" t="str">
        <f>IF('Formulario PPGR3'!$G1390="","",'Formulario PPGR1'!#REF!)</f>
        <v/>
      </c>
      <c r="D1390" s="191" t="str">
        <f>IF('Formulario PPGR3'!$G1390="","",'Formulario PPGR1'!#REF!)</f>
        <v/>
      </c>
      <c r="E1390" s="191" t="str">
        <f>IF('Formulario PPGR3'!$G1390="","",'Formulario PPGR1'!#REF!)</f>
        <v/>
      </c>
      <c r="F1390" s="191" t="str">
        <f>IF('Formulario PPGR3'!$G1390="","",'Formulario PPGR1'!#REF!)</f>
        <v/>
      </c>
      <c r="G1390" s="243"/>
      <c r="H1390" s="531" t="str" cm="1">
        <f t="array" ref="H1390">IF(Tabla1[[#This Row],[Código_Actividad]]="","",_xlfn.XLOOKUP(Tabla1[[#This Row],[Código_Actividad]],CodigoActividad,Tabla2[Actividades Programables Presupuestables],"",0))</f>
        <v/>
      </c>
      <c r="I1390" s="532" t="str">
        <f>IFERROR(VLOOKUP('Formulario PPGR3'!$G1390,'Formulario PPGR2'!$H$110:$V$265,15,FALSE),"")</f>
        <v/>
      </c>
      <c r="J1390" s="537"/>
      <c r="K1390" s="535" t="str">
        <f>IF(Tabla1[[#This Row],[Insumos]]="","",_xlfn.XLOOKUP(Tabla1[[#This Row],[Insumos]],Tabla10[Insumo],Tabla10[InsumoAbrev],"",0))</f>
        <v/>
      </c>
      <c r="L1390" s="536"/>
      <c r="M1390" s="533" t="str">
        <f>IF(Tabla1[[#This Row],[Descripción]]="","",_xlfn.XLOOKUP(Tabla1[[#This Row],[Descripción]],Tabla10[Descripción],Tabla10[Unidad de Medida],"",0))</f>
        <v/>
      </c>
      <c r="N1390" s="323"/>
      <c r="O1390" s="534" t="str">
        <f>IF(Tabla1[[#This Row],[Descripción]]="","",_xlfn.XLOOKUP(Tabla1[[#This Row],[Descripción]],Tabla10[Descripción],Tabla10[Precio Unitario],0))</f>
        <v/>
      </c>
      <c r="P1390" s="534" t="str">
        <f>IF(Tabla1[[#This Row],[Cantidad de Insumos]]="","",Tabla1[[#This Row],[Precio Unitario]]*Tabla1[[#This Row],[Cantidad de Insumos]])</f>
        <v/>
      </c>
      <c r="Q1390" s="534" t="str">
        <f>IF(Tabla1[[#This Row],[Descripción]]="","",_xlfn.XLOOKUP(Tabla1[[#This Row],[Descripción]],Tabla10[Descripción],Tabla10[CODIGO PRESUPUESTARIO],0))</f>
        <v/>
      </c>
      <c r="R1390" s="535"/>
    </row>
    <row r="1391" spans="2:18" x14ac:dyDescent="0.25">
      <c r="B1391" s="191" t="str">
        <f>IF('Formulario PPGR3'!$G1391="","",CONCATENATE('Formulario PPGR3'!$C1391,".",'Formulario PPGR3'!$D1391,".",'Formulario PPGR3'!$E1391,".",'Formulario PPGR3'!$F1391))</f>
        <v/>
      </c>
      <c r="C1391" s="191" t="str">
        <f>IF('Formulario PPGR3'!$G1391="","",'Formulario PPGR1'!#REF!)</f>
        <v/>
      </c>
      <c r="D1391" s="191" t="str">
        <f>IF('Formulario PPGR3'!$G1391="","",'Formulario PPGR1'!#REF!)</f>
        <v/>
      </c>
      <c r="E1391" s="191" t="str">
        <f>IF('Formulario PPGR3'!$G1391="","",'Formulario PPGR1'!#REF!)</f>
        <v/>
      </c>
      <c r="F1391" s="191" t="str">
        <f>IF('Formulario PPGR3'!$G1391="","",'Formulario PPGR1'!#REF!)</f>
        <v/>
      </c>
      <c r="G1391" s="243"/>
      <c r="H1391" s="531" t="str" cm="1">
        <f t="array" ref="H1391">IF(Tabla1[[#This Row],[Código_Actividad]]="","",_xlfn.XLOOKUP(Tabla1[[#This Row],[Código_Actividad]],CodigoActividad,Tabla2[Actividades Programables Presupuestables],"",0))</f>
        <v/>
      </c>
      <c r="I1391" s="532" t="str">
        <f>IFERROR(VLOOKUP('Formulario PPGR3'!$G1391,'Formulario PPGR2'!$H$110:$V$265,15,FALSE),"")</f>
        <v/>
      </c>
      <c r="J1391" s="537"/>
      <c r="K1391" s="535" t="str">
        <f>IF(Tabla1[[#This Row],[Insumos]]="","",_xlfn.XLOOKUP(Tabla1[[#This Row],[Insumos]],Tabla10[Insumo],Tabla10[InsumoAbrev],"",0))</f>
        <v/>
      </c>
      <c r="L1391" s="536"/>
      <c r="M1391" s="533" t="str">
        <f>IF(Tabla1[[#This Row],[Descripción]]="","",_xlfn.XLOOKUP(Tabla1[[#This Row],[Descripción]],Tabla10[Descripción],Tabla10[Unidad de Medida],"",0))</f>
        <v/>
      </c>
      <c r="N1391" s="323"/>
      <c r="O1391" s="534" t="str">
        <f>IF(Tabla1[[#This Row],[Descripción]]="","",_xlfn.XLOOKUP(Tabla1[[#This Row],[Descripción]],Tabla10[Descripción],Tabla10[Precio Unitario],0))</f>
        <v/>
      </c>
      <c r="P1391" s="534" t="str">
        <f>IF(Tabla1[[#This Row],[Cantidad de Insumos]]="","",Tabla1[[#This Row],[Precio Unitario]]*Tabla1[[#This Row],[Cantidad de Insumos]])</f>
        <v/>
      </c>
      <c r="Q1391" s="534" t="str">
        <f>IF(Tabla1[[#This Row],[Descripción]]="","",_xlfn.XLOOKUP(Tabla1[[#This Row],[Descripción]],Tabla10[Descripción],Tabla10[CODIGO PRESUPUESTARIO],0))</f>
        <v/>
      </c>
      <c r="R1391" s="535"/>
    </row>
    <row r="1392" spans="2:18" x14ac:dyDescent="0.25">
      <c r="B1392" s="191" t="str">
        <f>IF('Formulario PPGR3'!$G1392="","",CONCATENATE('Formulario PPGR3'!$C1392,".",'Formulario PPGR3'!$D1392,".",'Formulario PPGR3'!$E1392,".",'Formulario PPGR3'!$F1392))</f>
        <v/>
      </c>
      <c r="C1392" s="191" t="str">
        <f>IF('Formulario PPGR3'!$G1392="","",'Formulario PPGR1'!#REF!)</f>
        <v/>
      </c>
      <c r="D1392" s="191" t="str">
        <f>IF('Formulario PPGR3'!$G1392="","",'Formulario PPGR1'!#REF!)</f>
        <v/>
      </c>
      <c r="E1392" s="191" t="str">
        <f>IF('Formulario PPGR3'!$G1392="","",'Formulario PPGR1'!#REF!)</f>
        <v/>
      </c>
      <c r="F1392" s="191" t="str">
        <f>IF('Formulario PPGR3'!$G1392="","",'Formulario PPGR1'!#REF!)</f>
        <v/>
      </c>
      <c r="G1392" s="243"/>
      <c r="H1392" s="531" t="str" cm="1">
        <f t="array" ref="H1392">IF(Tabla1[[#This Row],[Código_Actividad]]="","",_xlfn.XLOOKUP(Tabla1[[#This Row],[Código_Actividad]],CodigoActividad,Tabla2[Actividades Programables Presupuestables],"",0))</f>
        <v/>
      </c>
      <c r="I1392" s="532" t="str">
        <f>IFERROR(VLOOKUP('Formulario PPGR3'!$G1392,'Formulario PPGR2'!$H$110:$V$265,15,FALSE),"")</f>
        <v/>
      </c>
      <c r="J1392" s="537"/>
      <c r="K1392" s="535" t="str">
        <f>IF(Tabla1[[#This Row],[Insumos]]="","",_xlfn.XLOOKUP(Tabla1[[#This Row],[Insumos]],Tabla10[Insumo],Tabla10[InsumoAbrev],"",0))</f>
        <v/>
      </c>
      <c r="L1392" s="536"/>
      <c r="M1392" s="533" t="str">
        <f>IF(Tabla1[[#This Row],[Descripción]]="","",_xlfn.XLOOKUP(Tabla1[[#This Row],[Descripción]],Tabla10[Descripción],Tabla10[Unidad de Medida],"",0))</f>
        <v/>
      </c>
      <c r="N1392" s="323"/>
      <c r="O1392" s="534" t="str">
        <f>IF(Tabla1[[#This Row],[Descripción]]="","",_xlfn.XLOOKUP(Tabla1[[#This Row],[Descripción]],Tabla10[Descripción],Tabla10[Precio Unitario],0))</f>
        <v/>
      </c>
      <c r="P1392" s="534" t="str">
        <f>IF(Tabla1[[#This Row],[Cantidad de Insumos]]="","",Tabla1[[#This Row],[Precio Unitario]]*Tabla1[[#This Row],[Cantidad de Insumos]])</f>
        <v/>
      </c>
      <c r="Q1392" s="534" t="str">
        <f>IF(Tabla1[[#This Row],[Descripción]]="","",_xlfn.XLOOKUP(Tabla1[[#This Row],[Descripción]],Tabla10[Descripción],Tabla10[CODIGO PRESUPUESTARIO],0))</f>
        <v/>
      </c>
      <c r="R1392" s="535"/>
    </row>
    <row r="1393" spans="2:18" x14ac:dyDescent="0.25">
      <c r="B1393" s="191" t="str">
        <f>IF('Formulario PPGR3'!$G1393="","",CONCATENATE('Formulario PPGR3'!$C1393,".",'Formulario PPGR3'!$D1393,".",'Formulario PPGR3'!$E1393,".",'Formulario PPGR3'!$F1393))</f>
        <v/>
      </c>
      <c r="C1393" s="191" t="str">
        <f>IF('Formulario PPGR3'!$G1393="","",'Formulario PPGR1'!#REF!)</f>
        <v/>
      </c>
      <c r="D1393" s="191" t="str">
        <f>IF('Formulario PPGR3'!$G1393="","",'Formulario PPGR1'!#REF!)</f>
        <v/>
      </c>
      <c r="E1393" s="191" t="str">
        <f>IF('Formulario PPGR3'!$G1393="","",'Formulario PPGR1'!#REF!)</f>
        <v/>
      </c>
      <c r="F1393" s="191" t="str">
        <f>IF('Formulario PPGR3'!$G1393="","",'Formulario PPGR1'!#REF!)</f>
        <v/>
      </c>
      <c r="G1393" s="243"/>
      <c r="H1393" s="531" t="str" cm="1">
        <f t="array" ref="H1393">IF(Tabla1[[#This Row],[Código_Actividad]]="","",_xlfn.XLOOKUP(Tabla1[[#This Row],[Código_Actividad]],CodigoActividad,Tabla2[Actividades Programables Presupuestables],"",0))</f>
        <v/>
      </c>
      <c r="I1393" s="532" t="str">
        <f>IFERROR(VLOOKUP('Formulario PPGR3'!$G1393,'Formulario PPGR2'!$H$110:$V$265,15,FALSE),"")</f>
        <v/>
      </c>
      <c r="J1393" s="537"/>
      <c r="K1393" s="535" t="str">
        <f>IF(Tabla1[[#This Row],[Insumos]]="","",_xlfn.XLOOKUP(Tabla1[[#This Row],[Insumos]],Tabla10[Insumo],Tabla10[InsumoAbrev],"",0))</f>
        <v/>
      </c>
      <c r="L1393" s="536"/>
      <c r="M1393" s="533" t="str">
        <f>IF(Tabla1[[#This Row],[Descripción]]="","",_xlfn.XLOOKUP(Tabla1[[#This Row],[Descripción]],Tabla10[Descripción],Tabla10[Unidad de Medida],"",0))</f>
        <v/>
      </c>
      <c r="N1393" s="323"/>
      <c r="O1393" s="534" t="str">
        <f>IF(Tabla1[[#This Row],[Descripción]]="","",_xlfn.XLOOKUP(Tabla1[[#This Row],[Descripción]],Tabla10[Descripción],Tabla10[Precio Unitario],0))</f>
        <v/>
      </c>
      <c r="P1393" s="534" t="str">
        <f>IF(Tabla1[[#This Row],[Cantidad de Insumos]]="","",Tabla1[[#This Row],[Precio Unitario]]*Tabla1[[#This Row],[Cantidad de Insumos]])</f>
        <v/>
      </c>
      <c r="Q1393" s="534" t="str">
        <f>IF(Tabla1[[#This Row],[Descripción]]="","",_xlfn.XLOOKUP(Tabla1[[#This Row],[Descripción]],Tabla10[Descripción],Tabla10[CODIGO PRESUPUESTARIO],0))</f>
        <v/>
      </c>
      <c r="R1393" s="535"/>
    </row>
    <row r="1394" spans="2:18" x14ac:dyDescent="0.25">
      <c r="B1394" s="191" t="str">
        <f>IF('Formulario PPGR3'!$G1394="","",CONCATENATE('Formulario PPGR3'!$C1394,".",'Formulario PPGR3'!$D1394,".",'Formulario PPGR3'!$E1394,".",'Formulario PPGR3'!$F1394))</f>
        <v/>
      </c>
      <c r="C1394" s="191" t="str">
        <f>IF('Formulario PPGR3'!$G1394="","",'Formulario PPGR1'!#REF!)</f>
        <v/>
      </c>
      <c r="D1394" s="191" t="str">
        <f>IF('Formulario PPGR3'!$G1394="","",'Formulario PPGR1'!#REF!)</f>
        <v/>
      </c>
      <c r="E1394" s="191" t="str">
        <f>IF('Formulario PPGR3'!$G1394="","",'Formulario PPGR1'!#REF!)</f>
        <v/>
      </c>
      <c r="F1394" s="191" t="str">
        <f>IF('Formulario PPGR3'!$G1394="","",'Formulario PPGR1'!#REF!)</f>
        <v/>
      </c>
      <c r="G1394" s="243"/>
      <c r="H1394" s="531" t="str" cm="1">
        <f t="array" ref="H1394">IF(Tabla1[[#This Row],[Código_Actividad]]="","",_xlfn.XLOOKUP(Tabla1[[#This Row],[Código_Actividad]],CodigoActividad,Tabla2[Actividades Programables Presupuestables],"",0))</f>
        <v/>
      </c>
      <c r="I1394" s="532" t="str">
        <f>IFERROR(VLOOKUP('Formulario PPGR3'!$G1394,'Formulario PPGR2'!$H$110:$V$265,15,FALSE),"")</f>
        <v/>
      </c>
      <c r="J1394" s="537"/>
      <c r="K1394" s="535" t="str">
        <f>IF(Tabla1[[#This Row],[Insumos]]="","",_xlfn.XLOOKUP(Tabla1[[#This Row],[Insumos]],Tabla10[Insumo],Tabla10[InsumoAbrev],"",0))</f>
        <v/>
      </c>
      <c r="L1394" s="536"/>
      <c r="M1394" s="533" t="str">
        <f>IF(Tabla1[[#This Row],[Descripción]]="","",_xlfn.XLOOKUP(Tabla1[[#This Row],[Descripción]],Tabla10[Descripción],Tabla10[Unidad de Medida],"",0))</f>
        <v/>
      </c>
      <c r="N1394" s="323"/>
      <c r="O1394" s="534" t="str">
        <f>IF(Tabla1[[#This Row],[Descripción]]="","",_xlfn.XLOOKUP(Tabla1[[#This Row],[Descripción]],Tabla10[Descripción],Tabla10[Precio Unitario],0))</f>
        <v/>
      </c>
      <c r="P1394" s="534" t="str">
        <f>IF(Tabla1[[#This Row],[Cantidad de Insumos]]="","",Tabla1[[#This Row],[Precio Unitario]]*Tabla1[[#This Row],[Cantidad de Insumos]])</f>
        <v/>
      </c>
      <c r="Q1394" s="534" t="str">
        <f>IF(Tabla1[[#This Row],[Descripción]]="","",_xlfn.XLOOKUP(Tabla1[[#This Row],[Descripción]],Tabla10[Descripción],Tabla10[CODIGO PRESUPUESTARIO],0))</f>
        <v/>
      </c>
      <c r="R1394" s="535"/>
    </row>
    <row r="1395" spans="2:18" x14ac:dyDescent="0.25">
      <c r="B1395" s="191" t="str">
        <f>IF('Formulario PPGR3'!$G1395="","",CONCATENATE('Formulario PPGR3'!$C1395,".",'Formulario PPGR3'!$D1395,".",'Formulario PPGR3'!$E1395,".",'Formulario PPGR3'!$F1395))</f>
        <v/>
      </c>
      <c r="C1395" s="191" t="str">
        <f>IF('Formulario PPGR3'!$G1395="","",'Formulario PPGR1'!#REF!)</f>
        <v/>
      </c>
      <c r="D1395" s="191" t="str">
        <f>IF('Formulario PPGR3'!$G1395="","",'Formulario PPGR1'!#REF!)</f>
        <v/>
      </c>
      <c r="E1395" s="191" t="str">
        <f>IF('Formulario PPGR3'!$G1395="","",'Formulario PPGR1'!#REF!)</f>
        <v/>
      </c>
      <c r="F1395" s="191" t="str">
        <f>IF('Formulario PPGR3'!$G1395="","",'Formulario PPGR1'!#REF!)</f>
        <v/>
      </c>
      <c r="G1395" s="243"/>
      <c r="H1395" s="531" t="str" cm="1">
        <f t="array" ref="H1395">IF(Tabla1[[#This Row],[Código_Actividad]]="","",_xlfn.XLOOKUP(Tabla1[[#This Row],[Código_Actividad]],CodigoActividad,Tabla2[Actividades Programables Presupuestables],"",0))</f>
        <v/>
      </c>
      <c r="I1395" s="532" t="str">
        <f>IFERROR(VLOOKUP('Formulario PPGR3'!$G1395,'Formulario PPGR2'!$H$110:$V$265,15,FALSE),"")</f>
        <v/>
      </c>
      <c r="J1395" s="537"/>
      <c r="K1395" s="535" t="str">
        <f>IF(Tabla1[[#This Row],[Insumos]]="","",_xlfn.XLOOKUP(Tabla1[[#This Row],[Insumos]],Tabla10[Insumo],Tabla10[InsumoAbrev],"",0))</f>
        <v/>
      </c>
      <c r="L1395" s="536"/>
      <c r="M1395" s="533" t="str">
        <f>IF(Tabla1[[#This Row],[Descripción]]="","",_xlfn.XLOOKUP(Tabla1[[#This Row],[Descripción]],Tabla10[Descripción],Tabla10[Unidad de Medida],"",0))</f>
        <v/>
      </c>
      <c r="N1395" s="323"/>
      <c r="O1395" s="534" t="str">
        <f>IF(Tabla1[[#This Row],[Descripción]]="","",_xlfn.XLOOKUP(Tabla1[[#This Row],[Descripción]],Tabla10[Descripción],Tabla10[Precio Unitario],0))</f>
        <v/>
      </c>
      <c r="P1395" s="534" t="str">
        <f>IF(Tabla1[[#This Row],[Cantidad de Insumos]]="","",Tabla1[[#This Row],[Precio Unitario]]*Tabla1[[#This Row],[Cantidad de Insumos]])</f>
        <v/>
      </c>
      <c r="Q1395" s="534" t="str">
        <f>IF(Tabla1[[#This Row],[Descripción]]="","",_xlfn.XLOOKUP(Tabla1[[#This Row],[Descripción]],Tabla10[Descripción],Tabla10[CODIGO PRESUPUESTARIO],0))</f>
        <v/>
      </c>
      <c r="R1395" s="535"/>
    </row>
    <row r="1396" spans="2:18" x14ac:dyDescent="0.25">
      <c r="B1396" s="191" t="str">
        <f>IF('Formulario PPGR3'!$G1396="","",CONCATENATE('Formulario PPGR3'!$C1396,".",'Formulario PPGR3'!$D1396,".",'Formulario PPGR3'!$E1396,".",'Formulario PPGR3'!$F1396))</f>
        <v/>
      </c>
      <c r="C1396" s="191" t="str">
        <f>IF('Formulario PPGR3'!$G1396="","",'Formulario PPGR1'!#REF!)</f>
        <v/>
      </c>
      <c r="D1396" s="191" t="str">
        <f>IF('Formulario PPGR3'!$G1396="","",'Formulario PPGR1'!#REF!)</f>
        <v/>
      </c>
      <c r="E1396" s="191" t="str">
        <f>IF('Formulario PPGR3'!$G1396="","",'Formulario PPGR1'!#REF!)</f>
        <v/>
      </c>
      <c r="F1396" s="191" t="str">
        <f>IF('Formulario PPGR3'!$G1396="","",'Formulario PPGR1'!#REF!)</f>
        <v/>
      </c>
      <c r="G1396" s="243"/>
      <c r="H1396" s="531" t="str" cm="1">
        <f t="array" ref="H1396">IF(Tabla1[[#This Row],[Código_Actividad]]="","",_xlfn.XLOOKUP(Tabla1[[#This Row],[Código_Actividad]],CodigoActividad,Tabla2[Actividades Programables Presupuestables],"",0))</f>
        <v/>
      </c>
      <c r="I1396" s="532" t="str">
        <f>IFERROR(VLOOKUP('Formulario PPGR3'!$G1396,'Formulario PPGR2'!$H$110:$V$265,15,FALSE),"")</f>
        <v/>
      </c>
      <c r="J1396" s="537"/>
      <c r="K1396" s="535" t="str">
        <f>IF(Tabla1[[#This Row],[Insumos]]="","",_xlfn.XLOOKUP(Tabla1[[#This Row],[Insumos]],Tabla10[Insumo],Tabla10[InsumoAbrev],"",0))</f>
        <v/>
      </c>
      <c r="L1396" s="536"/>
      <c r="M1396" s="533" t="str">
        <f>IF(Tabla1[[#This Row],[Descripción]]="","",_xlfn.XLOOKUP(Tabla1[[#This Row],[Descripción]],Tabla10[Descripción],Tabla10[Unidad de Medida],"",0))</f>
        <v/>
      </c>
      <c r="N1396" s="323"/>
      <c r="O1396" s="534" t="str">
        <f>IF(Tabla1[[#This Row],[Descripción]]="","",_xlfn.XLOOKUP(Tabla1[[#This Row],[Descripción]],Tabla10[Descripción],Tabla10[Precio Unitario],0))</f>
        <v/>
      </c>
      <c r="P1396" s="534" t="str">
        <f>IF(Tabla1[[#This Row],[Cantidad de Insumos]]="","",Tabla1[[#This Row],[Precio Unitario]]*Tabla1[[#This Row],[Cantidad de Insumos]])</f>
        <v/>
      </c>
      <c r="Q1396" s="534" t="str">
        <f>IF(Tabla1[[#This Row],[Descripción]]="","",_xlfn.XLOOKUP(Tabla1[[#This Row],[Descripción]],Tabla10[Descripción],Tabla10[CODIGO PRESUPUESTARIO],0))</f>
        <v/>
      </c>
      <c r="R1396" s="535"/>
    </row>
    <row r="1397" spans="2:18" x14ac:dyDescent="0.25">
      <c r="B1397" s="191" t="str">
        <f>IF('Formulario PPGR3'!$G1397="","",CONCATENATE('Formulario PPGR3'!$C1397,".",'Formulario PPGR3'!$D1397,".",'Formulario PPGR3'!$E1397,".",'Formulario PPGR3'!$F1397))</f>
        <v/>
      </c>
      <c r="C1397" s="191" t="str">
        <f>IF('Formulario PPGR3'!$G1397="","",'Formulario PPGR1'!#REF!)</f>
        <v/>
      </c>
      <c r="D1397" s="191" t="str">
        <f>IF('Formulario PPGR3'!$G1397="","",'Formulario PPGR1'!#REF!)</f>
        <v/>
      </c>
      <c r="E1397" s="191" t="str">
        <f>IF('Formulario PPGR3'!$G1397="","",'Formulario PPGR1'!#REF!)</f>
        <v/>
      </c>
      <c r="F1397" s="191" t="str">
        <f>IF('Formulario PPGR3'!$G1397="","",'Formulario PPGR1'!#REF!)</f>
        <v/>
      </c>
      <c r="G1397" s="243"/>
      <c r="H1397" s="531" t="str" cm="1">
        <f t="array" ref="H1397">IF(Tabla1[[#This Row],[Código_Actividad]]="","",_xlfn.XLOOKUP(Tabla1[[#This Row],[Código_Actividad]],CodigoActividad,Tabla2[Actividades Programables Presupuestables],"",0))</f>
        <v/>
      </c>
      <c r="I1397" s="532" t="str">
        <f>IFERROR(VLOOKUP('Formulario PPGR3'!$G1397,'Formulario PPGR2'!$H$110:$V$265,15,FALSE),"")</f>
        <v/>
      </c>
      <c r="J1397" s="537"/>
      <c r="K1397" s="535" t="str">
        <f>IF(Tabla1[[#This Row],[Insumos]]="","",_xlfn.XLOOKUP(Tabla1[[#This Row],[Insumos]],Tabla10[Insumo],Tabla10[InsumoAbrev],"",0))</f>
        <v/>
      </c>
      <c r="L1397" s="536"/>
      <c r="M1397" s="533" t="str">
        <f>IF(Tabla1[[#This Row],[Descripción]]="","",_xlfn.XLOOKUP(Tabla1[[#This Row],[Descripción]],Tabla10[Descripción],Tabla10[Unidad de Medida],"",0))</f>
        <v/>
      </c>
      <c r="N1397" s="323"/>
      <c r="O1397" s="534" t="str">
        <f>IF(Tabla1[[#This Row],[Descripción]]="","",_xlfn.XLOOKUP(Tabla1[[#This Row],[Descripción]],Tabla10[Descripción],Tabla10[Precio Unitario],0))</f>
        <v/>
      </c>
      <c r="P1397" s="534" t="str">
        <f>IF(Tabla1[[#This Row],[Cantidad de Insumos]]="","",Tabla1[[#This Row],[Precio Unitario]]*Tabla1[[#This Row],[Cantidad de Insumos]])</f>
        <v/>
      </c>
      <c r="Q1397" s="534" t="str">
        <f>IF(Tabla1[[#This Row],[Descripción]]="","",_xlfn.XLOOKUP(Tabla1[[#This Row],[Descripción]],Tabla10[Descripción],Tabla10[CODIGO PRESUPUESTARIO],0))</f>
        <v/>
      </c>
      <c r="R1397" s="535"/>
    </row>
    <row r="1398" spans="2:18" x14ac:dyDescent="0.25">
      <c r="B1398" s="191" t="str">
        <f>IF('Formulario PPGR3'!$G1398="","",CONCATENATE('Formulario PPGR3'!$C1398,".",'Formulario PPGR3'!$D1398,".",'Formulario PPGR3'!$E1398,".",'Formulario PPGR3'!$F1398))</f>
        <v/>
      </c>
      <c r="C1398" s="191" t="str">
        <f>IF('Formulario PPGR3'!$G1398="","",'Formulario PPGR1'!#REF!)</f>
        <v/>
      </c>
      <c r="D1398" s="191" t="str">
        <f>IF('Formulario PPGR3'!$G1398="","",'Formulario PPGR1'!#REF!)</f>
        <v/>
      </c>
      <c r="E1398" s="191" t="str">
        <f>IF('Formulario PPGR3'!$G1398="","",'Formulario PPGR1'!#REF!)</f>
        <v/>
      </c>
      <c r="F1398" s="191" t="str">
        <f>IF('Formulario PPGR3'!$G1398="","",'Formulario PPGR1'!#REF!)</f>
        <v/>
      </c>
      <c r="G1398" s="243"/>
      <c r="H1398" s="531" t="str" cm="1">
        <f t="array" ref="H1398">IF(Tabla1[[#This Row],[Código_Actividad]]="","",_xlfn.XLOOKUP(Tabla1[[#This Row],[Código_Actividad]],CodigoActividad,Tabla2[Actividades Programables Presupuestables],"",0))</f>
        <v/>
      </c>
      <c r="I1398" s="532" t="str">
        <f>IFERROR(VLOOKUP('Formulario PPGR3'!$G1398,'Formulario PPGR2'!$H$110:$V$265,15,FALSE),"")</f>
        <v/>
      </c>
      <c r="J1398" s="537"/>
      <c r="K1398" s="535" t="str">
        <f>IF(Tabla1[[#This Row],[Insumos]]="","",_xlfn.XLOOKUP(Tabla1[[#This Row],[Insumos]],Tabla10[Insumo],Tabla10[InsumoAbrev],"",0))</f>
        <v/>
      </c>
      <c r="L1398" s="536"/>
      <c r="M1398" s="533" t="str">
        <f>IF(Tabla1[[#This Row],[Descripción]]="","",_xlfn.XLOOKUP(Tabla1[[#This Row],[Descripción]],Tabla10[Descripción],Tabla10[Unidad de Medida],"",0))</f>
        <v/>
      </c>
      <c r="N1398" s="323"/>
      <c r="O1398" s="534" t="str">
        <f>IF(Tabla1[[#This Row],[Descripción]]="","",_xlfn.XLOOKUP(Tabla1[[#This Row],[Descripción]],Tabla10[Descripción],Tabla10[Precio Unitario],0))</f>
        <v/>
      </c>
      <c r="P1398" s="534" t="str">
        <f>IF(Tabla1[[#This Row],[Cantidad de Insumos]]="","",Tabla1[[#This Row],[Precio Unitario]]*Tabla1[[#This Row],[Cantidad de Insumos]])</f>
        <v/>
      </c>
      <c r="Q1398" s="534" t="str">
        <f>IF(Tabla1[[#This Row],[Descripción]]="","",_xlfn.XLOOKUP(Tabla1[[#This Row],[Descripción]],Tabla10[Descripción],Tabla10[CODIGO PRESUPUESTARIO],0))</f>
        <v/>
      </c>
      <c r="R1398" s="535"/>
    </row>
    <row r="1399" spans="2:18" x14ac:dyDescent="0.25">
      <c r="B1399" s="191" t="str">
        <f>IF('Formulario PPGR3'!$G1399="","",CONCATENATE('Formulario PPGR3'!$C1399,".",'Formulario PPGR3'!$D1399,".",'Formulario PPGR3'!$E1399,".",'Formulario PPGR3'!$F1399))</f>
        <v/>
      </c>
      <c r="C1399" s="191" t="str">
        <f>IF('Formulario PPGR3'!$G1399="","",'Formulario PPGR1'!#REF!)</f>
        <v/>
      </c>
      <c r="D1399" s="191" t="str">
        <f>IF('Formulario PPGR3'!$G1399="","",'Formulario PPGR1'!#REF!)</f>
        <v/>
      </c>
      <c r="E1399" s="191" t="str">
        <f>IF('Formulario PPGR3'!$G1399="","",'Formulario PPGR1'!#REF!)</f>
        <v/>
      </c>
      <c r="F1399" s="191" t="str">
        <f>IF('Formulario PPGR3'!$G1399="","",'Formulario PPGR1'!#REF!)</f>
        <v/>
      </c>
      <c r="G1399" s="243"/>
      <c r="H1399" s="531" t="str" cm="1">
        <f t="array" ref="H1399">IF(Tabla1[[#This Row],[Código_Actividad]]="","",_xlfn.XLOOKUP(Tabla1[[#This Row],[Código_Actividad]],CodigoActividad,Tabla2[Actividades Programables Presupuestables],"",0))</f>
        <v/>
      </c>
      <c r="I1399" s="532" t="str">
        <f>IFERROR(VLOOKUP('Formulario PPGR3'!$G1399,'Formulario PPGR2'!$H$110:$V$265,15,FALSE),"")</f>
        <v/>
      </c>
      <c r="J1399" s="537"/>
      <c r="K1399" s="535" t="str">
        <f>IF(Tabla1[[#This Row],[Insumos]]="","",_xlfn.XLOOKUP(Tabla1[[#This Row],[Insumos]],Tabla10[Insumo],Tabla10[InsumoAbrev],"",0))</f>
        <v/>
      </c>
      <c r="L1399" s="536"/>
      <c r="M1399" s="533" t="str">
        <f>IF(Tabla1[[#This Row],[Descripción]]="","",_xlfn.XLOOKUP(Tabla1[[#This Row],[Descripción]],Tabla10[Descripción],Tabla10[Unidad de Medida],"",0))</f>
        <v/>
      </c>
      <c r="N1399" s="323"/>
      <c r="O1399" s="534" t="str">
        <f>IF(Tabla1[[#This Row],[Descripción]]="","",_xlfn.XLOOKUP(Tabla1[[#This Row],[Descripción]],Tabla10[Descripción],Tabla10[Precio Unitario],0))</f>
        <v/>
      </c>
      <c r="P1399" s="534" t="str">
        <f>IF(Tabla1[[#This Row],[Cantidad de Insumos]]="","",Tabla1[[#This Row],[Precio Unitario]]*Tabla1[[#This Row],[Cantidad de Insumos]])</f>
        <v/>
      </c>
      <c r="Q1399" s="534" t="str">
        <f>IF(Tabla1[[#This Row],[Descripción]]="","",_xlfn.XLOOKUP(Tabla1[[#This Row],[Descripción]],Tabla10[Descripción],Tabla10[CODIGO PRESUPUESTARIO],0))</f>
        <v/>
      </c>
      <c r="R1399" s="535"/>
    </row>
    <row r="1400" spans="2:18" x14ac:dyDescent="0.25">
      <c r="B1400" s="191" t="str">
        <f>IF('Formulario PPGR3'!$G1400="","",CONCATENATE('Formulario PPGR3'!$C1400,".",'Formulario PPGR3'!$D1400,".",'Formulario PPGR3'!$E1400,".",'Formulario PPGR3'!$F1400))</f>
        <v/>
      </c>
      <c r="C1400" s="191" t="str">
        <f>IF('Formulario PPGR3'!$G1400="","",'Formulario PPGR1'!#REF!)</f>
        <v/>
      </c>
      <c r="D1400" s="191" t="str">
        <f>IF('Formulario PPGR3'!$G1400="","",'Formulario PPGR1'!#REF!)</f>
        <v/>
      </c>
      <c r="E1400" s="191" t="str">
        <f>IF('Formulario PPGR3'!$G1400="","",'Formulario PPGR1'!#REF!)</f>
        <v/>
      </c>
      <c r="F1400" s="191" t="str">
        <f>IF('Formulario PPGR3'!$G1400="","",'Formulario PPGR1'!#REF!)</f>
        <v/>
      </c>
      <c r="G1400" s="243"/>
      <c r="H1400" s="531" t="str" cm="1">
        <f t="array" ref="H1400">IF(Tabla1[[#This Row],[Código_Actividad]]="","",_xlfn.XLOOKUP(Tabla1[[#This Row],[Código_Actividad]],CodigoActividad,Tabla2[Actividades Programables Presupuestables],"",0))</f>
        <v/>
      </c>
      <c r="I1400" s="532" t="str">
        <f>IFERROR(VLOOKUP('Formulario PPGR3'!$G1400,'Formulario PPGR2'!$H$110:$V$265,15,FALSE),"")</f>
        <v/>
      </c>
      <c r="J1400" s="537"/>
      <c r="K1400" s="535" t="str">
        <f>IF(Tabla1[[#This Row],[Insumos]]="","",_xlfn.XLOOKUP(Tabla1[[#This Row],[Insumos]],Tabla10[Insumo],Tabla10[InsumoAbrev],"",0))</f>
        <v/>
      </c>
      <c r="L1400" s="536"/>
      <c r="M1400" s="533" t="str">
        <f>IF(Tabla1[[#This Row],[Descripción]]="","",_xlfn.XLOOKUP(Tabla1[[#This Row],[Descripción]],Tabla10[Descripción],Tabla10[Unidad de Medida],"",0))</f>
        <v/>
      </c>
      <c r="N1400" s="323"/>
      <c r="O1400" s="534" t="str">
        <f>IF(Tabla1[[#This Row],[Descripción]]="","",_xlfn.XLOOKUP(Tabla1[[#This Row],[Descripción]],Tabla10[Descripción],Tabla10[Precio Unitario],0))</f>
        <v/>
      </c>
      <c r="P1400" s="534" t="str">
        <f>IF(Tabla1[[#This Row],[Cantidad de Insumos]]="","",Tabla1[[#This Row],[Precio Unitario]]*Tabla1[[#This Row],[Cantidad de Insumos]])</f>
        <v/>
      </c>
      <c r="Q1400" s="534" t="str">
        <f>IF(Tabla1[[#This Row],[Descripción]]="","",_xlfn.XLOOKUP(Tabla1[[#This Row],[Descripción]],Tabla10[Descripción],Tabla10[CODIGO PRESUPUESTARIO],0))</f>
        <v/>
      </c>
      <c r="R1400" s="535"/>
    </row>
    <row r="1401" spans="2:18" x14ac:dyDescent="0.25">
      <c r="B1401" s="191" t="str">
        <f>IF('Formulario PPGR3'!$G1401="","",CONCATENATE('Formulario PPGR3'!$C1401,".",'Formulario PPGR3'!$D1401,".",'Formulario PPGR3'!$E1401,".",'Formulario PPGR3'!$F1401))</f>
        <v/>
      </c>
      <c r="C1401" s="191" t="str">
        <f>IF('Formulario PPGR3'!$G1401="","",'Formulario PPGR1'!#REF!)</f>
        <v/>
      </c>
      <c r="D1401" s="191" t="str">
        <f>IF('Formulario PPGR3'!$G1401="","",'Formulario PPGR1'!#REF!)</f>
        <v/>
      </c>
      <c r="E1401" s="191" t="str">
        <f>IF('Formulario PPGR3'!$G1401="","",'Formulario PPGR1'!#REF!)</f>
        <v/>
      </c>
      <c r="F1401" s="191" t="str">
        <f>IF('Formulario PPGR3'!$G1401="","",'Formulario PPGR1'!#REF!)</f>
        <v/>
      </c>
      <c r="G1401" s="243"/>
      <c r="H1401" s="531" t="str" cm="1">
        <f t="array" ref="H1401">IF(Tabla1[[#This Row],[Código_Actividad]]="","",_xlfn.XLOOKUP(Tabla1[[#This Row],[Código_Actividad]],CodigoActividad,Tabla2[Actividades Programables Presupuestables],"",0))</f>
        <v/>
      </c>
      <c r="I1401" s="532" t="str">
        <f>IFERROR(VLOOKUP('Formulario PPGR3'!$G1401,'Formulario PPGR2'!$H$110:$V$265,15,FALSE),"")</f>
        <v/>
      </c>
      <c r="J1401" s="537"/>
      <c r="K1401" s="535" t="str">
        <f>IF(Tabla1[[#This Row],[Insumos]]="","",_xlfn.XLOOKUP(Tabla1[[#This Row],[Insumos]],Tabla10[Insumo],Tabla10[InsumoAbrev],"",0))</f>
        <v/>
      </c>
      <c r="L1401" s="536"/>
      <c r="M1401" s="533" t="str">
        <f>IF(Tabla1[[#This Row],[Descripción]]="","",_xlfn.XLOOKUP(Tabla1[[#This Row],[Descripción]],Tabla10[Descripción],Tabla10[Unidad de Medida],"",0))</f>
        <v/>
      </c>
      <c r="N1401" s="323"/>
      <c r="O1401" s="534" t="str">
        <f>IF(Tabla1[[#This Row],[Descripción]]="","",_xlfn.XLOOKUP(Tabla1[[#This Row],[Descripción]],Tabla10[Descripción],Tabla10[Precio Unitario],0))</f>
        <v/>
      </c>
      <c r="P1401" s="534" t="str">
        <f>IF(Tabla1[[#This Row],[Cantidad de Insumos]]="","",Tabla1[[#This Row],[Precio Unitario]]*Tabla1[[#This Row],[Cantidad de Insumos]])</f>
        <v/>
      </c>
      <c r="Q1401" s="534" t="str">
        <f>IF(Tabla1[[#This Row],[Descripción]]="","",_xlfn.XLOOKUP(Tabla1[[#This Row],[Descripción]],Tabla10[Descripción],Tabla10[CODIGO PRESUPUESTARIO],0))</f>
        <v/>
      </c>
      <c r="R1401" s="535"/>
    </row>
    <row r="1402" spans="2:18" x14ac:dyDescent="0.25">
      <c r="B1402" s="191" t="str">
        <f>IF('Formulario PPGR3'!$G1402="","",CONCATENATE('Formulario PPGR3'!$C1402,".",'Formulario PPGR3'!$D1402,".",'Formulario PPGR3'!$E1402,".",'Formulario PPGR3'!$F1402))</f>
        <v/>
      </c>
      <c r="C1402" s="191" t="str">
        <f>IF('Formulario PPGR3'!$G1402="","",'Formulario PPGR1'!#REF!)</f>
        <v/>
      </c>
      <c r="D1402" s="191" t="str">
        <f>IF('Formulario PPGR3'!$G1402="","",'Formulario PPGR1'!#REF!)</f>
        <v/>
      </c>
      <c r="E1402" s="191" t="str">
        <f>IF('Formulario PPGR3'!$G1402="","",'Formulario PPGR1'!#REF!)</f>
        <v/>
      </c>
      <c r="F1402" s="191" t="str">
        <f>IF('Formulario PPGR3'!$G1402="","",'Formulario PPGR1'!#REF!)</f>
        <v/>
      </c>
      <c r="G1402" s="243"/>
      <c r="H1402" s="531" t="str" cm="1">
        <f t="array" ref="H1402">IF(Tabla1[[#This Row],[Código_Actividad]]="","",_xlfn.XLOOKUP(Tabla1[[#This Row],[Código_Actividad]],CodigoActividad,Tabla2[Actividades Programables Presupuestables],"",0))</f>
        <v/>
      </c>
      <c r="I1402" s="532" t="str">
        <f>IFERROR(VLOOKUP('Formulario PPGR3'!$G1402,'Formulario PPGR2'!$H$110:$V$265,15,FALSE),"")</f>
        <v/>
      </c>
      <c r="J1402" s="537"/>
      <c r="K1402" s="535" t="str">
        <f>IF(Tabla1[[#This Row],[Insumos]]="","",_xlfn.XLOOKUP(Tabla1[[#This Row],[Insumos]],Tabla10[Insumo],Tabla10[InsumoAbrev],"",0))</f>
        <v/>
      </c>
      <c r="L1402" s="536"/>
      <c r="M1402" s="533" t="str">
        <f>IF(Tabla1[[#This Row],[Descripción]]="","",_xlfn.XLOOKUP(Tabla1[[#This Row],[Descripción]],Tabla10[Descripción],Tabla10[Unidad de Medida],"",0))</f>
        <v/>
      </c>
      <c r="N1402" s="323"/>
      <c r="O1402" s="534" t="str">
        <f>IF(Tabla1[[#This Row],[Descripción]]="","",_xlfn.XLOOKUP(Tabla1[[#This Row],[Descripción]],Tabla10[Descripción],Tabla10[Precio Unitario],0))</f>
        <v/>
      </c>
      <c r="P1402" s="534" t="str">
        <f>IF(Tabla1[[#This Row],[Cantidad de Insumos]]="","",Tabla1[[#This Row],[Precio Unitario]]*Tabla1[[#This Row],[Cantidad de Insumos]])</f>
        <v/>
      </c>
      <c r="Q1402" s="534" t="str">
        <f>IF(Tabla1[[#This Row],[Descripción]]="","",_xlfn.XLOOKUP(Tabla1[[#This Row],[Descripción]],Tabla10[Descripción],Tabla10[CODIGO PRESUPUESTARIO],0))</f>
        <v/>
      </c>
      <c r="R1402" s="535"/>
    </row>
    <row r="1403" spans="2:18" x14ac:dyDescent="0.25">
      <c r="B1403" s="191" t="str">
        <f>IF('Formulario PPGR3'!$G1403="","",CONCATENATE('Formulario PPGR3'!$C1403,".",'Formulario PPGR3'!$D1403,".",'Formulario PPGR3'!$E1403,".",'Formulario PPGR3'!$F1403))</f>
        <v/>
      </c>
      <c r="C1403" s="191" t="str">
        <f>IF('Formulario PPGR3'!$G1403="","",'Formulario PPGR1'!#REF!)</f>
        <v/>
      </c>
      <c r="D1403" s="191" t="str">
        <f>IF('Formulario PPGR3'!$G1403="","",'Formulario PPGR1'!#REF!)</f>
        <v/>
      </c>
      <c r="E1403" s="191" t="str">
        <f>IF('Formulario PPGR3'!$G1403="","",'Formulario PPGR1'!#REF!)</f>
        <v/>
      </c>
      <c r="F1403" s="191" t="str">
        <f>IF('Formulario PPGR3'!$G1403="","",'Formulario PPGR1'!#REF!)</f>
        <v/>
      </c>
      <c r="G1403" s="243"/>
      <c r="H1403" s="531" t="str" cm="1">
        <f t="array" ref="H1403">IF(Tabla1[[#This Row],[Código_Actividad]]="","",_xlfn.XLOOKUP(Tabla1[[#This Row],[Código_Actividad]],CodigoActividad,Tabla2[Actividades Programables Presupuestables],"",0))</f>
        <v/>
      </c>
      <c r="I1403" s="532" t="str">
        <f>IFERROR(VLOOKUP('Formulario PPGR3'!$G1403,'Formulario PPGR2'!$H$110:$V$265,15,FALSE),"")</f>
        <v/>
      </c>
      <c r="J1403" s="537"/>
      <c r="K1403" s="535" t="str">
        <f>IF(Tabla1[[#This Row],[Insumos]]="","",_xlfn.XLOOKUP(Tabla1[[#This Row],[Insumos]],Tabla10[Insumo],Tabla10[InsumoAbrev],"",0))</f>
        <v/>
      </c>
      <c r="L1403" s="536"/>
      <c r="M1403" s="533" t="str">
        <f>IF(Tabla1[[#This Row],[Descripción]]="","",_xlfn.XLOOKUP(Tabla1[[#This Row],[Descripción]],Tabla10[Descripción],Tabla10[Unidad de Medida],"",0))</f>
        <v/>
      </c>
      <c r="N1403" s="323"/>
      <c r="O1403" s="534" t="str">
        <f>IF(Tabla1[[#This Row],[Descripción]]="","",_xlfn.XLOOKUP(Tabla1[[#This Row],[Descripción]],Tabla10[Descripción],Tabla10[Precio Unitario],0))</f>
        <v/>
      </c>
      <c r="P1403" s="534" t="str">
        <f>IF(Tabla1[[#This Row],[Cantidad de Insumos]]="","",Tabla1[[#This Row],[Precio Unitario]]*Tabla1[[#This Row],[Cantidad de Insumos]])</f>
        <v/>
      </c>
      <c r="Q1403" s="534" t="str">
        <f>IF(Tabla1[[#This Row],[Descripción]]="","",_xlfn.XLOOKUP(Tabla1[[#This Row],[Descripción]],Tabla10[Descripción],Tabla10[CODIGO PRESUPUESTARIO],0))</f>
        <v/>
      </c>
      <c r="R1403" s="535"/>
    </row>
    <row r="1404" spans="2:18" x14ac:dyDescent="0.25">
      <c r="B1404" s="191" t="str">
        <f>IF('Formulario PPGR3'!$G1404="","",CONCATENATE('Formulario PPGR3'!$C1404,".",'Formulario PPGR3'!$D1404,".",'Formulario PPGR3'!$E1404,".",'Formulario PPGR3'!$F1404))</f>
        <v/>
      </c>
      <c r="C1404" s="191" t="str">
        <f>IF('Formulario PPGR3'!$G1404="","",'Formulario PPGR1'!#REF!)</f>
        <v/>
      </c>
      <c r="D1404" s="191" t="str">
        <f>IF('Formulario PPGR3'!$G1404="","",'Formulario PPGR1'!#REF!)</f>
        <v/>
      </c>
      <c r="E1404" s="191" t="str">
        <f>IF('Formulario PPGR3'!$G1404="","",'Formulario PPGR1'!#REF!)</f>
        <v/>
      </c>
      <c r="F1404" s="191" t="str">
        <f>IF('Formulario PPGR3'!$G1404="","",'Formulario PPGR1'!#REF!)</f>
        <v/>
      </c>
      <c r="G1404" s="243"/>
      <c r="H1404" s="531" t="str" cm="1">
        <f t="array" ref="H1404">IF(Tabla1[[#This Row],[Código_Actividad]]="","",_xlfn.XLOOKUP(Tabla1[[#This Row],[Código_Actividad]],CodigoActividad,Tabla2[Actividades Programables Presupuestables],"",0))</f>
        <v/>
      </c>
      <c r="I1404" s="532" t="str">
        <f>IFERROR(VLOOKUP('Formulario PPGR3'!$G1404,'Formulario PPGR2'!$H$110:$V$265,15,FALSE),"")</f>
        <v/>
      </c>
      <c r="J1404" s="537"/>
      <c r="K1404" s="535" t="str">
        <f>IF(Tabla1[[#This Row],[Insumos]]="","",_xlfn.XLOOKUP(Tabla1[[#This Row],[Insumos]],Tabla10[Insumo],Tabla10[InsumoAbrev],"",0))</f>
        <v/>
      </c>
      <c r="L1404" s="536"/>
      <c r="M1404" s="533" t="str">
        <f>IF(Tabla1[[#This Row],[Descripción]]="","",_xlfn.XLOOKUP(Tabla1[[#This Row],[Descripción]],Tabla10[Descripción],Tabla10[Unidad de Medida],"",0))</f>
        <v/>
      </c>
      <c r="N1404" s="323"/>
      <c r="O1404" s="534" t="str">
        <f>IF(Tabla1[[#This Row],[Descripción]]="","",_xlfn.XLOOKUP(Tabla1[[#This Row],[Descripción]],Tabla10[Descripción],Tabla10[Precio Unitario],0))</f>
        <v/>
      </c>
      <c r="P1404" s="534" t="str">
        <f>IF(Tabla1[[#This Row],[Cantidad de Insumos]]="","",Tabla1[[#This Row],[Precio Unitario]]*Tabla1[[#This Row],[Cantidad de Insumos]])</f>
        <v/>
      </c>
      <c r="Q1404" s="534" t="str">
        <f>IF(Tabla1[[#This Row],[Descripción]]="","",_xlfn.XLOOKUP(Tabla1[[#This Row],[Descripción]],Tabla10[Descripción],Tabla10[CODIGO PRESUPUESTARIO],0))</f>
        <v/>
      </c>
      <c r="R1404" s="535"/>
    </row>
    <row r="1405" spans="2:18" x14ac:dyDescent="0.25">
      <c r="B1405" s="191" t="str">
        <f>IF('Formulario PPGR3'!$G1405="","",CONCATENATE('Formulario PPGR3'!$C1405,".",'Formulario PPGR3'!$D1405,".",'Formulario PPGR3'!$E1405,".",'Formulario PPGR3'!$F1405))</f>
        <v/>
      </c>
      <c r="C1405" s="191" t="str">
        <f>IF('Formulario PPGR3'!$G1405="","",'Formulario PPGR1'!#REF!)</f>
        <v/>
      </c>
      <c r="D1405" s="191" t="str">
        <f>IF('Formulario PPGR3'!$G1405="","",'Formulario PPGR1'!#REF!)</f>
        <v/>
      </c>
      <c r="E1405" s="191" t="str">
        <f>IF('Formulario PPGR3'!$G1405="","",'Formulario PPGR1'!#REF!)</f>
        <v/>
      </c>
      <c r="F1405" s="191" t="str">
        <f>IF('Formulario PPGR3'!$G1405="","",'Formulario PPGR1'!#REF!)</f>
        <v/>
      </c>
      <c r="G1405" s="243"/>
      <c r="H1405" s="531" t="str" cm="1">
        <f t="array" ref="H1405">IF(Tabla1[[#This Row],[Código_Actividad]]="","",_xlfn.XLOOKUP(Tabla1[[#This Row],[Código_Actividad]],CodigoActividad,Tabla2[Actividades Programables Presupuestables],"",0))</f>
        <v/>
      </c>
      <c r="I1405" s="532" t="str">
        <f>IFERROR(VLOOKUP('Formulario PPGR3'!$G1405,'Formulario PPGR2'!$H$110:$V$265,15,FALSE),"")</f>
        <v/>
      </c>
      <c r="J1405" s="537"/>
      <c r="K1405" s="535" t="str">
        <f>IF(Tabla1[[#This Row],[Insumos]]="","",_xlfn.XLOOKUP(Tabla1[[#This Row],[Insumos]],Tabla10[Insumo],Tabla10[InsumoAbrev],"",0))</f>
        <v/>
      </c>
      <c r="L1405" s="536"/>
      <c r="M1405" s="533" t="str">
        <f>IF(Tabla1[[#This Row],[Descripción]]="","",_xlfn.XLOOKUP(Tabla1[[#This Row],[Descripción]],Tabla10[Descripción],Tabla10[Unidad de Medida],"",0))</f>
        <v/>
      </c>
      <c r="N1405" s="323"/>
      <c r="O1405" s="534" t="str">
        <f>IF(Tabla1[[#This Row],[Descripción]]="","",_xlfn.XLOOKUP(Tabla1[[#This Row],[Descripción]],Tabla10[Descripción],Tabla10[Precio Unitario],0))</f>
        <v/>
      </c>
      <c r="P1405" s="534" t="str">
        <f>IF(Tabla1[[#This Row],[Cantidad de Insumos]]="","",Tabla1[[#This Row],[Precio Unitario]]*Tabla1[[#This Row],[Cantidad de Insumos]])</f>
        <v/>
      </c>
      <c r="Q1405" s="534" t="str">
        <f>IF(Tabla1[[#This Row],[Descripción]]="","",_xlfn.XLOOKUP(Tabla1[[#This Row],[Descripción]],Tabla10[Descripción],Tabla10[CODIGO PRESUPUESTARIO],0))</f>
        <v/>
      </c>
      <c r="R1405" s="535"/>
    </row>
    <row r="1406" spans="2:18" x14ac:dyDescent="0.25">
      <c r="B1406" s="191" t="str">
        <f>IF('Formulario PPGR3'!$G1406="","",CONCATENATE('Formulario PPGR3'!$C1406,".",'Formulario PPGR3'!$D1406,".",'Formulario PPGR3'!$E1406,".",'Formulario PPGR3'!$F1406))</f>
        <v/>
      </c>
      <c r="C1406" s="191" t="str">
        <f>IF('Formulario PPGR3'!$G1406="","",'Formulario PPGR1'!#REF!)</f>
        <v/>
      </c>
      <c r="D1406" s="191" t="str">
        <f>IF('Formulario PPGR3'!$G1406="","",'Formulario PPGR1'!#REF!)</f>
        <v/>
      </c>
      <c r="E1406" s="191" t="str">
        <f>IF('Formulario PPGR3'!$G1406="","",'Formulario PPGR1'!#REF!)</f>
        <v/>
      </c>
      <c r="F1406" s="191" t="str">
        <f>IF('Formulario PPGR3'!$G1406="","",'Formulario PPGR1'!#REF!)</f>
        <v/>
      </c>
      <c r="G1406" s="243"/>
      <c r="H1406" s="531" t="str" cm="1">
        <f t="array" ref="H1406">IF(Tabla1[[#This Row],[Código_Actividad]]="","",_xlfn.XLOOKUP(Tabla1[[#This Row],[Código_Actividad]],CodigoActividad,Tabla2[Actividades Programables Presupuestables],"",0))</f>
        <v/>
      </c>
      <c r="I1406" s="532" t="str">
        <f>IFERROR(VLOOKUP('Formulario PPGR3'!$G1406,'Formulario PPGR2'!$H$110:$V$265,15,FALSE),"")</f>
        <v/>
      </c>
      <c r="J1406" s="537"/>
      <c r="K1406" s="535" t="str">
        <f>IF(Tabla1[[#This Row],[Insumos]]="","",_xlfn.XLOOKUP(Tabla1[[#This Row],[Insumos]],Tabla10[Insumo],Tabla10[InsumoAbrev],"",0))</f>
        <v/>
      </c>
      <c r="L1406" s="536"/>
      <c r="M1406" s="533" t="str">
        <f>IF(Tabla1[[#This Row],[Descripción]]="","",_xlfn.XLOOKUP(Tabla1[[#This Row],[Descripción]],Tabla10[Descripción],Tabla10[Unidad de Medida],"",0))</f>
        <v/>
      </c>
      <c r="N1406" s="323"/>
      <c r="O1406" s="534" t="str">
        <f>IF(Tabla1[[#This Row],[Descripción]]="","",_xlfn.XLOOKUP(Tabla1[[#This Row],[Descripción]],Tabla10[Descripción],Tabla10[Precio Unitario],0))</f>
        <v/>
      </c>
      <c r="P1406" s="534" t="str">
        <f>IF(Tabla1[[#This Row],[Cantidad de Insumos]]="","",Tabla1[[#This Row],[Precio Unitario]]*Tabla1[[#This Row],[Cantidad de Insumos]])</f>
        <v/>
      </c>
      <c r="Q1406" s="534" t="str">
        <f>IF(Tabla1[[#This Row],[Descripción]]="","",_xlfn.XLOOKUP(Tabla1[[#This Row],[Descripción]],Tabla10[Descripción],Tabla10[CODIGO PRESUPUESTARIO],0))</f>
        <v/>
      </c>
      <c r="R1406" s="535"/>
    </row>
    <row r="1407" spans="2:18" x14ac:dyDescent="0.25">
      <c r="B1407" s="191" t="str">
        <f>IF('Formulario PPGR3'!$G1407="","",CONCATENATE('Formulario PPGR3'!$C1407,".",'Formulario PPGR3'!$D1407,".",'Formulario PPGR3'!$E1407,".",'Formulario PPGR3'!$F1407))</f>
        <v/>
      </c>
      <c r="C1407" s="191" t="str">
        <f>IF('Formulario PPGR3'!$G1407="","",'Formulario PPGR1'!#REF!)</f>
        <v/>
      </c>
      <c r="D1407" s="191" t="str">
        <f>IF('Formulario PPGR3'!$G1407="","",'Formulario PPGR1'!#REF!)</f>
        <v/>
      </c>
      <c r="E1407" s="191" t="str">
        <f>IF('Formulario PPGR3'!$G1407="","",'Formulario PPGR1'!#REF!)</f>
        <v/>
      </c>
      <c r="F1407" s="191" t="str">
        <f>IF('Formulario PPGR3'!$G1407="","",'Formulario PPGR1'!#REF!)</f>
        <v/>
      </c>
      <c r="G1407" s="243"/>
      <c r="H1407" s="531" t="str" cm="1">
        <f t="array" ref="H1407">IF(Tabla1[[#This Row],[Código_Actividad]]="","",_xlfn.XLOOKUP(Tabla1[[#This Row],[Código_Actividad]],CodigoActividad,Tabla2[Actividades Programables Presupuestables],"",0))</f>
        <v/>
      </c>
      <c r="I1407" s="532" t="str">
        <f>IFERROR(VLOOKUP('Formulario PPGR3'!$G1407,'Formulario PPGR2'!$H$110:$V$265,15,FALSE),"")</f>
        <v/>
      </c>
      <c r="J1407" s="537"/>
      <c r="K1407" s="535" t="str">
        <f>IF(Tabla1[[#This Row],[Insumos]]="","",_xlfn.XLOOKUP(Tabla1[[#This Row],[Insumos]],Tabla10[Insumo],Tabla10[InsumoAbrev],"",0))</f>
        <v/>
      </c>
      <c r="L1407" s="536"/>
      <c r="M1407" s="533" t="str">
        <f>IF(Tabla1[[#This Row],[Descripción]]="","",_xlfn.XLOOKUP(Tabla1[[#This Row],[Descripción]],Tabla10[Descripción],Tabla10[Unidad de Medida],"",0))</f>
        <v/>
      </c>
      <c r="N1407" s="323"/>
      <c r="O1407" s="534" t="str">
        <f>IF(Tabla1[[#This Row],[Descripción]]="","",_xlfn.XLOOKUP(Tabla1[[#This Row],[Descripción]],Tabla10[Descripción],Tabla10[Precio Unitario],0))</f>
        <v/>
      </c>
      <c r="P1407" s="534" t="str">
        <f>IF(Tabla1[[#This Row],[Cantidad de Insumos]]="","",Tabla1[[#This Row],[Precio Unitario]]*Tabla1[[#This Row],[Cantidad de Insumos]])</f>
        <v/>
      </c>
      <c r="Q1407" s="534" t="str">
        <f>IF(Tabla1[[#This Row],[Descripción]]="","",_xlfn.XLOOKUP(Tabla1[[#This Row],[Descripción]],Tabla10[Descripción],Tabla10[CODIGO PRESUPUESTARIO],0))</f>
        <v/>
      </c>
      <c r="R1407" s="535"/>
    </row>
    <row r="1408" spans="2:18" x14ac:dyDescent="0.25">
      <c r="B1408" s="191" t="str">
        <f>IF('Formulario PPGR3'!$G1408="","",CONCATENATE('Formulario PPGR3'!$C1408,".",'Formulario PPGR3'!$D1408,".",'Formulario PPGR3'!$E1408,".",'Formulario PPGR3'!$F1408))</f>
        <v/>
      </c>
      <c r="C1408" s="191" t="str">
        <f>IF('Formulario PPGR3'!$G1408="","",'Formulario PPGR1'!#REF!)</f>
        <v/>
      </c>
      <c r="D1408" s="191" t="str">
        <f>IF('Formulario PPGR3'!$G1408="","",'Formulario PPGR1'!#REF!)</f>
        <v/>
      </c>
      <c r="E1408" s="191" t="str">
        <f>IF('Formulario PPGR3'!$G1408="","",'Formulario PPGR1'!#REF!)</f>
        <v/>
      </c>
      <c r="F1408" s="191" t="str">
        <f>IF('Formulario PPGR3'!$G1408="","",'Formulario PPGR1'!#REF!)</f>
        <v/>
      </c>
      <c r="G1408" s="243"/>
      <c r="H1408" s="531" t="str" cm="1">
        <f t="array" ref="H1408">IF(Tabla1[[#This Row],[Código_Actividad]]="","",_xlfn.XLOOKUP(Tabla1[[#This Row],[Código_Actividad]],CodigoActividad,Tabla2[Actividades Programables Presupuestables],"",0))</f>
        <v/>
      </c>
      <c r="I1408" s="532" t="str">
        <f>IFERROR(VLOOKUP('Formulario PPGR3'!$G1408,'Formulario PPGR2'!$H$110:$V$265,15,FALSE),"")</f>
        <v/>
      </c>
      <c r="J1408" s="537"/>
      <c r="K1408" s="535" t="str">
        <f>IF(Tabla1[[#This Row],[Insumos]]="","",_xlfn.XLOOKUP(Tabla1[[#This Row],[Insumos]],Tabla10[Insumo],Tabla10[InsumoAbrev],"",0))</f>
        <v/>
      </c>
      <c r="L1408" s="536"/>
      <c r="M1408" s="533" t="str">
        <f>IF(Tabla1[[#This Row],[Descripción]]="","",_xlfn.XLOOKUP(Tabla1[[#This Row],[Descripción]],Tabla10[Descripción],Tabla10[Unidad de Medida],"",0))</f>
        <v/>
      </c>
      <c r="N1408" s="323"/>
      <c r="O1408" s="534" t="str">
        <f>IF(Tabla1[[#This Row],[Descripción]]="","",_xlfn.XLOOKUP(Tabla1[[#This Row],[Descripción]],Tabla10[Descripción],Tabla10[Precio Unitario],0))</f>
        <v/>
      </c>
      <c r="P1408" s="534" t="str">
        <f>IF(Tabla1[[#This Row],[Cantidad de Insumos]]="","",Tabla1[[#This Row],[Precio Unitario]]*Tabla1[[#This Row],[Cantidad de Insumos]])</f>
        <v/>
      </c>
      <c r="Q1408" s="534" t="str">
        <f>IF(Tabla1[[#This Row],[Descripción]]="","",_xlfn.XLOOKUP(Tabla1[[#This Row],[Descripción]],Tabla10[Descripción],Tabla10[CODIGO PRESUPUESTARIO],0))</f>
        <v/>
      </c>
      <c r="R1408" s="535"/>
    </row>
    <row r="1409" spans="2:18" x14ac:dyDescent="0.25">
      <c r="B1409" s="191" t="str">
        <f>IF('Formulario PPGR3'!$G1409="","",CONCATENATE('Formulario PPGR3'!$C1409,".",'Formulario PPGR3'!$D1409,".",'Formulario PPGR3'!$E1409,".",'Formulario PPGR3'!$F1409))</f>
        <v/>
      </c>
      <c r="C1409" s="191" t="str">
        <f>IF('Formulario PPGR3'!$G1409="","",'Formulario PPGR1'!#REF!)</f>
        <v/>
      </c>
      <c r="D1409" s="191" t="str">
        <f>IF('Formulario PPGR3'!$G1409="","",'Formulario PPGR1'!#REF!)</f>
        <v/>
      </c>
      <c r="E1409" s="191" t="str">
        <f>IF('Formulario PPGR3'!$G1409="","",'Formulario PPGR1'!#REF!)</f>
        <v/>
      </c>
      <c r="F1409" s="191" t="str">
        <f>IF('Formulario PPGR3'!$G1409="","",'Formulario PPGR1'!#REF!)</f>
        <v/>
      </c>
      <c r="G1409" s="243"/>
      <c r="H1409" s="531" t="str" cm="1">
        <f t="array" ref="H1409">IF(Tabla1[[#This Row],[Código_Actividad]]="","",_xlfn.XLOOKUP(Tabla1[[#This Row],[Código_Actividad]],CodigoActividad,Tabla2[Actividades Programables Presupuestables],"",0))</f>
        <v/>
      </c>
      <c r="I1409" s="532" t="str">
        <f>IFERROR(VLOOKUP('Formulario PPGR3'!$G1409,'Formulario PPGR2'!$H$110:$V$265,15,FALSE),"")</f>
        <v/>
      </c>
      <c r="J1409" s="537"/>
      <c r="K1409" s="535" t="str">
        <f>IF(Tabla1[[#This Row],[Insumos]]="","",_xlfn.XLOOKUP(Tabla1[[#This Row],[Insumos]],Tabla10[Insumo],Tabla10[InsumoAbrev],"",0))</f>
        <v/>
      </c>
      <c r="L1409" s="536"/>
      <c r="M1409" s="533" t="str">
        <f>IF(Tabla1[[#This Row],[Descripción]]="","",_xlfn.XLOOKUP(Tabla1[[#This Row],[Descripción]],Tabla10[Descripción],Tabla10[Unidad de Medida],"",0))</f>
        <v/>
      </c>
      <c r="N1409" s="323"/>
      <c r="O1409" s="534" t="str">
        <f>IF(Tabla1[[#This Row],[Descripción]]="","",_xlfn.XLOOKUP(Tabla1[[#This Row],[Descripción]],Tabla10[Descripción],Tabla10[Precio Unitario],0))</f>
        <v/>
      </c>
      <c r="P1409" s="534" t="str">
        <f>IF(Tabla1[[#This Row],[Cantidad de Insumos]]="","",Tabla1[[#This Row],[Precio Unitario]]*Tabla1[[#This Row],[Cantidad de Insumos]])</f>
        <v/>
      </c>
      <c r="Q1409" s="534" t="str">
        <f>IF(Tabla1[[#This Row],[Descripción]]="","",_xlfn.XLOOKUP(Tabla1[[#This Row],[Descripción]],Tabla10[Descripción],Tabla10[CODIGO PRESUPUESTARIO],0))</f>
        <v/>
      </c>
      <c r="R1409" s="535"/>
    </row>
    <row r="1410" spans="2:18" x14ac:dyDescent="0.25">
      <c r="B1410" s="191" t="str">
        <f>IF('Formulario PPGR3'!$G1410="","",CONCATENATE('Formulario PPGR3'!$C1410,".",'Formulario PPGR3'!$D1410,".",'Formulario PPGR3'!$E1410,".",'Formulario PPGR3'!$F1410))</f>
        <v/>
      </c>
      <c r="C1410" s="191" t="str">
        <f>IF('Formulario PPGR3'!$G1410="","",'Formulario PPGR1'!#REF!)</f>
        <v/>
      </c>
      <c r="D1410" s="191" t="str">
        <f>IF('Formulario PPGR3'!$G1410="","",'Formulario PPGR1'!#REF!)</f>
        <v/>
      </c>
      <c r="E1410" s="191" t="str">
        <f>IF('Formulario PPGR3'!$G1410="","",'Formulario PPGR1'!#REF!)</f>
        <v/>
      </c>
      <c r="F1410" s="191" t="str">
        <f>IF('Formulario PPGR3'!$G1410="","",'Formulario PPGR1'!#REF!)</f>
        <v/>
      </c>
      <c r="G1410" s="243"/>
      <c r="H1410" s="531" t="str" cm="1">
        <f t="array" ref="H1410">IF(Tabla1[[#This Row],[Código_Actividad]]="","",_xlfn.XLOOKUP(Tabla1[[#This Row],[Código_Actividad]],CodigoActividad,Tabla2[Actividades Programables Presupuestables],"",0))</f>
        <v/>
      </c>
      <c r="I1410" s="532" t="str">
        <f>IFERROR(VLOOKUP('Formulario PPGR3'!$G1410,'Formulario PPGR2'!$H$110:$V$265,15,FALSE),"")</f>
        <v/>
      </c>
      <c r="J1410" s="537"/>
      <c r="K1410" s="535" t="str">
        <f>IF(Tabla1[[#This Row],[Insumos]]="","",_xlfn.XLOOKUP(Tabla1[[#This Row],[Insumos]],Tabla10[Insumo],Tabla10[InsumoAbrev],"",0))</f>
        <v/>
      </c>
      <c r="L1410" s="536"/>
      <c r="M1410" s="533" t="str">
        <f>IF(Tabla1[[#This Row],[Descripción]]="","",_xlfn.XLOOKUP(Tabla1[[#This Row],[Descripción]],Tabla10[Descripción],Tabla10[Unidad de Medida],"",0))</f>
        <v/>
      </c>
      <c r="N1410" s="323"/>
      <c r="O1410" s="534" t="str">
        <f>IF(Tabla1[[#This Row],[Descripción]]="","",_xlfn.XLOOKUP(Tabla1[[#This Row],[Descripción]],Tabla10[Descripción],Tabla10[Precio Unitario],0))</f>
        <v/>
      </c>
      <c r="P1410" s="534" t="str">
        <f>IF(Tabla1[[#This Row],[Cantidad de Insumos]]="","",Tabla1[[#This Row],[Precio Unitario]]*Tabla1[[#This Row],[Cantidad de Insumos]])</f>
        <v/>
      </c>
      <c r="Q1410" s="534" t="str">
        <f>IF(Tabla1[[#This Row],[Descripción]]="","",_xlfn.XLOOKUP(Tabla1[[#This Row],[Descripción]],Tabla10[Descripción],Tabla10[CODIGO PRESUPUESTARIO],0))</f>
        <v/>
      </c>
      <c r="R1410" s="535"/>
    </row>
    <row r="1411" spans="2:18" x14ac:dyDescent="0.25">
      <c r="B1411" s="191" t="str">
        <f>IF('Formulario PPGR3'!$G1411="","",CONCATENATE('Formulario PPGR3'!$C1411,".",'Formulario PPGR3'!$D1411,".",'Formulario PPGR3'!$E1411,".",'Formulario PPGR3'!$F1411))</f>
        <v/>
      </c>
      <c r="C1411" s="191" t="str">
        <f>IF('Formulario PPGR3'!$G1411="","",'Formulario PPGR1'!#REF!)</f>
        <v/>
      </c>
      <c r="D1411" s="191" t="str">
        <f>IF('Formulario PPGR3'!$G1411="","",'Formulario PPGR1'!#REF!)</f>
        <v/>
      </c>
      <c r="E1411" s="191" t="str">
        <f>IF('Formulario PPGR3'!$G1411="","",'Formulario PPGR1'!#REF!)</f>
        <v/>
      </c>
      <c r="F1411" s="191" t="str">
        <f>IF('Formulario PPGR3'!$G1411="","",'Formulario PPGR1'!#REF!)</f>
        <v/>
      </c>
      <c r="G1411" s="243"/>
      <c r="H1411" s="531" t="str" cm="1">
        <f t="array" ref="H1411">IF(Tabla1[[#This Row],[Código_Actividad]]="","",_xlfn.XLOOKUP(Tabla1[[#This Row],[Código_Actividad]],CodigoActividad,Tabla2[Actividades Programables Presupuestables],"",0))</f>
        <v/>
      </c>
      <c r="I1411" s="532" t="str">
        <f>IFERROR(VLOOKUP('Formulario PPGR3'!$G1411,'Formulario PPGR2'!$H$110:$V$265,15,FALSE),"")</f>
        <v/>
      </c>
      <c r="J1411" s="537"/>
      <c r="K1411" s="535" t="str">
        <f>IF(Tabla1[[#This Row],[Insumos]]="","",_xlfn.XLOOKUP(Tabla1[[#This Row],[Insumos]],Tabla10[Insumo],Tabla10[InsumoAbrev],"",0))</f>
        <v/>
      </c>
      <c r="L1411" s="536"/>
      <c r="M1411" s="533" t="str">
        <f>IF(Tabla1[[#This Row],[Descripción]]="","",_xlfn.XLOOKUP(Tabla1[[#This Row],[Descripción]],Tabla10[Descripción],Tabla10[Unidad de Medida],"",0))</f>
        <v/>
      </c>
      <c r="N1411" s="323"/>
      <c r="O1411" s="534" t="str">
        <f>IF(Tabla1[[#This Row],[Descripción]]="","",_xlfn.XLOOKUP(Tabla1[[#This Row],[Descripción]],Tabla10[Descripción],Tabla10[Precio Unitario],0))</f>
        <v/>
      </c>
      <c r="P1411" s="534" t="str">
        <f>IF(Tabla1[[#This Row],[Cantidad de Insumos]]="","",Tabla1[[#This Row],[Precio Unitario]]*Tabla1[[#This Row],[Cantidad de Insumos]])</f>
        <v/>
      </c>
      <c r="Q1411" s="534" t="str">
        <f>IF(Tabla1[[#This Row],[Descripción]]="","",_xlfn.XLOOKUP(Tabla1[[#This Row],[Descripción]],Tabla10[Descripción],Tabla10[CODIGO PRESUPUESTARIO],0))</f>
        <v/>
      </c>
      <c r="R1411" s="535"/>
    </row>
    <row r="1412" spans="2:18" x14ac:dyDescent="0.25">
      <c r="B1412" s="191" t="str">
        <f>IF('Formulario PPGR3'!$G1412="","",CONCATENATE('Formulario PPGR3'!$C1412,".",'Formulario PPGR3'!$D1412,".",'Formulario PPGR3'!$E1412,".",'Formulario PPGR3'!$F1412))</f>
        <v/>
      </c>
      <c r="C1412" s="191" t="str">
        <f>IF('Formulario PPGR3'!$G1412="","",'Formulario PPGR1'!#REF!)</f>
        <v/>
      </c>
      <c r="D1412" s="191" t="str">
        <f>IF('Formulario PPGR3'!$G1412="","",'Formulario PPGR1'!#REF!)</f>
        <v/>
      </c>
      <c r="E1412" s="191" t="str">
        <f>IF('Formulario PPGR3'!$G1412="","",'Formulario PPGR1'!#REF!)</f>
        <v/>
      </c>
      <c r="F1412" s="191" t="str">
        <f>IF('Formulario PPGR3'!$G1412="","",'Formulario PPGR1'!#REF!)</f>
        <v/>
      </c>
      <c r="G1412" s="243"/>
      <c r="H1412" s="531" t="str" cm="1">
        <f t="array" ref="H1412">IF(Tabla1[[#This Row],[Código_Actividad]]="","",_xlfn.XLOOKUP(Tabla1[[#This Row],[Código_Actividad]],CodigoActividad,Tabla2[Actividades Programables Presupuestables],"",0))</f>
        <v/>
      </c>
      <c r="I1412" s="532" t="str">
        <f>IFERROR(VLOOKUP('Formulario PPGR3'!$G1412,'Formulario PPGR2'!$H$110:$V$265,15,FALSE),"")</f>
        <v/>
      </c>
      <c r="J1412" s="537"/>
      <c r="K1412" s="535" t="str">
        <f>IF(Tabla1[[#This Row],[Insumos]]="","",_xlfn.XLOOKUP(Tabla1[[#This Row],[Insumos]],Tabla10[Insumo],Tabla10[InsumoAbrev],"",0))</f>
        <v/>
      </c>
      <c r="L1412" s="536"/>
      <c r="M1412" s="533" t="str">
        <f>IF(Tabla1[[#This Row],[Descripción]]="","",_xlfn.XLOOKUP(Tabla1[[#This Row],[Descripción]],Tabla10[Descripción],Tabla10[Unidad de Medida],"",0))</f>
        <v/>
      </c>
      <c r="N1412" s="323"/>
      <c r="O1412" s="534" t="str">
        <f>IF(Tabla1[[#This Row],[Descripción]]="","",_xlfn.XLOOKUP(Tabla1[[#This Row],[Descripción]],Tabla10[Descripción],Tabla10[Precio Unitario],0))</f>
        <v/>
      </c>
      <c r="P1412" s="534" t="str">
        <f>IF(Tabla1[[#This Row],[Cantidad de Insumos]]="","",Tabla1[[#This Row],[Precio Unitario]]*Tabla1[[#This Row],[Cantidad de Insumos]])</f>
        <v/>
      </c>
      <c r="Q1412" s="534" t="str">
        <f>IF(Tabla1[[#This Row],[Descripción]]="","",_xlfn.XLOOKUP(Tabla1[[#This Row],[Descripción]],Tabla10[Descripción],Tabla10[CODIGO PRESUPUESTARIO],0))</f>
        <v/>
      </c>
      <c r="R1412" s="535"/>
    </row>
    <row r="1413" spans="2:18" x14ac:dyDescent="0.25">
      <c r="B1413" s="191" t="str">
        <f>IF('Formulario PPGR3'!$G1413="","",CONCATENATE('Formulario PPGR3'!$C1413,".",'Formulario PPGR3'!$D1413,".",'Formulario PPGR3'!$E1413,".",'Formulario PPGR3'!$F1413))</f>
        <v/>
      </c>
      <c r="C1413" s="191" t="str">
        <f>IF('Formulario PPGR3'!$G1413="","",'Formulario PPGR1'!#REF!)</f>
        <v/>
      </c>
      <c r="D1413" s="191" t="str">
        <f>IF('Formulario PPGR3'!$G1413="","",'Formulario PPGR1'!#REF!)</f>
        <v/>
      </c>
      <c r="E1413" s="191" t="str">
        <f>IF('Formulario PPGR3'!$G1413="","",'Formulario PPGR1'!#REF!)</f>
        <v/>
      </c>
      <c r="F1413" s="191" t="str">
        <f>IF('Formulario PPGR3'!$G1413="","",'Formulario PPGR1'!#REF!)</f>
        <v/>
      </c>
      <c r="G1413" s="243"/>
      <c r="H1413" s="531" t="str" cm="1">
        <f t="array" ref="H1413">IF(Tabla1[[#This Row],[Código_Actividad]]="","",_xlfn.XLOOKUP(Tabla1[[#This Row],[Código_Actividad]],CodigoActividad,Tabla2[Actividades Programables Presupuestables],"",0))</f>
        <v/>
      </c>
      <c r="I1413" s="532" t="str">
        <f>IFERROR(VLOOKUP('Formulario PPGR3'!$G1413,'Formulario PPGR2'!$H$110:$V$265,15,FALSE),"")</f>
        <v/>
      </c>
      <c r="J1413" s="537"/>
      <c r="K1413" s="535" t="str">
        <f>IF(Tabla1[[#This Row],[Insumos]]="","",_xlfn.XLOOKUP(Tabla1[[#This Row],[Insumos]],Tabla10[Insumo],Tabla10[InsumoAbrev],"",0))</f>
        <v/>
      </c>
      <c r="L1413" s="536"/>
      <c r="M1413" s="533" t="str">
        <f>IF(Tabla1[[#This Row],[Descripción]]="","",_xlfn.XLOOKUP(Tabla1[[#This Row],[Descripción]],Tabla10[Descripción],Tabla10[Unidad de Medida],"",0))</f>
        <v/>
      </c>
      <c r="N1413" s="323"/>
      <c r="O1413" s="534" t="str">
        <f>IF(Tabla1[[#This Row],[Descripción]]="","",_xlfn.XLOOKUP(Tabla1[[#This Row],[Descripción]],Tabla10[Descripción],Tabla10[Precio Unitario],0))</f>
        <v/>
      </c>
      <c r="P1413" s="534" t="str">
        <f>IF(Tabla1[[#This Row],[Cantidad de Insumos]]="","",Tabla1[[#This Row],[Precio Unitario]]*Tabla1[[#This Row],[Cantidad de Insumos]])</f>
        <v/>
      </c>
      <c r="Q1413" s="534" t="str">
        <f>IF(Tabla1[[#This Row],[Descripción]]="","",_xlfn.XLOOKUP(Tabla1[[#This Row],[Descripción]],Tabla10[Descripción],Tabla10[CODIGO PRESUPUESTARIO],0))</f>
        <v/>
      </c>
      <c r="R1413" s="535"/>
    </row>
    <row r="1414" spans="2:18" x14ac:dyDescent="0.25">
      <c r="B1414" s="191" t="str">
        <f>IF('Formulario PPGR3'!$G1414="","",CONCATENATE('Formulario PPGR3'!$C1414,".",'Formulario PPGR3'!$D1414,".",'Formulario PPGR3'!$E1414,".",'Formulario PPGR3'!$F1414))</f>
        <v/>
      </c>
      <c r="C1414" s="191" t="str">
        <f>IF('Formulario PPGR3'!$G1414="","",'Formulario PPGR1'!#REF!)</f>
        <v/>
      </c>
      <c r="D1414" s="191" t="str">
        <f>IF('Formulario PPGR3'!$G1414="","",'Formulario PPGR1'!#REF!)</f>
        <v/>
      </c>
      <c r="E1414" s="191" t="str">
        <f>IF('Formulario PPGR3'!$G1414="","",'Formulario PPGR1'!#REF!)</f>
        <v/>
      </c>
      <c r="F1414" s="191" t="str">
        <f>IF('Formulario PPGR3'!$G1414="","",'Formulario PPGR1'!#REF!)</f>
        <v/>
      </c>
      <c r="G1414" s="243"/>
      <c r="H1414" s="531" t="str" cm="1">
        <f t="array" ref="H1414">IF(Tabla1[[#This Row],[Código_Actividad]]="","",_xlfn.XLOOKUP(Tabla1[[#This Row],[Código_Actividad]],CodigoActividad,Tabla2[Actividades Programables Presupuestables],"",0))</f>
        <v/>
      </c>
      <c r="I1414" s="532" t="str">
        <f>IFERROR(VLOOKUP('Formulario PPGR3'!$G1414,'Formulario PPGR2'!$H$110:$V$265,15,FALSE),"")</f>
        <v/>
      </c>
      <c r="J1414" s="537"/>
      <c r="K1414" s="535" t="str">
        <f>IF(Tabla1[[#This Row],[Insumos]]="","",_xlfn.XLOOKUP(Tabla1[[#This Row],[Insumos]],Tabla10[Insumo],Tabla10[InsumoAbrev],"",0))</f>
        <v/>
      </c>
      <c r="L1414" s="536"/>
      <c r="M1414" s="533" t="str">
        <f>IF(Tabla1[[#This Row],[Descripción]]="","",_xlfn.XLOOKUP(Tabla1[[#This Row],[Descripción]],Tabla10[Descripción],Tabla10[Unidad de Medida],"",0))</f>
        <v/>
      </c>
      <c r="N1414" s="323"/>
      <c r="O1414" s="534" t="str">
        <f>IF(Tabla1[[#This Row],[Descripción]]="","",_xlfn.XLOOKUP(Tabla1[[#This Row],[Descripción]],Tabla10[Descripción],Tabla10[Precio Unitario],0))</f>
        <v/>
      </c>
      <c r="P1414" s="534" t="str">
        <f>IF(Tabla1[[#This Row],[Cantidad de Insumos]]="","",Tabla1[[#This Row],[Precio Unitario]]*Tabla1[[#This Row],[Cantidad de Insumos]])</f>
        <v/>
      </c>
      <c r="Q1414" s="534" t="str">
        <f>IF(Tabla1[[#This Row],[Descripción]]="","",_xlfn.XLOOKUP(Tabla1[[#This Row],[Descripción]],Tabla10[Descripción],Tabla10[CODIGO PRESUPUESTARIO],0))</f>
        <v/>
      </c>
      <c r="R1414" s="535"/>
    </row>
    <row r="1415" spans="2:18" x14ac:dyDescent="0.25">
      <c r="B1415" s="191" t="str">
        <f>IF('Formulario PPGR3'!$G1415="","",CONCATENATE('Formulario PPGR3'!$C1415,".",'Formulario PPGR3'!$D1415,".",'Formulario PPGR3'!$E1415,".",'Formulario PPGR3'!$F1415))</f>
        <v/>
      </c>
      <c r="C1415" s="191" t="str">
        <f>IF('Formulario PPGR3'!$G1415="","",'Formulario PPGR1'!#REF!)</f>
        <v/>
      </c>
      <c r="D1415" s="191" t="str">
        <f>IF('Formulario PPGR3'!$G1415="","",'Formulario PPGR1'!#REF!)</f>
        <v/>
      </c>
      <c r="E1415" s="191" t="str">
        <f>IF('Formulario PPGR3'!$G1415="","",'Formulario PPGR1'!#REF!)</f>
        <v/>
      </c>
      <c r="F1415" s="191" t="str">
        <f>IF('Formulario PPGR3'!$G1415="","",'Formulario PPGR1'!#REF!)</f>
        <v/>
      </c>
      <c r="G1415" s="243"/>
      <c r="H1415" s="531" t="str" cm="1">
        <f t="array" ref="H1415">IF(Tabla1[[#This Row],[Código_Actividad]]="","",_xlfn.XLOOKUP(Tabla1[[#This Row],[Código_Actividad]],CodigoActividad,Tabla2[Actividades Programables Presupuestables],"",0))</f>
        <v/>
      </c>
      <c r="I1415" s="532" t="str">
        <f>IFERROR(VLOOKUP('Formulario PPGR3'!$G1415,'Formulario PPGR2'!$H$110:$V$265,15,FALSE),"")</f>
        <v/>
      </c>
      <c r="J1415" s="537"/>
      <c r="K1415" s="535" t="str">
        <f>IF(Tabla1[[#This Row],[Insumos]]="","",_xlfn.XLOOKUP(Tabla1[[#This Row],[Insumos]],Tabla10[Insumo],Tabla10[InsumoAbrev],"",0))</f>
        <v/>
      </c>
      <c r="L1415" s="536"/>
      <c r="M1415" s="533" t="str">
        <f>IF(Tabla1[[#This Row],[Descripción]]="","",_xlfn.XLOOKUP(Tabla1[[#This Row],[Descripción]],Tabla10[Descripción],Tabla10[Unidad de Medida],"",0))</f>
        <v/>
      </c>
      <c r="N1415" s="323"/>
      <c r="O1415" s="534" t="str">
        <f>IF(Tabla1[[#This Row],[Descripción]]="","",_xlfn.XLOOKUP(Tabla1[[#This Row],[Descripción]],Tabla10[Descripción],Tabla10[Precio Unitario],0))</f>
        <v/>
      </c>
      <c r="P1415" s="534" t="str">
        <f>IF(Tabla1[[#This Row],[Cantidad de Insumos]]="","",Tabla1[[#This Row],[Precio Unitario]]*Tabla1[[#This Row],[Cantidad de Insumos]])</f>
        <v/>
      </c>
      <c r="Q1415" s="534" t="str">
        <f>IF(Tabla1[[#This Row],[Descripción]]="","",_xlfn.XLOOKUP(Tabla1[[#This Row],[Descripción]],Tabla10[Descripción],Tabla10[CODIGO PRESUPUESTARIO],0))</f>
        <v/>
      </c>
      <c r="R1415" s="535"/>
    </row>
    <row r="1416" spans="2:18" x14ac:dyDescent="0.25">
      <c r="B1416" s="191" t="str">
        <f>IF('Formulario PPGR3'!$G1416="","",CONCATENATE('Formulario PPGR3'!$C1416,".",'Formulario PPGR3'!$D1416,".",'Formulario PPGR3'!$E1416,".",'Formulario PPGR3'!$F1416))</f>
        <v/>
      </c>
      <c r="C1416" s="191" t="str">
        <f>IF('Formulario PPGR3'!$G1416="","",'Formulario PPGR1'!#REF!)</f>
        <v/>
      </c>
      <c r="D1416" s="191" t="str">
        <f>IF('Formulario PPGR3'!$G1416="","",'Formulario PPGR1'!#REF!)</f>
        <v/>
      </c>
      <c r="E1416" s="191" t="str">
        <f>IF('Formulario PPGR3'!$G1416="","",'Formulario PPGR1'!#REF!)</f>
        <v/>
      </c>
      <c r="F1416" s="191" t="str">
        <f>IF('Formulario PPGR3'!$G1416="","",'Formulario PPGR1'!#REF!)</f>
        <v/>
      </c>
      <c r="G1416" s="243"/>
      <c r="H1416" s="531" t="str" cm="1">
        <f t="array" ref="H1416">IF(Tabla1[[#This Row],[Código_Actividad]]="","",_xlfn.XLOOKUP(Tabla1[[#This Row],[Código_Actividad]],CodigoActividad,Tabla2[Actividades Programables Presupuestables],"",0))</f>
        <v/>
      </c>
      <c r="I1416" s="532" t="str">
        <f>IFERROR(VLOOKUP('Formulario PPGR3'!$G1416,'Formulario PPGR2'!$H$110:$V$265,15,FALSE),"")</f>
        <v/>
      </c>
      <c r="J1416" s="537"/>
      <c r="K1416" s="535" t="str">
        <f>IF(Tabla1[[#This Row],[Insumos]]="","",_xlfn.XLOOKUP(Tabla1[[#This Row],[Insumos]],Tabla10[Insumo],Tabla10[InsumoAbrev],"",0))</f>
        <v/>
      </c>
      <c r="L1416" s="536"/>
      <c r="M1416" s="533" t="str">
        <f>IF(Tabla1[[#This Row],[Descripción]]="","",_xlfn.XLOOKUP(Tabla1[[#This Row],[Descripción]],Tabla10[Descripción],Tabla10[Unidad de Medida],"",0))</f>
        <v/>
      </c>
      <c r="N1416" s="323"/>
      <c r="O1416" s="534" t="str">
        <f>IF(Tabla1[[#This Row],[Descripción]]="","",_xlfn.XLOOKUP(Tabla1[[#This Row],[Descripción]],Tabla10[Descripción],Tabla10[Precio Unitario],0))</f>
        <v/>
      </c>
      <c r="P1416" s="534" t="str">
        <f>IF(Tabla1[[#This Row],[Cantidad de Insumos]]="","",Tabla1[[#This Row],[Precio Unitario]]*Tabla1[[#This Row],[Cantidad de Insumos]])</f>
        <v/>
      </c>
      <c r="Q1416" s="534" t="str">
        <f>IF(Tabla1[[#This Row],[Descripción]]="","",_xlfn.XLOOKUP(Tabla1[[#This Row],[Descripción]],Tabla10[Descripción],Tabla10[CODIGO PRESUPUESTARIO],0))</f>
        <v/>
      </c>
      <c r="R1416" s="535"/>
    </row>
    <row r="1417" spans="2:18" x14ac:dyDescent="0.25">
      <c r="B1417" s="191" t="str">
        <f>IF('Formulario PPGR3'!$G1417="","",CONCATENATE('Formulario PPGR3'!$C1417,".",'Formulario PPGR3'!$D1417,".",'Formulario PPGR3'!$E1417,".",'Formulario PPGR3'!$F1417))</f>
        <v/>
      </c>
      <c r="C1417" s="191" t="str">
        <f>IF('Formulario PPGR3'!$G1417="","",'Formulario PPGR1'!#REF!)</f>
        <v/>
      </c>
      <c r="D1417" s="191" t="str">
        <f>IF('Formulario PPGR3'!$G1417="","",'Formulario PPGR1'!#REF!)</f>
        <v/>
      </c>
      <c r="E1417" s="191" t="str">
        <f>IF('Formulario PPGR3'!$G1417="","",'Formulario PPGR1'!#REF!)</f>
        <v/>
      </c>
      <c r="F1417" s="191" t="str">
        <f>IF('Formulario PPGR3'!$G1417="","",'Formulario PPGR1'!#REF!)</f>
        <v/>
      </c>
      <c r="G1417" s="243"/>
      <c r="H1417" s="531" t="str" cm="1">
        <f t="array" ref="H1417">IF(Tabla1[[#This Row],[Código_Actividad]]="","",_xlfn.XLOOKUP(Tabla1[[#This Row],[Código_Actividad]],CodigoActividad,Tabla2[Actividades Programables Presupuestables],"",0))</f>
        <v/>
      </c>
      <c r="I1417" s="532" t="str">
        <f>IFERROR(VLOOKUP('Formulario PPGR3'!$G1417,'Formulario PPGR2'!$H$110:$V$265,15,FALSE),"")</f>
        <v/>
      </c>
      <c r="J1417" s="537"/>
      <c r="K1417" s="535" t="str">
        <f>IF(Tabla1[[#This Row],[Insumos]]="","",_xlfn.XLOOKUP(Tabla1[[#This Row],[Insumos]],Tabla10[Insumo],Tabla10[InsumoAbrev],"",0))</f>
        <v/>
      </c>
      <c r="L1417" s="536"/>
      <c r="M1417" s="533" t="str">
        <f>IF(Tabla1[[#This Row],[Descripción]]="","",_xlfn.XLOOKUP(Tabla1[[#This Row],[Descripción]],Tabla10[Descripción],Tabla10[Unidad de Medida],"",0))</f>
        <v/>
      </c>
      <c r="N1417" s="323"/>
      <c r="O1417" s="534" t="str">
        <f>IF(Tabla1[[#This Row],[Descripción]]="","",_xlfn.XLOOKUP(Tabla1[[#This Row],[Descripción]],Tabla10[Descripción],Tabla10[Precio Unitario],0))</f>
        <v/>
      </c>
      <c r="P1417" s="534" t="str">
        <f>IF(Tabla1[[#This Row],[Cantidad de Insumos]]="","",Tabla1[[#This Row],[Precio Unitario]]*Tabla1[[#This Row],[Cantidad de Insumos]])</f>
        <v/>
      </c>
      <c r="Q1417" s="534" t="str">
        <f>IF(Tabla1[[#This Row],[Descripción]]="","",_xlfn.XLOOKUP(Tabla1[[#This Row],[Descripción]],Tabla10[Descripción],Tabla10[CODIGO PRESUPUESTARIO],0))</f>
        <v/>
      </c>
      <c r="R1417" s="535"/>
    </row>
    <row r="1418" spans="2:18" x14ac:dyDescent="0.25">
      <c r="B1418" s="191" t="str">
        <f>IF('Formulario PPGR3'!$G1418="","",CONCATENATE('Formulario PPGR3'!$C1418,".",'Formulario PPGR3'!$D1418,".",'Formulario PPGR3'!$E1418,".",'Formulario PPGR3'!$F1418))</f>
        <v/>
      </c>
      <c r="C1418" s="191" t="str">
        <f>IF('Formulario PPGR3'!$G1418="","",'Formulario PPGR1'!#REF!)</f>
        <v/>
      </c>
      <c r="D1418" s="191" t="str">
        <f>IF('Formulario PPGR3'!$G1418="","",'Formulario PPGR1'!#REF!)</f>
        <v/>
      </c>
      <c r="E1418" s="191" t="str">
        <f>IF('Formulario PPGR3'!$G1418="","",'Formulario PPGR1'!#REF!)</f>
        <v/>
      </c>
      <c r="F1418" s="191" t="str">
        <f>IF('Formulario PPGR3'!$G1418="","",'Formulario PPGR1'!#REF!)</f>
        <v/>
      </c>
      <c r="G1418" s="243"/>
      <c r="H1418" s="531" t="str" cm="1">
        <f t="array" ref="H1418">IF(Tabla1[[#This Row],[Código_Actividad]]="","",_xlfn.XLOOKUP(Tabla1[[#This Row],[Código_Actividad]],CodigoActividad,Tabla2[Actividades Programables Presupuestables],"",0))</f>
        <v/>
      </c>
      <c r="I1418" s="532" t="str">
        <f>IFERROR(VLOOKUP('Formulario PPGR3'!$G1418,'Formulario PPGR2'!$H$110:$V$265,15,FALSE),"")</f>
        <v/>
      </c>
      <c r="J1418" s="537"/>
      <c r="K1418" s="535" t="str">
        <f>IF(Tabla1[[#This Row],[Insumos]]="","",_xlfn.XLOOKUP(Tabla1[[#This Row],[Insumos]],Tabla10[Insumo],Tabla10[InsumoAbrev],"",0))</f>
        <v/>
      </c>
      <c r="L1418" s="536"/>
      <c r="M1418" s="533" t="str">
        <f>IF(Tabla1[[#This Row],[Descripción]]="","",_xlfn.XLOOKUP(Tabla1[[#This Row],[Descripción]],Tabla10[Descripción],Tabla10[Unidad de Medida],"",0))</f>
        <v/>
      </c>
      <c r="N1418" s="323"/>
      <c r="O1418" s="534" t="str">
        <f>IF(Tabla1[[#This Row],[Descripción]]="","",_xlfn.XLOOKUP(Tabla1[[#This Row],[Descripción]],Tabla10[Descripción],Tabla10[Precio Unitario],0))</f>
        <v/>
      </c>
      <c r="P1418" s="534" t="str">
        <f>IF(Tabla1[[#This Row],[Cantidad de Insumos]]="","",Tabla1[[#This Row],[Precio Unitario]]*Tabla1[[#This Row],[Cantidad de Insumos]])</f>
        <v/>
      </c>
      <c r="Q1418" s="534" t="str">
        <f>IF(Tabla1[[#This Row],[Descripción]]="","",_xlfn.XLOOKUP(Tabla1[[#This Row],[Descripción]],Tabla10[Descripción],Tabla10[CODIGO PRESUPUESTARIO],0))</f>
        <v/>
      </c>
      <c r="R1418" s="535"/>
    </row>
    <row r="1419" spans="2:18" x14ac:dyDescent="0.25">
      <c r="B1419" s="191" t="str">
        <f>IF('Formulario PPGR3'!$G1419="","",CONCATENATE('Formulario PPGR3'!$C1419,".",'Formulario PPGR3'!$D1419,".",'Formulario PPGR3'!$E1419,".",'Formulario PPGR3'!$F1419))</f>
        <v/>
      </c>
      <c r="C1419" s="191" t="str">
        <f>IF('Formulario PPGR3'!$G1419="","",'Formulario PPGR1'!#REF!)</f>
        <v/>
      </c>
      <c r="D1419" s="191" t="str">
        <f>IF('Formulario PPGR3'!$G1419="","",'Formulario PPGR1'!#REF!)</f>
        <v/>
      </c>
      <c r="E1419" s="191" t="str">
        <f>IF('Formulario PPGR3'!$G1419="","",'Formulario PPGR1'!#REF!)</f>
        <v/>
      </c>
      <c r="F1419" s="191" t="str">
        <f>IF('Formulario PPGR3'!$G1419="","",'Formulario PPGR1'!#REF!)</f>
        <v/>
      </c>
      <c r="G1419" s="243"/>
      <c r="H1419" s="531" t="str" cm="1">
        <f t="array" ref="H1419">IF(Tabla1[[#This Row],[Código_Actividad]]="","",_xlfn.XLOOKUP(Tabla1[[#This Row],[Código_Actividad]],CodigoActividad,Tabla2[Actividades Programables Presupuestables],"",0))</f>
        <v/>
      </c>
      <c r="I1419" s="532" t="str">
        <f>IFERROR(VLOOKUP('Formulario PPGR3'!$G1419,'Formulario PPGR2'!$H$110:$V$265,15,FALSE),"")</f>
        <v/>
      </c>
      <c r="J1419" s="537"/>
      <c r="K1419" s="535" t="str">
        <f>IF(Tabla1[[#This Row],[Insumos]]="","",_xlfn.XLOOKUP(Tabla1[[#This Row],[Insumos]],Tabla10[Insumo],Tabla10[InsumoAbrev],"",0))</f>
        <v/>
      </c>
      <c r="L1419" s="536"/>
      <c r="M1419" s="533" t="str">
        <f>IF(Tabla1[[#This Row],[Descripción]]="","",_xlfn.XLOOKUP(Tabla1[[#This Row],[Descripción]],Tabla10[Descripción],Tabla10[Unidad de Medida],"",0))</f>
        <v/>
      </c>
      <c r="N1419" s="323"/>
      <c r="O1419" s="534" t="str">
        <f>IF(Tabla1[[#This Row],[Descripción]]="","",_xlfn.XLOOKUP(Tabla1[[#This Row],[Descripción]],Tabla10[Descripción],Tabla10[Precio Unitario],0))</f>
        <v/>
      </c>
      <c r="P1419" s="534" t="str">
        <f>IF(Tabla1[[#This Row],[Cantidad de Insumos]]="","",Tabla1[[#This Row],[Precio Unitario]]*Tabla1[[#This Row],[Cantidad de Insumos]])</f>
        <v/>
      </c>
      <c r="Q1419" s="534" t="str">
        <f>IF(Tabla1[[#This Row],[Descripción]]="","",_xlfn.XLOOKUP(Tabla1[[#This Row],[Descripción]],Tabla10[Descripción],Tabla10[CODIGO PRESUPUESTARIO],0))</f>
        <v/>
      </c>
      <c r="R1419" s="535"/>
    </row>
    <row r="1420" spans="2:18" x14ac:dyDescent="0.25">
      <c r="B1420" s="191" t="str">
        <f>IF('Formulario PPGR3'!$G1420="","",CONCATENATE('Formulario PPGR3'!$C1420,".",'Formulario PPGR3'!$D1420,".",'Formulario PPGR3'!$E1420,".",'Formulario PPGR3'!$F1420))</f>
        <v/>
      </c>
      <c r="C1420" s="191" t="str">
        <f>IF('Formulario PPGR3'!$G1420="","",'Formulario PPGR1'!#REF!)</f>
        <v/>
      </c>
      <c r="D1420" s="191" t="str">
        <f>IF('Formulario PPGR3'!$G1420="","",'Formulario PPGR1'!#REF!)</f>
        <v/>
      </c>
      <c r="E1420" s="191" t="str">
        <f>IF('Formulario PPGR3'!$G1420="","",'Formulario PPGR1'!#REF!)</f>
        <v/>
      </c>
      <c r="F1420" s="191" t="str">
        <f>IF('Formulario PPGR3'!$G1420="","",'Formulario PPGR1'!#REF!)</f>
        <v/>
      </c>
      <c r="G1420" s="243"/>
      <c r="H1420" s="531" t="str" cm="1">
        <f t="array" ref="H1420">IF(Tabla1[[#This Row],[Código_Actividad]]="","",_xlfn.XLOOKUP(Tabla1[[#This Row],[Código_Actividad]],CodigoActividad,Tabla2[Actividades Programables Presupuestables],"",0))</f>
        <v/>
      </c>
      <c r="I1420" s="532" t="str">
        <f>IFERROR(VLOOKUP('Formulario PPGR3'!$G1420,'Formulario PPGR2'!$H$110:$V$265,15,FALSE),"")</f>
        <v/>
      </c>
      <c r="J1420" s="537"/>
      <c r="K1420" s="535" t="str">
        <f>IF(Tabla1[[#This Row],[Insumos]]="","",_xlfn.XLOOKUP(Tabla1[[#This Row],[Insumos]],Tabla10[Insumo],Tabla10[InsumoAbrev],"",0))</f>
        <v/>
      </c>
      <c r="L1420" s="536"/>
      <c r="M1420" s="533" t="str">
        <f>IF(Tabla1[[#This Row],[Descripción]]="","",_xlfn.XLOOKUP(Tabla1[[#This Row],[Descripción]],Tabla10[Descripción],Tabla10[Unidad de Medida],"",0))</f>
        <v/>
      </c>
      <c r="N1420" s="323"/>
      <c r="O1420" s="534" t="str">
        <f>IF(Tabla1[[#This Row],[Descripción]]="","",_xlfn.XLOOKUP(Tabla1[[#This Row],[Descripción]],Tabla10[Descripción],Tabla10[Precio Unitario],0))</f>
        <v/>
      </c>
      <c r="P1420" s="534" t="str">
        <f>IF(Tabla1[[#This Row],[Cantidad de Insumos]]="","",Tabla1[[#This Row],[Precio Unitario]]*Tabla1[[#This Row],[Cantidad de Insumos]])</f>
        <v/>
      </c>
      <c r="Q1420" s="534" t="str">
        <f>IF(Tabla1[[#This Row],[Descripción]]="","",_xlfn.XLOOKUP(Tabla1[[#This Row],[Descripción]],Tabla10[Descripción],Tabla10[CODIGO PRESUPUESTARIO],0))</f>
        <v/>
      </c>
      <c r="R1420" s="535"/>
    </row>
    <row r="1421" spans="2:18" x14ac:dyDescent="0.25">
      <c r="B1421" s="191" t="str">
        <f>IF('Formulario PPGR3'!$G1421="","",CONCATENATE('Formulario PPGR3'!$C1421,".",'Formulario PPGR3'!$D1421,".",'Formulario PPGR3'!$E1421,".",'Formulario PPGR3'!$F1421))</f>
        <v/>
      </c>
      <c r="C1421" s="191" t="str">
        <f>IF('Formulario PPGR3'!$G1421="","",'Formulario PPGR1'!#REF!)</f>
        <v/>
      </c>
      <c r="D1421" s="191" t="str">
        <f>IF('Formulario PPGR3'!$G1421="","",'Formulario PPGR1'!#REF!)</f>
        <v/>
      </c>
      <c r="E1421" s="191" t="str">
        <f>IF('Formulario PPGR3'!$G1421="","",'Formulario PPGR1'!#REF!)</f>
        <v/>
      </c>
      <c r="F1421" s="191" t="str">
        <f>IF('Formulario PPGR3'!$G1421="","",'Formulario PPGR1'!#REF!)</f>
        <v/>
      </c>
      <c r="G1421" s="243"/>
      <c r="H1421" s="531" t="str" cm="1">
        <f t="array" ref="H1421">IF(Tabla1[[#This Row],[Código_Actividad]]="","",_xlfn.XLOOKUP(Tabla1[[#This Row],[Código_Actividad]],CodigoActividad,Tabla2[Actividades Programables Presupuestables],"",0))</f>
        <v/>
      </c>
      <c r="I1421" s="532" t="str">
        <f>IFERROR(VLOOKUP('Formulario PPGR3'!$G1421,'Formulario PPGR2'!$H$110:$V$265,15,FALSE),"")</f>
        <v/>
      </c>
      <c r="J1421" s="537"/>
      <c r="K1421" s="535" t="str">
        <f>IF(Tabla1[[#This Row],[Insumos]]="","",_xlfn.XLOOKUP(Tabla1[[#This Row],[Insumos]],Tabla10[Insumo],Tabla10[InsumoAbrev],"",0))</f>
        <v/>
      </c>
      <c r="L1421" s="536"/>
      <c r="M1421" s="533" t="str">
        <f>IF(Tabla1[[#This Row],[Descripción]]="","",_xlfn.XLOOKUP(Tabla1[[#This Row],[Descripción]],Tabla10[Descripción],Tabla10[Unidad de Medida],"",0))</f>
        <v/>
      </c>
      <c r="N1421" s="323"/>
      <c r="O1421" s="534" t="str">
        <f>IF(Tabla1[[#This Row],[Descripción]]="","",_xlfn.XLOOKUP(Tabla1[[#This Row],[Descripción]],Tabla10[Descripción],Tabla10[Precio Unitario],0))</f>
        <v/>
      </c>
      <c r="P1421" s="534" t="str">
        <f>IF(Tabla1[[#This Row],[Cantidad de Insumos]]="","",Tabla1[[#This Row],[Precio Unitario]]*Tabla1[[#This Row],[Cantidad de Insumos]])</f>
        <v/>
      </c>
      <c r="Q1421" s="534" t="str">
        <f>IF(Tabla1[[#This Row],[Descripción]]="","",_xlfn.XLOOKUP(Tabla1[[#This Row],[Descripción]],Tabla10[Descripción],Tabla10[CODIGO PRESUPUESTARIO],0))</f>
        <v/>
      </c>
      <c r="R1421" s="535"/>
    </row>
    <row r="1422" spans="2:18" x14ac:dyDescent="0.25">
      <c r="B1422" s="191" t="str">
        <f>IF('Formulario PPGR3'!$G1422="","",CONCATENATE('Formulario PPGR3'!$C1422,".",'Formulario PPGR3'!$D1422,".",'Formulario PPGR3'!$E1422,".",'Formulario PPGR3'!$F1422))</f>
        <v/>
      </c>
      <c r="C1422" s="191" t="str">
        <f>IF('Formulario PPGR3'!$G1422="","",'Formulario PPGR1'!#REF!)</f>
        <v/>
      </c>
      <c r="D1422" s="191" t="str">
        <f>IF('Formulario PPGR3'!$G1422="","",'Formulario PPGR1'!#REF!)</f>
        <v/>
      </c>
      <c r="E1422" s="191" t="str">
        <f>IF('Formulario PPGR3'!$G1422="","",'Formulario PPGR1'!#REF!)</f>
        <v/>
      </c>
      <c r="F1422" s="191" t="str">
        <f>IF('Formulario PPGR3'!$G1422="","",'Formulario PPGR1'!#REF!)</f>
        <v/>
      </c>
      <c r="G1422" s="243"/>
      <c r="H1422" s="531" t="str" cm="1">
        <f t="array" ref="H1422">IF(Tabla1[[#This Row],[Código_Actividad]]="","",_xlfn.XLOOKUP(Tabla1[[#This Row],[Código_Actividad]],CodigoActividad,Tabla2[Actividades Programables Presupuestables],"",0))</f>
        <v/>
      </c>
      <c r="I1422" s="532" t="str">
        <f>IFERROR(VLOOKUP('Formulario PPGR3'!$G1422,'Formulario PPGR2'!$H$110:$V$265,15,FALSE),"")</f>
        <v/>
      </c>
      <c r="J1422" s="537"/>
      <c r="K1422" s="535" t="str">
        <f>IF(Tabla1[[#This Row],[Insumos]]="","",_xlfn.XLOOKUP(Tabla1[[#This Row],[Insumos]],Tabla10[Insumo],Tabla10[InsumoAbrev],"",0))</f>
        <v/>
      </c>
      <c r="L1422" s="536"/>
      <c r="M1422" s="533" t="str">
        <f>IF(Tabla1[[#This Row],[Descripción]]="","",_xlfn.XLOOKUP(Tabla1[[#This Row],[Descripción]],Tabla10[Descripción],Tabla10[Unidad de Medida],"",0))</f>
        <v/>
      </c>
      <c r="N1422" s="323"/>
      <c r="O1422" s="534" t="str">
        <f>IF(Tabla1[[#This Row],[Descripción]]="","",_xlfn.XLOOKUP(Tabla1[[#This Row],[Descripción]],Tabla10[Descripción],Tabla10[Precio Unitario],0))</f>
        <v/>
      </c>
      <c r="P1422" s="534" t="str">
        <f>IF(Tabla1[[#This Row],[Cantidad de Insumos]]="","",Tabla1[[#This Row],[Precio Unitario]]*Tabla1[[#This Row],[Cantidad de Insumos]])</f>
        <v/>
      </c>
      <c r="Q1422" s="534" t="str">
        <f>IF(Tabla1[[#This Row],[Descripción]]="","",_xlfn.XLOOKUP(Tabla1[[#This Row],[Descripción]],Tabla10[Descripción],Tabla10[CODIGO PRESUPUESTARIO],0))</f>
        <v/>
      </c>
      <c r="R1422" s="535"/>
    </row>
    <row r="1423" spans="2:18" x14ac:dyDescent="0.25">
      <c r="B1423" s="191" t="str">
        <f>IF('Formulario PPGR3'!$G1423="","",CONCATENATE('Formulario PPGR3'!$C1423,".",'Formulario PPGR3'!$D1423,".",'Formulario PPGR3'!$E1423,".",'Formulario PPGR3'!$F1423))</f>
        <v/>
      </c>
      <c r="C1423" s="191" t="str">
        <f>IF('Formulario PPGR3'!$G1423="","",'Formulario PPGR1'!#REF!)</f>
        <v/>
      </c>
      <c r="D1423" s="191" t="str">
        <f>IF('Formulario PPGR3'!$G1423="","",'Formulario PPGR1'!#REF!)</f>
        <v/>
      </c>
      <c r="E1423" s="191" t="str">
        <f>IF('Formulario PPGR3'!$G1423="","",'Formulario PPGR1'!#REF!)</f>
        <v/>
      </c>
      <c r="F1423" s="191" t="str">
        <f>IF('Formulario PPGR3'!$G1423="","",'Formulario PPGR1'!#REF!)</f>
        <v/>
      </c>
      <c r="G1423" s="243"/>
      <c r="H1423" s="531" t="str" cm="1">
        <f t="array" ref="H1423">IF(Tabla1[[#This Row],[Código_Actividad]]="","",_xlfn.XLOOKUP(Tabla1[[#This Row],[Código_Actividad]],CodigoActividad,Tabla2[Actividades Programables Presupuestables],"",0))</f>
        <v/>
      </c>
      <c r="I1423" s="532" t="str">
        <f>IFERROR(VLOOKUP('Formulario PPGR3'!$G1423,'Formulario PPGR2'!$H$110:$V$265,15,FALSE),"")</f>
        <v/>
      </c>
      <c r="J1423" s="537"/>
      <c r="K1423" s="535" t="str">
        <f>IF(Tabla1[[#This Row],[Insumos]]="","",_xlfn.XLOOKUP(Tabla1[[#This Row],[Insumos]],Tabla10[Insumo],Tabla10[InsumoAbrev],"",0))</f>
        <v/>
      </c>
      <c r="L1423" s="536"/>
      <c r="M1423" s="533" t="str">
        <f>IF(Tabla1[[#This Row],[Descripción]]="","",_xlfn.XLOOKUP(Tabla1[[#This Row],[Descripción]],Tabla10[Descripción],Tabla10[Unidad de Medida],"",0))</f>
        <v/>
      </c>
      <c r="N1423" s="323"/>
      <c r="O1423" s="534" t="str">
        <f>IF(Tabla1[[#This Row],[Descripción]]="","",_xlfn.XLOOKUP(Tabla1[[#This Row],[Descripción]],Tabla10[Descripción],Tabla10[Precio Unitario],0))</f>
        <v/>
      </c>
      <c r="P1423" s="534" t="str">
        <f>IF(Tabla1[[#This Row],[Cantidad de Insumos]]="","",Tabla1[[#This Row],[Precio Unitario]]*Tabla1[[#This Row],[Cantidad de Insumos]])</f>
        <v/>
      </c>
      <c r="Q1423" s="534" t="str">
        <f>IF(Tabla1[[#This Row],[Descripción]]="","",_xlfn.XLOOKUP(Tabla1[[#This Row],[Descripción]],Tabla10[Descripción],Tabla10[CODIGO PRESUPUESTARIO],0))</f>
        <v/>
      </c>
      <c r="R1423" s="535"/>
    </row>
    <row r="1424" spans="2:18" x14ac:dyDescent="0.25">
      <c r="B1424" s="191" t="str">
        <f>IF('Formulario PPGR3'!$G1424="","",CONCATENATE('Formulario PPGR3'!$C1424,".",'Formulario PPGR3'!$D1424,".",'Formulario PPGR3'!$E1424,".",'Formulario PPGR3'!$F1424))</f>
        <v/>
      </c>
      <c r="C1424" s="191" t="str">
        <f>IF('Formulario PPGR3'!$G1424="","",'Formulario PPGR1'!#REF!)</f>
        <v/>
      </c>
      <c r="D1424" s="191" t="str">
        <f>IF('Formulario PPGR3'!$G1424="","",'Formulario PPGR1'!#REF!)</f>
        <v/>
      </c>
      <c r="E1424" s="191" t="str">
        <f>IF('Formulario PPGR3'!$G1424="","",'Formulario PPGR1'!#REF!)</f>
        <v/>
      </c>
      <c r="F1424" s="191" t="str">
        <f>IF('Formulario PPGR3'!$G1424="","",'Formulario PPGR1'!#REF!)</f>
        <v/>
      </c>
      <c r="G1424" s="243"/>
      <c r="H1424" s="531" t="str" cm="1">
        <f t="array" ref="H1424">IF(Tabla1[[#This Row],[Código_Actividad]]="","",_xlfn.XLOOKUP(Tabla1[[#This Row],[Código_Actividad]],CodigoActividad,Tabla2[Actividades Programables Presupuestables],"",0))</f>
        <v/>
      </c>
      <c r="I1424" s="532" t="str">
        <f>IFERROR(VLOOKUP('Formulario PPGR3'!$G1424,'Formulario PPGR2'!$H$110:$V$265,15,FALSE),"")</f>
        <v/>
      </c>
      <c r="J1424" s="537"/>
      <c r="K1424" s="535" t="str">
        <f>IF(Tabla1[[#This Row],[Insumos]]="","",_xlfn.XLOOKUP(Tabla1[[#This Row],[Insumos]],Tabla10[Insumo],Tabla10[InsumoAbrev],"",0))</f>
        <v/>
      </c>
      <c r="L1424" s="536"/>
      <c r="M1424" s="533" t="str">
        <f>IF(Tabla1[[#This Row],[Descripción]]="","",_xlfn.XLOOKUP(Tabla1[[#This Row],[Descripción]],Tabla10[Descripción],Tabla10[Unidad de Medida],"",0))</f>
        <v/>
      </c>
      <c r="N1424" s="323"/>
      <c r="O1424" s="534" t="str">
        <f>IF(Tabla1[[#This Row],[Descripción]]="","",_xlfn.XLOOKUP(Tabla1[[#This Row],[Descripción]],Tabla10[Descripción],Tabla10[Precio Unitario],0))</f>
        <v/>
      </c>
      <c r="P1424" s="534" t="str">
        <f>IF(Tabla1[[#This Row],[Cantidad de Insumos]]="","",Tabla1[[#This Row],[Precio Unitario]]*Tabla1[[#This Row],[Cantidad de Insumos]])</f>
        <v/>
      </c>
      <c r="Q1424" s="534" t="str">
        <f>IF(Tabla1[[#This Row],[Descripción]]="","",_xlfn.XLOOKUP(Tabla1[[#This Row],[Descripción]],Tabla10[Descripción],Tabla10[CODIGO PRESUPUESTARIO],0))</f>
        <v/>
      </c>
      <c r="R1424" s="535"/>
    </row>
    <row r="1425" spans="2:18" x14ac:dyDescent="0.25">
      <c r="B1425" s="191" t="str">
        <f>IF('Formulario PPGR3'!$G1425="","",CONCATENATE('Formulario PPGR3'!$C1425,".",'Formulario PPGR3'!$D1425,".",'Formulario PPGR3'!$E1425,".",'Formulario PPGR3'!$F1425))</f>
        <v/>
      </c>
      <c r="C1425" s="191" t="str">
        <f>IF('Formulario PPGR3'!$G1425="","",'Formulario PPGR1'!#REF!)</f>
        <v/>
      </c>
      <c r="D1425" s="191" t="str">
        <f>IF('Formulario PPGR3'!$G1425="","",'Formulario PPGR1'!#REF!)</f>
        <v/>
      </c>
      <c r="E1425" s="191" t="str">
        <f>IF('Formulario PPGR3'!$G1425="","",'Formulario PPGR1'!#REF!)</f>
        <v/>
      </c>
      <c r="F1425" s="191" t="str">
        <f>IF('Formulario PPGR3'!$G1425="","",'Formulario PPGR1'!#REF!)</f>
        <v/>
      </c>
      <c r="G1425" s="243"/>
      <c r="H1425" s="531" t="str" cm="1">
        <f t="array" ref="H1425">IF(Tabla1[[#This Row],[Código_Actividad]]="","",_xlfn.XLOOKUP(Tabla1[[#This Row],[Código_Actividad]],CodigoActividad,Tabla2[Actividades Programables Presupuestables],"",0))</f>
        <v/>
      </c>
      <c r="I1425" s="532" t="str">
        <f>IFERROR(VLOOKUP('Formulario PPGR3'!$G1425,'Formulario PPGR2'!$H$110:$V$265,15,FALSE),"")</f>
        <v/>
      </c>
      <c r="J1425" s="537"/>
      <c r="K1425" s="535" t="str">
        <f>IF(Tabla1[[#This Row],[Insumos]]="","",_xlfn.XLOOKUP(Tabla1[[#This Row],[Insumos]],Tabla10[Insumo],Tabla10[InsumoAbrev],"",0))</f>
        <v/>
      </c>
      <c r="L1425" s="536"/>
      <c r="M1425" s="533" t="str">
        <f>IF(Tabla1[[#This Row],[Descripción]]="","",_xlfn.XLOOKUP(Tabla1[[#This Row],[Descripción]],Tabla10[Descripción],Tabla10[Unidad de Medida],"",0))</f>
        <v/>
      </c>
      <c r="N1425" s="323"/>
      <c r="O1425" s="534" t="str">
        <f>IF(Tabla1[[#This Row],[Descripción]]="","",_xlfn.XLOOKUP(Tabla1[[#This Row],[Descripción]],Tabla10[Descripción],Tabla10[Precio Unitario],0))</f>
        <v/>
      </c>
      <c r="P1425" s="534" t="str">
        <f>IF(Tabla1[[#This Row],[Cantidad de Insumos]]="","",Tabla1[[#This Row],[Precio Unitario]]*Tabla1[[#This Row],[Cantidad de Insumos]])</f>
        <v/>
      </c>
      <c r="Q1425" s="534" t="str">
        <f>IF(Tabla1[[#This Row],[Descripción]]="","",_xlfn.XLOOKUP(Tabla1[[#This Row],[Descripción]],Tabla10[Descripción],Tabla10[CODIGO PRESUPUESTARIO],0))</f>
        <v/>
      </c>
      <c r="R1425" s="535"/>
    </row>
    <row r="1426" spans="2:18" x14ac:dyDescent="0.25">
      <c r="B1426" s="191" t="str">
        <f>IF('Formulario PPGR3'!$G1426="","",CONCATENATE('Formulario PPGR3'!$C1426,".",'Formulario PPGR3'!$D1426,".",'Formulario PPGR3'!$E1426,".",'Formulario PPGR3'!$F1426))</f>
        <v/>
      </c>
      <c r="C1426" s="191" t="str">
        <f>IF('Formulario PPGR3'!$G1426="","",'Formulario PPGR1'!#REF!)</f>
        <v/>
      </c>
      <c r="D1426" s="191" t="str">
        <f>IF('Formulario PPGR3'!$G1426="","",'Formulario PPGR1'!#REF!)</f>
        <v/>
      </c>
      <c r="E1426" s="191" t="str">
        <f>IF('Formulario PPGR3'!$G1426="","",'Formulario PPGR1'!#REF!)</f>
        <v/>
      </c>
      <c r="F1426" s="191" t="str">
        <f>IF('Formulario PPGR3'!$G1426="","",'Formulario PPGR1'!#REF!)</f>
        <v/>
      </c>
      <c r="G1426" s="243"/>
      <c r="H1426" s="531" t="str" cm="1">
        <f t="array" ref="H1426">IF(Tabla1[[#This Row],[Código_Actividad]]="","",_xlfn.XLOOKUP(Tabla1[[#This Row],[Código_Actividad]],CodigoActividad,Tabla2[Actividades Programables Presupuestables],"",0))</f>
        <v/>
      </c>
      <c r="I1426" s="532" t="str">
        <f>IFERROR(VLOOKUP('Formulario PPGR3'!$G1426,'Formulario PPGR2'!$H$110:$V$265,15,FALSE),"")</f>
        <v/>
      </c>
      <c r="J1426" s="537"/>
      <c r="K1426" s="535" t="str">
        <f>IF(Tabla1[[#This Row],[Insumos]]="","",_xlfn.XLOOKUP(Tabla1[[#This Row],[Insumos]],Tabla10[Insumo],Tabla10[InsumoAbrev],"",0))</f>
        <v/>
      </c>
      <c r="L1426" s="536"/>
      <c r="M1426" s="533" t="str">
        <f>IF(Tabla1[[#This Row],[Descripción]]="","",_xlfn.XLOOKUP(Tabla1[[#This Row],[Descripción]],Tabla10[Descripción],Tabla10[Unidad de Medida],"",0))</f>
        <v/>
      </c>
      <c r="N1426" s="323"/>
      <c r="O1426" s="534" t="str">
        <f>IF(Tabla1[[#This Row],[Descripción]]="","",_xlfn.XLOOKUP(Tabla1[[#This Row],[Descripción]],Tabla10[Descripción],Tabla10[Precio Unitario],0))</f>
        <v/>
      </c>
      <c r="P1426" s="534" t="str">
        <f>IF(Tabla1[[#This Row],[Cantidad de Insumos]]="","",Tabla1[[#This Row],[Precio Unitario]]*Tabla1[[#This Row],[Cantidad de Insumos]])</f>
        <v/>
      </c>
      <c r="Q1426" s="534" t="str">
        <f>IF(Tabla1[[#This Row],[Descripción]]="","",_xlfn.XLOOKUP(Tabla1[[#This Row],[Descripción]],Tabla10[Descripción],Tabla10[CODIGO PRESUPUESTARIO],0))</f>
        <v/>
      </c>
      <c r="R1426" s="535"/>
    </row>
    <row r="1427" spans="2:18" x14ac:dyDescent="0.25">
      <c r="B1427" s="191" t="str">
        <f>IF('Formulario PPGR3'!$G1427="","",CONCATENATE('Formulario PPGR3'!$C1427,".",'Formulario PPGR3'!$D1427,".",'Formulario PPGR3'!$E1427,".",'Formulario PPGR3'!$F1427))</f>
        <v/>
      </c>
      <c r="C1427" s="191" t="str">
        <f>IF('Formulario PPGR3'!$G1427="","",'Formulario PPGR1'!#REF!)</f>
        <v/>
      </c>
      <c r="D1427" s="191" t="str">
        <f>IF('Formulario PPGR3'!$G1427="","",'Formulario PPGR1'!#REF!)</f>
        <v/>
      </c>
      <c r="E1427" s="191" t="str">
        <f>IF('Formulario PPGR3'!$G1427="","",'Formulario PPGR1'!#REF!)</f>
        <v/>
      </c>
      <c r="F1427" s="191" t="str">
        <f>IF('Formulario PPGR3'!$G1427="","",'Formulario PPGR1'!#REF!)</f>
        <v/>
      </c>
      <c r="G1427" s="243"/>
      <c r="H1427" s="531" t="str" cm="1">
        <f t="array" ref="H1427">IF(Tabla1[[#This Row],[Código_Actividad]]="","",_xlfn.XLOOKUP(Tabla1[[#This Row],[Código_Actividad]],CodigoActividad,Tabla2[Actividades Programables Presupuestables],"",0))</f>
        <v/>
      </c>
      <c r="I1427" s="532" t="str">
        <f>IFERROR(VLOOKUP('Formulario PPGR3'!$G1427,'Formulario PPGR2'!$H$110:$V$265,15,FALSE),"")</f>
        <v/>
      </c>
      <c r="J1427" s="537"/>
      <c r="K1427" s="535" t="str">
        <f>IF(Tabla1[[#This Row],[Insumos]]="","",_xlfn.XLOOKUP(Tabla1[[#This Row],[Insumos]],Tabla10[Insumo],Tabla10[InsumoAbrev],"",0))</f>
        <v/>
      </c>
      <c r="L1427" s="536"/>
      <c r="M1427" s="533" t="str">
        <f>IF(Tabla1[[#This Row],[Descripción]]="","",_xlfn.XLOOKUP(Tabla1[[#This Row],[Descripción]],Tabla10[Descripción],Tabla10[Unidad de Medida],"",0))</f>
        <v/>
      </c>
      <c r="N1427" s="323"/>
      <c r="O1427" s="534" t="str">
        <f>IF(Tabla1[[#This Row],[Descripción]]="","",_xlfn.XLOOKUP(Tabla1[[#This Row],[Descripción]],Tabla10[Descripción],Tabla10[Precio Unitario],0))</f>
        <v/>
      </c>
      <c r="P1427" s="534" t="str">
        <f>IF(Tabla1[[#This Row],[Cantidad de Insumos]]="","",Tabla1[[#This Row],[Precio Unitario]]*Tabla1[[#This Row],[Cantidad de Insumos]])</f>
        <v/>
      </c>
      <c r="Q1427" s="534" t="str">
        <f>IF(Tabla1[[#This Row],[Descripción]]="","",_xlfn.XLOOKUP(Tabla1[[#This Row],[Descripción]],Tabla10[Descripción],Tabla10[CODIGO PRESUPUESTARIO],0))</f>
        <v/>
      </c>
      <c r="R1427" s="535"/>
    </row>
    <row r="1428" spans="2:18" x14ac:dyDescent="0.25">
      <c r="B1428" s="191" t="str">
        <f>IF('Formulario PPGR3'!$G1428="","",CONCATENATE('Formulario PPGR3'!$C1428,".",'Formulario PPGR3'!$D1428,".",'Formulario PPGR3'!$E1428,".",'Formulario PPGR3'!$F1428))</f>
        <v/>
      </c>
      <c r="C1428" s="191" t="str">
        <f>IF('Formulario PPGR3'!$G1428="","",'Formulario PPGR1'!#REF!)</f>
        <v/>
      </c>
      <c r="D1428" s="191" t="str">
        <f>IF('Formulario PPGR3'!$G1428="","",'Formulario PPGR1'!#REF!)</f>
        <v/>
      </c>
      <c r="E1428" s="191" t="str">
        <f>IF('Formulario PPGR3'!$G1428="","",'Formulario PPGR1'!#REF!)</f>
        <v/>
      </c>
      <c r="F1428" s="191" t="str">
        <f>IF('Formulario PPGR3'!$G1428="","",'Formulario PPGR1'!#REF!)</f>
        <v/>
      </c>
      <c r="G1428" s="243"/>
      <c r="H1428" s="531" t="str" cm="1">
        <f t="array" ref="H1428">IF(Tabla1[[#This Row],[Código_Actividad]]="","",_xlfn.XLOOKUP(Tabla1[[#This Row],[Código_Actividad]],CodigoActividad,Tabla2[Actividades Programables Presupuestables],"",0))</f>
        <v/>
      </c>
      <c r="I1428" s="532" t="str">
        <f>IFERROR(VLOOKUP('Formulario PPGR3'!$G1428,'Formulario PPGR2'!$H$110:$V$265,15,FALSE),"")</f>
        <v/>
      </c>
      <c r="J1428" s="537"/>
      <c r="K1428" s="535" t="str">
        <f>IF(Tabla1[[#This Row],[Insumos]]="","",_xlfn.XLOOKUP(Tabla1[[#This Row],[Insumos]],Tabla10[Insumo],Tabla10[InsumoAbrev],"",0))</f>
        <v/>
      </c>
      <c r="L1428" s="536"/>
      <c r="M1428" s="533" t="str">
        <f>IF(Tabla1[[#This Row],[Descripción]]="","",_xlfn.XLOOKUP(Tabla1[[#This Row],[Descripción]],Tabla10[Descripción],Tabla10[Unidad de Medida],"",0))</f>
        <v/>
      </c>
      <c r="N1428" s="323"/>
      <c r="O1428" s="534" t="str">
        <f>IF(Tabla1[[#This Row],[Descripción]]="","",_xlfn.XLOOKUP(Tabla1[[#This Row],[Descripción]],Tabla10[Descripción],Tabla10[Precio Unitario],0))</f>
        <v/>
      </c>
      <c r="P1428" s="534" t="str">
        <f>IF(Tabla1[[#This Row],[Cantidad de Insumos]]="","",Tabla1[[#This Row],[Precio Unitario]]*Tabla1[[#This Row],[Cantidad de Insumos]])</f>
        <v/>
      </c>
      <c r="Q1428" s="534" t="str">
        <f>IF(Tabla1[[#This Row],[Descripción]]="","",_xlfn.XLOOKUP(Tabla1[[#This Row],[Descripción]],Tabla10[Descripción],Tabla10[CODIGO PRESUPUESTARIO],0))</f>
        <v/>
      </c>
      <c r="R1428" s="535"/>
    </row>
    <row r="1429" spans="2:18" x14ac:dyDescent="0.25">
      <c r="B1429" s="191" t="str">
        <f>IF('Formulario PPGR3'!$G1429="","",CONCATENATE('Formulario PPGR3'!$C1429,".",'Formulario PPGR3'!$D1429,".",'Formulario PPGR3'!$E1429,".",'Formulario PPGR3'!$F1429))</f>
        <v/>
      </c>
      <c r="C1429" s="191" t="str">
        <f>IF('Formulario PPGR3'!$G1429="","",'Formulario PPGR1'!#REF!)</f>
        <v/>
      </c>
      <c r="D1429" s="191" t="str">
        <f>IF('Formulario PPGR3'!$G1429="","",'Formulario PPGR1'!#REF!)</f>
        <v/>
      </c>
      <c r="E1429" s="191" t="str">
        <f>IF('Formulario PPGR3'!$G1429="","",'Formulario PPGR1'!#REF!)</f>
        <v/>
      </c>
      <c r="F1429" s="191" t="str">
        <f>IF('Formulario PPGR3'!$G1429="","",'Formulario PPGR1'!#REF!)</f>
        <v/>
      </c>
      <c r="G1429" s="243"/>
      <c r="H1429" s="531" t="str" cm="1">
        <f t="array" ref="H1429">IF(Tabla1[[#This Row],[Código_Actividad]]="","",_xlfn.XLOOKUP(Tabla1[[#This Row],[Código_Actividad]],CodigoActividad,Tabla2[Actividades Programables Presupuestables],"",0))</f>
        <v/>
      </c>
      <c r="I1429" s="532" t="str">
        <f>IFERROR(VLOOKUP('Formulario PPGR3'!$G1429,'Formulario PPGR2'!$H$110:$V$265,15,FALSE),"")</f>
        <v/>
      </c>
      <c r="J1429" s="537"/>
      <c r="K1429" s="535" t="str">
        <f>IF(Tabla1[[#This Row],[Insumos]]="","",_xlfn.XLOOKUP(Tabla1[[#This Row],[Insumos]],Tabla10[Insumo],Tabla10[InsumoAbrev],"",0))</f>
        <v/>
      </c>
      <c r="L1429" s="536"/>
      <c r="M1429" s="533" t="str">
        <f>IF(Tabla1[[#This Row],[Descripción]]="","",_xlfn.XLOOKUP(Tabla1[[#This Row],[Descripción]],Tabla10[Descripción],Tabla10[Unidad de Medida],"",0))</f>
        <v/>
      </c>
      <c r="N1429" s="323"/>
      <c r="O1429" s="534" t="str">
        <f>IF(Tabla1[[#This Row],[Descripción]]="","",_xlfn.XLOOKUP(Tabla1[[#This Row],[Descripción]],Tabla10[Descripción],Tabla10[Precio Unitario],0))</f>
        <v/>
      </c>
      <c r="P1429" s="534" t="str">
        <f>IF(Tabla1[[#This Row],[Cantidad de Insumos]]="","",Tabla1[[#This Row],[Precio Unitario]]*Tabla1[[#This Row],[Cantidad de Insumos]])</f>
        <v/>
      </c>
      <c r="Q1429" s="534" t="str">
        <f>IF(Tabla1[[#This Row],[Descripción]]="","",_xlfn.XLOOKUP(Tabla1[[#This Row],[Descripción]],Tabla10[Descripción],Tabla10[CODIGO PRESUPUESTARIO],0))</f>
        <v/>
      </c>
      <c r="R1429" s="535"/>
    </row>
    <row r="1430" spans="2:18" x14ac:dyDescent="0.25">
      <c r="B1430" s="191" t="str">
        <f>IF('Formulario PPGR3'!$G1430="","",CONCATENATE('Formulario PPGR3'!$C1430,".",'Formulario PPGR3'!$D1430,".",'Formulario PPGR3'!$E1430,".",'Formulario PPGR3'!$F1430))</f>
        <v/>
      </c>
      <c r="C1430" s="191" t="str">
        <f>IF('Formulario PPGR3'!$G1430="","",'Formulario PPGR1'!#REF!)</f>
        <v/>
      </c>
      <c r="D1430" s="191" t="str">
        <f>IF('Formulario PPGR3'!$G1430="","",'Formulario PPGR1'!#REF!)</f>
        <v/>
      </c>
      <c r="E1430" s="191" t="str">
        <f>IF('Formulario PPGR3'!$G1430="","",'Formulario PPGR1'!#REF!)</f>
        <v/>
      </c>
      <c r="F1430" s="191" t="str">
        <f>IF('Formulario PPGR3'!$G1430="","",'Formulario PPGR1'!#REF!)</f>
        <v/>
      </c>
      <c r="G1430" s="243"/>
      <c r="H1430" s="531" t="str" cm="1">
        <f t="array" ref="H1430">IF(Tabla1[[#This Row],[Código_Actividad]]="","",_xlfn.XLOOKUP(Tabla1[[#This Row],[Código_Actividad]],CodigoActividad,Tabla2[Actividades Programables Presupuestables],"",0))</f>
        <v/>
      </c>
      <c r="I1430" s="532" t="str">
        <f>IFERROR(VLOOKUP('Formulario PPGR3'!$G1430,'Formulario PPGR2'!$H$110:$V$265,15,FALSE),"")</f>
        <v/>
      </c>
      <c r="J1430" s="537"/>
      <c r="K1430" s="535" t="str">
        <f>IF(Tabla1[[#This Row],[Insumos]]="","",_xlfn.XLOOKUP(Tabla1[[#This Row],[Insumos]],Tabla10[Insumo],Tabla10[InsumoAbrev],"",0))</f>
        <v/>
      </c>
      <c r="L1430" s="536"/>
      <c r="M1430" s="533" t="str">
        <f>IF(Tabla1[[#This Row],[Descripción]]="","",_xlfn.XLOOKUP(Tabla1[[#This Row],[Descripción]],Tabla10[Descripción],Tabla10[Unidad de Medida],"",0))</f>
        <v/>
      </c>
      <c r="N1430" s="323"/>
      <c r="O1430" s="534" t="str">
        <f>IF(Tabla1[[#This Row],[Descripción]]="","",_xlfn.XLOOKUP(Tabla1[[#This Row],[Descripción]],Tabla10[Descripción],Tabla10[Precio Unitario],0))</f>
        <v/>
      </c>
      <c r="P1430" s="534" t="str">
        <f>IF(Tabla1[[#This Row],[Cantidad de Insumos]]="","",Tabla1[[#This Row],[Precio Unitario]]*Tabla1[[#This Row],[Cantidad de Insumos]])</f>
        <v/>
      </c>
      <c r="Q1430" s="534" t="str">
        <f>IF(Tabla1[[#This Row],[Descripción]]="","",_xlfn.XLOOKUP(Tabla1[[#This Row],[Descripción]],Tabla10[Descripción],Tabla10[CODIGO PRESUPUESTARIO],0))</f>
        <v/>
      </c>
      <c r="R1430" s="535"/>
    </row>
    <row r="1431" spans="2:18" x14ac:dyDescent="0.25">
      <c r="B1431" s="191" t="str">
        <f>IF('Formulario PPGR3'!$G1431="","",CONCATENATE('Formulario PPGR3'!$C1431,".",'Formulario PPGR3'!$D1431,".",'Formulario PPGR3'!$E1431,".",'Formulario PPGR3'!$F1431))</f>
        <v/>
      </c>
      <c r="C1431" s="191" t="str">
        <f>IF('Formulario PPGR3'!$G1431="","",'Formulario PPGR1'!#REF!)</f>
        <v/>
      </c>
      <c r="D1431" s="191" t="str">
        <f>IF('Formulario PPGR3'!$G1431="","",'Formulario PPGR1'!#REF!)</f>
        <v/>
      </c>
      <c r="E1431" s="191" t="str">
        <f>IF('Formulario PPGR3'!$G1431="","",'Formulario PPGR1'!#REF!)</f>
        <v/>
      </c>
      <c r="F1431" s="191" t="str">
        <f>IF('Formulario PPGR3'!$G1431="","",'Formulario PPGR1'!#REF!)</f>
        <v/>
      </c>
      <c r="G1431" s="243"/>
      <c r="H1431" s="531" t="str" cm="1">
        <f t="array" ref="H1431">IF(Tabla1[[#This Row],[Código_Actividad]]="","",_xlfn.XLOOKUP(Tabla1[[#This Row],[Código_Actividad]],CodigoActividad,Tabla2[Actividades Programables Presupuestables],"",0))</f>
        <v/>
      </c>
      <c r="I1431" s="532" t="str">
        <f>IFERROR(VLOOKUP('Formulario PPGR3'!$G1431,'Formulario PPGR2'!$H$110:$V$265,15,FALSE),"")</f>
        <v/>
      </c>
      <c r="J1431" s="537"/>
      <c r="K1431" s="535" t="str">
        <f>IF(Tabla1[[#This Row],[Insumos]]="","",_xlfn.XLOOKUP(Tabla1[[#This Row],[Insumos]],Tabla10[Insumo],Tabla10[InsumoAbrev],"",0))</f>
        <v/>
      </c>
      <c r="L1431" s="536"/>
      <c r="M1431" s="533" t="str">
        <f>IF(Tabla1[[#This Row],[Descripción]]="","",_xlfn.XLOOKUP(Tabla1[[#This Row],[Descripción]],Tabla10[Descripción],Tabla10[Unidad de Medida],"",0))</f>
        <v/>
      </c>
      <c r="N1431" s="323"/>
      <c r="O1431" s="534" t="str">
        <f>IF(Tabla1[[#This Row],[Descripción]]="","",_xlfn.XLOOKUP(Tabla1[[#This Row],[Descripción]],Tabla10[Descripción],Tabla10[Precio Unitario],0))</f>
        <v/>
      </c>
      <c r="P1431" s="534" t="str">
        <f>IF(Tabla1[[#This Row],[Cantidad de Insumos]]="","",Tabla1[[#This Row],[Precio Unitario]]*Tabla1[[#This Row],[Cantidad de Insumos]])</f>
        <v/>
      </c>
      <c r="Q1431" s="534" t="str">
        <f>IF(Tabla1[[#This Row],[Descripción]]="","",_xlfn.XLOOKUP(Tabla1[[#This Row],[Descripción]],Tabla10[Descripción],Tabla10[CODIGO PRESUPUESTARIO],0))</f>
        <v/>
      </c>
      <c r="R1431" s="535"/>
    </row>
    <row r="1432" spans="2:18" x14ac:dyDescent="0.25">
      <c r="B1432" s="191" t="str">
        <f>IF('Formulario PPGR3'!$G1432="","",CONCATENATE('Formulario PPGR3'!$C1432,".",'Formulario PPGR3'!$D1432,".",'Formulario PPGR3'!$E1432,".",'Formulario PPGR3'!$F1432))</f>
        <v/>
      </c>
      <c r="C1432" s="191" t="str">
        <f>IF('Formulario PPGR3'!$G1432="","",'Formulario PPGR1'!#REF!)</f>
        <v/>
      </c>
      <c r="D1432" s="191" t="str">
        <f>IF('Formulario PPGR3'!$G1432="","",'Formulario PPGR1'!#REF!)</f>
        <v/>
      </c>
      <c r="E1432" s="191" t="str">
        <f>IF('Formulario PPGR3'!$G1432="","",'Formulario PPGR1'!#REF!)</f>
        <v/>
      </c>
      <c r="F1432" s="191" t="str">
        <f>IF('Formulario PPGR3'!$G1432="","",'Formulario PPGR1'!#REF!)</f>
        <v/>
      </c>
      <c r="G1432" s="243"/>
      <c r="H1432" s="531" t="str" cm="1">
        <f t="array" ref="H1432">IF(Tabla1[[#This Row],[Código_Actividad]]="","",_xlfn.XLOOKUP(Tabla1[[#This Row],[Código_Actividad]],CodigoActividad,Tabla2[Actividades Programables Presupuestables],"",0))</f>
        <v/>
      </c>
      <c r="I1432" s="532" t="str">
        <f>IFERROR(VLOOKUP('Formulario PPGR3'!$G1432,'Formulario PPGR2'!$H$110:$V$265,15,FALSE),"")</f>
        <v/>
      </c>
      <c r="J1432" s="537"/>
      <c r="K1432" s="535" t="str">
        <f>IF(Tabla1[[#This Row],[Insumos]]="","",_xlfn.XLOOKUP(Tabla1[[#This Row],[Insumos]],Tabla10[Insumo],Tabla10[InsumoAbrev],"",0))</f>
        <v/>
      </c>
      <c r="L1432" s="536"/>
      <c r="M1432" s="533" t="str">
        <f>IF(Tabla1[[#This Row],[Descripción]]="","",_xlfn.XLOOKUP(Tabla1[[#This Row],[Descripción]],Tabla10[Descripción],Tabla10[Unidad de Medida],"",0))</f>
        <v/>
      </c>
      <c r="N1432" s="323"/>
      <c r="O1432" s="534" t="str">
        <f>IF(Tabla1[[#This Row],[Descripción]]="","",_xlfn.XLOOKUP(Tabla1[[#This Row],[Descripción]],Tabla10[Descripción],Tabla10[Precio Unitario],0))</f>
        <v/>
      </c>
      <c r="P1432" s="534" t="str">
        <f>IF(Tabla1[[#This Row],[Cantidad de Insumos]]="","",Tabla1[[#This Row],[Precio Unitario]]*Tabla1[[#This Row],[Cantidad de Insumos]])</f>
        <v/>
      </c>
      <c r="Q1432" s="534" t="str">
        <f>IF(Tabla1[[#This Row],[Descripción]]="","",_xlfn.XLOOKUP(Tabla1[[#This Row],[Descripción]],Tabla10[Descripción],Tabla10[CODIGO PRESUPUESTARIO],0))</f>
        <v/>
      </c>
      <c r="R1432" s="535"/>
    </row>
    <row r="1433" spans="2:18" x14ac:dyDescent="0.25">
      <c r="B1433" s="191" t="str">
        <f>IF('Formulario PPGR3'!$G1433="","",CONCATENATE('Formulario PPGR3'!$C1433,".",'Formulario PPGR3'!$D1433,".",'Formulario PPGR3'!$E1433,".",'Formulario PPGR3'!$F1433))</f>
        <v/>
      </c>
      <c r="C1433" s="191" t="str">
        <f>IF('Formulario PPGR3'!$G1433="","",'Formulario PPGR1'!#REF!)</f>
        <v/>
      </c>
      <c r="D1433" s="191" t="str">
        <f>IF('Formulario PPGR3'!$G1433="","",'Formulario PPGR1'!#REF!)</f>
        <v/>
      </c>
      <c r="E1433" s="191" t="str">
        <f>IF('Formulario PPGR3'!$G1433="","",'Formulario PPGR1'!#REF!)</f>
        <v/>
      </c>
      <c r="F1433" s="191" t="str">
        <f>IF('Formulario PPGR3'!$G1433="","",'Formulario PPGR1'!#REF!)</f>
        <v/>
      </c>
      <c r="G1433" s="243"/>
      <c r="H1433" s="531" t="str" cm="1">
        <f t="array" ref="H1433">IF(Tabla1[[#This Row],[Código_Actividad]]="","",_xlfn.XLOOKUP(Tabla1[[#This Row],[Código_Actividad]],CodigoActividad,Tabla2[Actividades Programables Presupuestables],"",0))</f>
        <v/>
      </c>
      <c r="I1433" s="532" t="str">
        <f>IFERROR(VLOOKUP('Formulario PPGR3'!$G1433,'Formulario PPGR2'!$H$110:$V$265,15,FALSE),"")</f>
        <v/>
      </c>
      <c r="J1433" s="537"/>
      <c r="K1433" s="535" t="str">
        <f>IF(Tabla1[[#This Row],[Insumos]]="","",_xlfn.XLOOKUP(Tabla1[[#This Row],[Insumos]],Tabla10[Insumo],Tabla10[InsumoAbrev],"",0))</f>
        <v/>
      </c>
      <c r="L1433" s="536"/>
      <c r="M1433" s="533" t="str">
        <f>IF(Tabla1[[#This Row],[Descripción]]="","",_xlfn.XLOOKUP(Tabla1[[#This Row],[Descripción]],Tabla10[Descripción],Tabla10[Unidad de Medida],"",0))</f>
        <v/>
      </c>
      <c r="N1433" s="323"/>
      <c r="O1433" s="534" t="str">
        <f>IF(Tabla1[[#This Row],[Descripción]]="","",_xlfn.XLOOKUP(Tabla1[[#This Row],[Descripción]],Tabla10[Descripción],Tabla10[Precio Unitario],0))</f>
        <v/>
      </c>
      <c r="P1433" s="534" t="str">
        <f>IF(Tabla1[[#This Row],[Cantidad de Insumos]]="","",Tabla1[[#This Row],[Precio Unitario]]*Tabla1[[#This Row],[Cantidad de Insumos]])</f>
        <v/>
      </c>
      <c r="Q1433" s="534" t="str">
        <f>IF(Tabla1[[#This Row],[Descripción]]="","",_xlfn.XLOOKUP(Tabla1[[#This Row],[Descripción]],Tabla10[Descripción],Tabla10[CODIGO PRESUPUESTARIO],0))</f>
        <v/>
      </c>
      <c r="R1433" s="535"/>
    </row>
    <row r="1434" spans="2:18" x14ac:dyDescent="0.25">
      <c r="B1434" s="191" t="str">
        <f>IF('Formulario PPGR3'!$G1434="","",CONCATENATE('Formulario PPGR3'!$C1434,".",'Formulario PPGR3'!$D1434,".",'Formulario PPGR3'!$E1434,".",'Formulario PPGR3'!$F1434))</f>
        <v/>
      </c>
      <c r="C1434" s="191" t="str">
        <f>IF('Formulario PPGR3'!$G1434="","",'Formulario PPGR1'!#REF!)</f>
        <v/>
      </c>
      <c r="D1434" s="191" t="str">
        <f>IF('Formulario PPGR3'!$G1434="","",'Formulario PPGR1'!#REF!)</f>
        <v/>
      </c>
      <c r="E1434" s="191" t="str">
        <f>IF('Formulario PPGR3'!$G1434="","",'Formulario PPGR1'!#REF!)</f>
        <v/>
      </c>
      <c r="F1434" s="191" t="str">
        <f>IF('Formulario PPGR3'!$G1434="","",'Formulario PPGR1'!#REF!)</f>
        <v/>
      </c>
      <c r="G1434" s="243"/>
      <c r="H1434" s="531" t="str" cm="1">
        <f t="array" ref="H1434">IF(Tabla1[[#This Row],[Código_Actividad]]="","",_xlfn.XLOOKUP(Tabla1[[#This Row],[Código_Actividad]],CodigoActividad,Tabla2[Actividades Programables Presupuestables],"",0))</f>
        <v/>
      </c>
      <c r="I1434" s="532" t="str">
        <f>IFERROR(VLOOKUP('Formulario PPGR3'!$G1434,'Formulario PPGR2'!$H$110:$V$265,15,FALSE),"")</f>
        <v/>
      </c>
      <c r="J1434" s="537"/>
      <c r="K1434" s="535" t="str">
        <f>IF(Tabla1[[#This Row],[Insumos]]="","",_xlfn.XLOOKUP(Tabla1[[#This Row],[Insumos]],Tabla10[Insumo],Tabla10[InsumoAbrev],"",0))</f>
        <v/>
      </c>
      <c r="L1434" s="536"/>
      <c r="M1434" s="533" t="str">
        <f>IF(Tabla1[[#This Row],[Descripción]]="","",_xlfn.XLOOKUP(Tabla1[[#This Row],[Descripción]],Tabla10[Descripción],Tabla10[Unidad de Medida],"",0))</f>
        <v/>
      </c>
      <c r="N1434" s="323"/>
      <c r="O1434" s="534" t="str">
        <f>IF(Tabla1[[#This Row],[Descripción]]="","",_xlfn.XLOOKUP(Tabla1[[#This Row],[Descripción]],Tabla10[Descripción],Tabla10[Precio Unitario],0))</f>
        <v/>
      </c>
      <c r="P1434" s="534" t="str">
        <f>IF(Tabla1[[#This Row],[Cantidad de Insumos]]="","",Tabla1[[#This Row],[Precio Unitario]]*Tabla1[[#This Row],[Cantidad de Insumos]])</f>
        <v/>
      </c>
      <c r="Q1434" s="534" t="str">
        <f>IF(Tabla1[[#This Row],[Descripción]]="","",_xlfn.XLOOKUP(Tabla1[[#This Row],[Descripción]],Tabla10[Descripción],Tabla10[CODIGO PRESUPUESTARIO],0))</f>
        <v/>
      </c>
      <c r="R1434" s="535"/>
    </row>
    <row r="1435" spans="2:18" x14ac:dyDescent="0.25">
      <c r="B1435" s="191" t="str">
        <f>IF('Formulario PPGR3'!$G1435="","",CONCATENATE('Formulario PPGR3'!$C1435,".",'Formulario PPGR3'!$D1435,".",'Formulario PPGR3'!$E1435,".",'Formulario PPGR3'!$F1435))</f>
        <v/>
      </c>
      <c r="C1435" s="191" t="str">
        <f>IF('Formulario PPGR3'!$G1435="","",'Formulario PPGR1'!#REF!)</f>
        <v/>
      </c>
      <c r="D1435" s="191" t="str">
        <f>IF('Formulario PPGR3'!$G1435="","",'Formulario PPGR1'!#REF!)</f>
        <v/>
      </c>
      <c r="E1435" s="191" t="str">
        <f>IF('Formulario PPGR3'!$G1435="","",'Formulario PPGR1'!#REF!)</f>
        <v/>
      </c>
      <c r="F1435" s="191" t="str">
        <f>IF('Formulario PPGR3'!$G1435="","",'Formulario PPGR1'!#REF!)</f>
        <v/>
      </c>
      <c r="G1435" s="243"/>
      <c r="H1435" s="531" t="str" cm="1">
        <f t="array" ref="H1435">IF(Tabla1[[#This Row],[Código_Actividad]]="","",_xlfn.XLOOKUP(Tabla1[[#This Row],[Código_Actividad]],CodigoActividad,Tabla2[Actividades Programables Presupuestables],"",0))</f>
        <v/>
      </c>
      <c r="I1435" s="532" t="str">
        <f>IFERROR(VLOOKUP('Formulario PPGR3'!$G1435,'Formulario PPGR2'!$H$110:$V$265,15,FALSE),"")</f>
        <v/>
      </c>
      <c r="J1435" s="537"/>
      <c r="K1435" s="535" t="str">
        <f>IF(Tabla1[[#This Row],[Insumos]]="","",_xlfn.XLOOKUP(Tabla1[[#This Row],[Insumos]],Tabla10[Insumo],Tabla10[InsumoAbrev],"",0))</f>
        <v/>
      </c>
      <c r="L1435" s="536"/>
      <c r="M1435" s="533" t="str">
        <f>IF(Tabla1[[#This Row],[Descripción]]="","",_xlfn.XLOOKUP(Tabla1[[#This Row],[Descripción]],Tabla10[Descripción],Tabla10[Unidad de Medida],"",0))</f>
        <v/>
      </c>
      <c r="N1435" s="323"/>
      <c r="O1435" s="534" t="str">
        <f>IF(Tabla1[[#This Row],[Descripción]]="","",_xlfn.XLOOKUP(Tabla1[[#This Row],[Descripción]],Tabla10[Descripción],Tabla10[Precio Unitario],0))</f>
        <v/>
      </c>
      <c r="P1435" s="534" t="str">
        <f>IF(Tabla1[[#This Row],[Cantidad de Insumos]]="","",Tabla1[[#This Row],[Precio Unitario]]*Tabla1[[#This Row],[Cantidad de Insumos]])</f>
        <v/>
      </c>
      <c r="Q1435" s="534" t="str">
        <f>IF(Tabla1[[#This Row],[Descripción]]="","",_xlfn.XLOOKUP(Tabla1[[#This Row],[Descripción]],Tabla10[Descripción],Tabla10[CODIGO PRESUPUESTARIO],0))</f>
        <v/>
      </c>
      <c r="R1435" s="535"/>
    </row>
    <row r="1436" spans="2:18" x14ac:dyDescent="0.25">
      <c r="B1436" s="191" t="str">
        <f>IF('Formulario PPGR3'!$G1436="","",CONCATENATE('Formulario PPGR3'!$C1436,".",'Formulario PPGR3'!$D1436,".",'Formulario PPGR3'!$E1436,".",'Formulario PPGR3'!$F1436))</f>
        <v/>
      </c>
      <c r="C1436" s="191" t="str">
        <f>IF('Formulario PPGR3'!$G1436="","",'Formulario PPGR1'!#REF!)</f>
        <v/>
      </c>
      <c r="D1436" s="191" t="str">
        <f>IF('Formulario PPGR3'!$G1436="","",'Formulario PPGR1'!#REF!)</f>
        <v/>
      </c>
      <c r="E1436" s="191" t="str">
        <f>IF('Formulario PPGR3'!$G1436="","",'Formulario PPGR1'!#REF!)</f>
        <v/>
      </c>
      <c r="F1436" s="191" t="str">
        <f>IF('Formulario PPGR3'!$G1436="","",'Formulario PPGR1'!#REF!)</f>
        <v/>
      </c>
      <c r="G1436" s="243"/>
      <c r="H1436" s="531" t="str" cm="1">
        <f t="array" ref="H1436">IF(Tabla1[[#This Row],[Código_Actividad]]="","",_xlfn.XLOOKUP(Tabla1[[#This Row],[Código_Actividad]],CodigoActividad,Tabla2[Actividades Programables Presupuestables],"",0))</f>
        <v/>
      </c>
      <c r="I1436" s="532" t="str">
        <f>IFERROR(VLOOKUP('Formulario PPGR3'!$G1436,'Formulario PPGR2'!$H$110:$V$265,15,FALSE),"")</f>
        <v/>
      </c>
      <c r="J1436" s="537"/>
      <c r="K1436" s="535" t="str">
        <f>IF(Tabla1[[#This Row],[Insumos]]="","",_xlfn.XLOOKUP(Tabla1[[#This Row],[Insumos]],Tabla10[Insumo],Tabla10[InsumoAbrev],"",0))</f>
        <v/>
      </c>
      <c r="L1436" s="536"/>
      <c r="M1436" s="533" t="str">
        <f>IF(Tabla1[[#This Row],[Descripción]]="","",_xlfn.XLOOKUP(Tabla1[[#This Row],[Descripción]],Tabla10[Descripción],Tabla10[Unidad de Medida],"",0))</f>
        <v/>
      </c>
      <c r="N1436" s="323"/>
      <c r="O1436" s="534" t="str">
        <f>IF(Tabla1[[#This Row],[Descripción]]="","",_xlfn.XLOOKUP(Tabla1[[#This Row],[Descripción]],Tabla10[Descripción],Tabla10[Precio Unitario],0))</f>
        <v/>
      </c>
      <c r="P1436" s="534" t="str">
        <f>IF(Tabla1[[#This Row],[Cantidad de Insumos]]="","",Tabla1[[#This Row],[Precio Unitario]]*Tabla1[[#This Row],[Cantidad de Insumos]])</f>
        <v/>
      </c>
      <c r="Q1436" s="534" t="str">
        <f>IF(Tabla1[[#This Row],[Descripción]]="","",_xlfn.XLOOKUP(Tabla1[[#This Row],[Descripción]],Tabla10[Descripción],Tabla10[CODIGO PRESUPUESTARIO],0))</f>
        <v/>
      </c>
      <c r="R1436" s="535"/>
    </row>
    <row r="1437" spans="2:18" x14ac:dyDescent="0.25">
      <c r="B1437" s="191" t="str">
        <f>IF('Formulario PPGR3'!$G1437="","",CONCATENATE('Formulario PPGR3'!$C1437,".",'Formulario PPGR3'!$D1437,".",'Formulario PPGR3'!$E1437,".",'Formulario PPGR3'!$F1437))</f>
        <v/>
      </c>
      <c r="C1437" s="191" t="str">
        <f>IF('Formulario PPGR3'!$G1437="","",'Formulario PPGR1'!#REF!)</f>
        <v/>
      </c>
      <c r="D1437" s="191" t="str">
        <f>IF('Formulario PPGR3'!$G1437="","",'Formulario PPGR1'!#REF!)</f>
        <v/>
      </c>
      <c r="E1437" s="191" t="str">
        <f>IF('Formulario PPGR3'!$G1437="","",'Formulario PPGR1'!#REF!)</f>
        <v/>
      </c>
      <c r="F1437" s="191" t="str">
        <f>IF('Formulario PPGR3'!$G1437="","",'Formulario PPGR1'!#REF!)</f>
        <v/>
      </c>
      <c r="G1437" s="243"/>
      <c r="H1437" s="531" t="str" cm="1">
        <f t="array" ref="H1437">IF(Tabla1[[#This Row],[Código_Actividad]]="","",_xlfn.XLOOKUP(Tabla1[[#This Row],[Código_Actividad]],CodigoActividad,Tabla2[Actividades Programables Presupuestables],"",0))</f>
        <v/>
      </c>
      <c r="I1437" s="532" t="str">
        <f>IFERROR(VLOOKUP('Formulario PPGR3'!$G1437,'Formulario PPGR2'!$H$110:$V$265,15,FALSE),"")</f>
        <v/>
      </c>
      <c r="J1437" s="537"/>
      <c r="K1437" s="535" t="str">
        <f>IF(Tabla1[[#This Row],[Insumos]]="","",_xlfn.XLOOKUP(Tabla1[[#This Row],[Insumos]],Tabla10[Insumo],Tabla10[InsumoAbrev],"",0))</f>
        <v/>
      </c>
      <c r="L1437" s="536"/>
      <c r="M1437" s="533" t="str">
        <f>IF(Tabla1[[#This Row],[Descripción]]="","",_xlfn.XLOOKUP(Tabla1[[#This Row],[Descripción]],Tabla10[Descripción],Tabla10[Unidad de Medida],"",0))</f>
        <v/>
      </c>
      <c r="N1437" s="323"/>
      <c r="O1437" s="534" t="str">
        <f>IF(Tabla1[[#This Row],[Descripción]]="","",_xlfn.XLOOKUP(Tabla1[[#This Row],[Descripción]],Tabla10[Descripción],Tabla10[Precio Unitario],0))</f>
        <v/>
      </c>
      <c r="P1437" s="534" t="str">
        <f>IF(Tabla1[[#This Row],[Cantidad de Insumos]]="","",Tabla1[[#This Row],[Precio Unitario]]*Tabla1[[#This Row],[Cantidad de Insumos]])</f>
        <v/>
      </c>
      <c r="Q1437" s="534" t="str">
        <f>IF(Tabla1[[#This Row],[Descripción]]="","",_xlfn.XLOOKUP(Tabla1[[#This Row],[Descripción]],Tabla10[Descripción],Tabla10[CODIGO PRESUPUESTARIO],0))</f>
        <v/>
      </c>
      <c r="R1437" s="535"/>
    </row>
    <row r="1438" spans="2:18" x14ac:dyDescent="0.25">
      <c r="B1438" s="191" t="str">
        <f>IF('Formulario PPGR3'!$G1438="","",CONCATENATE('Formulario PPGR3'!$C1438,".",'Formulario PPGR3'!$D1438,".",'Formulario PPGR3'!$E1438,".",'Formulario PPGR3'!$F1438))</f>
        <v/>
      </c>
      <c r="C1438" s="191" t="str">
        <f>IF('Formulario PPGR3'!$G1438="","",'Formulario PPGR1'!#REF!)</f>
        <v/>
      </c>
      <c r="D1438" s="191" t="str">
        <f>IF('Formulario PPGR3'!$G1438="","",'Formulario PPGR1'!#REF!)</f>
        <v/>
      </c>
      <c r="E1438" s="191" t="str">
        <f>IF('Formulario PPGR3'!$G1438="","",'Formulario PPGR1'!#REF!)</f>
        <v/>
      </c>
      <c r="F1438" s="191" t="str">
        <f>IF('Formulario PPGR3'!$G1438="","",'Formulario PPGR1'!#REF!)</f>
        <v/>
      </c>
      <c r="G1438" s="243"/>
      <c r="H1438" s="531" t="str" cm="1">
        <f t="array" ref="H1438">IF(Tabla1[[#This Row],[Código_Actividad]]="","",_xlfn.XLOOKUP(Tabla1[[#This Row],[Código_Actividad]],CodigoActividad,Tabla2[Actividades Programables Presupuestables],"",0))</f>
        <v/>
      </c>
      <c r="I1438" s="532" t="str">
        <f>IFERROR(VLOOKUP('Formulario PPGR3'!$G1438,'Formulario PPGR2'!$H$110:$V$265,15,FALSE),"")</f>
        <v/>
      </c>
      <c r="J1438" s="537"/>
      <c r="K1438" s="535" t="str">
        <f>IF(Tabla1[[#This Row],[Insumos]]="","",_xlfn.XLOOKUP(Tabla1[[#This Row],[Insumos]],Tabla10[Insumo],Tabla10[InsumoAbrev],"",0))</f>
        <v/>
      </c>
      <c r="L1438" s="536"/>
      <c r="M1438" s="533" t="str">
        <f>IF(Tabla1[[#This Row],[Descripción]]="","",_xlfn.XLOOKUP(Tabla1[[#This Row],[Descripción]],Tabla10[Descripción],Tabla10[Unidad de Medida],"",0))</f>
        <v/>
      </c>
      <c r="N1438" s="323"/>
      <c r="O1438" s="534" t="str">
        <f>IF(Tabla1[[#This Row],[Descripción]]="","",_xlfn.XLOOKUP(Tabla1[[#This Row],[Descripción]],Tabla10[Descripción],Tabla10[Precio Unitario],0))</f>
        <v/>
      </c>
      <c r="P1438" s="534" t="str">
        <f>IF(Tabla1[[#This Row],[Cantidad de Insumos]]="","",Tabla1[[#This Row],[Precio Unitario]]*Tabla1[[#This Row],[Cantidad de Insumos]])</f>
        <v/>
      </c>
      <c r="Q1438" s="534" t="str">
        <f>IF(Tabla1[[#This Row],[Descripción]]="","",_xlfn.XLOOKUP(Tabla1[[#This Row],[Descripción]],Tabla10[Descripción],Tabla10[CODIGO PRESUPUESTARIO],0))</f>
        <v/>
      </c>
      <c r="R1438" s="535"/>
    </row>
    <row r="1439" spans="2:18" x14ac:dyDescent="0.25">
      <c r="B1439" s="191" t="str">
        <f>IF('Formulario PPGR3'!$G1439="","",CONCATENATE('Formulario PPGR3'!$C1439,".",'Formulario PPGR3'!$D1439,".",'Formulario PPGR3'!$E1439,".",'Formulario PPGR3'!$F1439))</f>
        <v/>
      </c>
      <c r="C1439" s="191" t="str">
        <f>IF('Formulario PPGR3'!$G1439="","",'Formulario PPGR1'!#REF!)</f>
        <v/>
      </c>
      <c r="D1439" s="191" t="str">
        <f>IF('Formulario PPGR3'!$G1439="","",'Formulario PPGR1'!#REF!)</f>
        <v/>
      </c>
      <c r="E1439" s="191" t="str">
        <f>IF('Formulario PPGR3'!$G1439="","",'Formulario PPGR1'!#REF!)</f>
        <v/>
      </c>
      <c r="F1439" s="191" t="str">
        <f>IF('Formulario PPGR3'!$G1439="","",'Formulario PPGR1'!#REF!)</f>
        <v/>
      </c>
      <c r="G1439" s="243"/>
      <c r="H1439" s="531" t="str" cm="1">
        <f t="array" ref="H1439">IF(Tabla1[[#This Row],[Código_Actividad]]="","",_xlfn.XLOOKUP(Tabla1[[#This Row],[Código_Actividad]],CodigoActividad,Tabla2[Actividades Programables Presupuestables],"",0))</f>
        <v/>
      </c>
      <c r="I1439" s="532" t="str">
        <f>IFERROR(VLOOKUP('Formulario PPGR3'!$G1439,'Formulario PPGR2'!$H$110:$V$265,15,FALSE),"")</f>
        <v/>
      </c>
      <c r="J1439" s="537"/>
      <c r="K1439" s="535" t="str">
        <f>IF(Tabla1[[#This Row],[Insumos]]="","",_xlfn.XLOOKUP(Tabla1[[#This Row],[Insumos]],Tabla10[Insumo],Tabla10[InsumoAbrev],"",0))</f>
        <v/>
      </c>
      <c r="L1439" s="536"/>
      <c r="M1439" s="533" t="str">
        <f>IF(Tabla1[[#This Row],[Descripción]]="","",_xlfn.XLOOKUP(Tabla1[[#This Row],[Descripción]],Tabla10[Descripción],Tabla10[Unidad de Medida],"",0))</f>
        <v/>
      </c>
      <c r="N1439" s="323"/>
      <c r="O1439" s="534" t="str">
        <f>IF(Tabla1[[#This Row],[Descripción]]="","",_xlfn.XLOOKUP(Tabla1[[#This Row],[Descripción]],Tabla10[Descripción],Tabla10[Precio Unitario],0))</f>
        <v/>
      </c>
      <c r="P1439" s="534" t="str">
        <f>IF(Tabla1[[#This Row],[Cantidad de Insumos]]="","",Tabla1[[#This Row],[Precio Unitario]]*Tabla1[[#This Row],[Cantidad de Insumos]])</f>
        <v/>
      </c>
      <c r="Q1439" s="534" t="str">
        <f>IF(Tabla1[[#This Row],[Descripción]]="","",_xlfn.XLOOKUP(Tabla1[[#This Row],[Descripción]],Tabla10[Descripción],Tabla10[CODIGO PRESUPUESTARIO],0))</f>
        <v/>
      </c>
      <c r="R1439" s="535"/>
    </row>
    <row r="1440" spans="2:18" x14ac:dyDescent="0.25">
      <c r="B1440" s="191" t="str">
        <f>IF('Formulario PPGR3'!$G1440="","",CONCATENATE('Formulario PPGR3'!$C1440,".",'Formulario PPGR3'!$D1440,".",'Formulario PPGR3'!$E1440,".",'Formulario PPGR3'!$F1440))</f>
        <v/>
      </c>
      <c r="C1440" s="191" t="str">
        <f>IF('Formulario PPGR3'!$G1440="","",'Formulario PPGR1'!#REF!)</f>
        <v/>
      </c>
      <c r="D1440" s="191" t="str">
        <f>IF('Formulario PPGR3'!$G1440="","",'Formulario PPGR1'!#REF!)</f>
        <v/>
      </c>
      <c r="E1440" s="191" t="str">
        <f>IF('Formulario PPGR3'!$G1440="","",'Formulario PPGR1'!#REF!)</f>
        <v/>
      </c>
      <c r="F1440" s="191" t="str">
        <f>IF('Formulario PPGR3'!$G1440="","",'Formulario PPGR1'!#REF!)</f>
        <v/>
      </c>
      <c r="G1440" s="243"/>
      <c r="H1440" s="531" t="str" cm="1">
        <f t="array" ref="H1440">IF(Tabla1[[#This Row],[Código_Actividad]]="","",_xlfn.XLOOKUP(Tabla1[[#This Row],[Código_Actividad]],CodigoActividad,Tabla2[Actividades Programables Presupuestables],"",0))</f>
        <v/>
      </c>
      <c r="I1440" s="532" t="str">
        <f>IFERROR(VLOOKUP('Formulario PPGR3'!$G1440,'Formulario PPGR2'!$H$110:$V$265,15,FALSE),"")</f>
        <v/>
      </c>
      <c r="J1440" s="537"/>
      <c r="K1440" s="535" t="str">
        <f>IF(Tabla1[[#This Row],[Insumos]]="","",_xlfn.XLOOKUP(Tabla1[[#This Row],[Insumos]],Tabla10[Insumo],Tabla10[InsumoAbrev],"",0))</f>
        <v/>
      </c>
      <c r="L1440" s="536"/>
      <c r="M1440" s="533" t="str">
        <f>IF(Tabla1[[#This Row],[Descripción]]="","",_xlfn.XLOOKUP(Tabla1[[#This Row],[Descripción]],Tabla10[Descripción],Tabla10[Unidad de Medida],"",0))</f>
        <v/>
      </c>
      <c r="N1440" s="323"/>
      <c r="O1440" s="534" t="str">
        <f>IF(Tabla1[[#This Row],[Descripción]]="","",_xlfn.XLOOKUP(Tabla1[[#This Row],[Descripción]],Tabla10[Descripción],Tabla10[Precio Unitario],0))</f>
        <v/>
      </c>
      <c r="P1440" s="534" t="str">
        <f>IF(Tabla1[[#This Row],[Cantidad de Insumos]]="","",Tabla1[[#This Row],[Precio Unitario]]*Tabla1[[#This Row],[Cantidad de Insumos]])</f>
        <v/>
      </c>
      <c r="Q1440" s="534" t="str">
        <f>IF(Tabla1[[#This Row],[Descripción]]="","",_xlfn.XLOOKUP(Tabla1[[#This Row],[Descripción]],Tabla10[Descripción],Tabla10[CODIGO PRESUPUESTARIO],0))</f>
        <v/>
      </c>
      <c r="R1440" s="535"/>
    </row>
    <row r="1441" spans="2:18" x14ac:dyDescent="0.25">
      <c r="B1441" s="191" t="str">
        <f>IF('Formulario PPGR3'!$G1441="","",CONCATENATE('Formulario PPGR3'!$C1441,".",'Formulario PPGR3'!$D1441,".",'Formulario PPGR3'!$E1441,".",'Formulario PPGR3'!$F1441))</f>
        <v/>
      </c>
      <c r="C1441" s="191" t="str">
        <f>IF('Formulario PPGR3'!$G1441="","",'Formulario PPGR1'!#REF!)</f>
        <v/>
      </c>
      <c r="D1441" s="191" t="str">
        <f>IF('Formulario PPGR3'!$G1441="","",'Formulario PPGR1'!#REF!)</f>
        <v/>
      </c>
      <c r="E1441" s="191" t="str">
        <f>IF('Formulario PPGR3'!$G1441="","",'Formulario PPGR1'!#REF!)</f>
        <v/>
      </c>
      <c r="F1441" s="191" t="str">
        <f>IF('Formulario PPGR3'!$G1441="","",'Formulario PPGR1'!#REF!)</f>
        <v/>
      </c>
      <c r="G1441" s="243"/>
      <c r="H1441" s="531" t="str" cm="1">
        <f t="array" ref="H1441">IF(Tabla1[[#This Row],[Código_Actividad]]="","",_xlfn.XLOOKUP(Tabla1[[#This Row],[Código_Actividad]],CodigoActividad,Tabla2[Actividades Programables Presupuestables],"",0))</f>
        <v/>
      </c>
      <c r="I1441" s="532" t="str">
        <f>IFERROR(VLOOKUP('Formulario PPGR3'!$G1441,'Formulario PPGR2'!$H$110:$V$265,15,FALSE),"")</f>
        <v/>
      </c>
      <c r="J1441" s="537"/>
      <c r="K1441" s="535" t="str">
        <f>IF(Tabla1[[#This Row],[Insumos]]="","",_xlfn.XLOOKUP(Tabla1[[#This Row],[Insumos]],Tabla10[Insumo],Tabla10[InsumoAbrev],"",0))</f>
        <v/>
      </c>
      <c r="L1441" s="536"/>
      <c r="M1441" s="533" t="str">
        <f>IF(Tabla1[[#This Row],[Descripción]]="","",_xlfn.XLOOKUP(Tabla1[[#This Row],[Descripción]],Tabla10[Descripción],Tabla10[Unidad de Medida],"",0))</f>
        <v/>
      </c>
      <c r="N1441" s="323"/>
      <c r="O1441" s="534" t="str">
        <f>IF(Tabla1[[#This Row],[Descripción]]="","",_xlfn.XLOOKUP(Tabla1[[#This Row],[Descripción]],Tabla10[Descripción],Tabla10[Precio Unitario],0))</f>
        <v/>
      </c>
      <c r="P1441" s="534" t="str">
        <f>IF(Tabla1[[#This Row],[Cantidad de Insumos]]="","",Tabla1[[#This Row],[Precio Unitario]]*Tabla1[[#This Row],[Cantidad de Insumos]])</f>
        <v/>
      </c>
      <c r="Q1441" s="534" t="str">
        <f>IF(Tabla1[[#This Row],[Descripción]]="","",_xlfn.XLOOKUP(Tabla1[[#This Row],[Descripción]],Tabla10[Descripción],Tabla10[CODIGO PRESUPUESTARIO],0))</f>
        <v/>
      </c>
      <c r="R1441" s="535"/>
    </row>
    <row r="1442" spans="2:18" x14ac:dyDescent="0.25">
      <c r="B1442" s="191" t="str">
        <f>IF('Formulario PPGR3'!$G1442="","",CONCATENATE('Formulario PPGR3'!$C1442,".",'Formulario PPGR3'!$D1442,".",'Formulario PPGR3'!$E1442,".",'Formulario PPGR3'!$F1442))</f>
        <v/>
      </c>
      <c r="C1442" s="191" t="str">
        <f>IF('Formulario PPGR3'!$G1442="","",'Formulario PPGR1'!#REF!)</f>
        <v/>
      </c>
      <c r="D1442" s="191" t="str">
        <f>IF('Formulario PPGR3'!$G1442="","",'Formulario PPGR1'!#REF!)</f>
        <v/>
      </c>
      <c r="E1442" s="191" t="str">
        <f>IF('Formulario PPGR3'!$G1442="","",'Formulario PPGR1'!#REF!)</f>
        <v/>
      </c>
      <c r="F1442" s="191" t="str">
        <f>IF('Formulario PPGR3'!$G1442="","",'Formulario PPGR1'!#REF!)</f>
        <v/>
      </c>
      <c r="G1442" s="243"/>
      <c r="H1442" s="531" t="str" cm="1">
        <f t="array" ref="H1442">IF(Tabla1[[#This Row],[Código_Actividad]]="","",_xlfn.XLOOKUP(Tabla1[[#This Row],[Código_Actividad]],CodigoActividad,Tabla2[Actividades Programables Presupuestables],"",0))</f>
        <v/>
      </c>
      <c r="I1442" s="532" t="str">
        <f>IFERROR(VLOOKUP('Formulario PPGR3'!$G1442,'Formulario PPGR2'!$H$110:$V$265,15,FALSE),"")</f>
        <v/>
      </c>
      <c r="J1442" s="537"/>
      <c r="K1442" s="535" t="str">
        <f>IF(Tabla1[[#This Row],[Insumos]]="","",_xlfn.XLOOKUP(Tabla1[[#This Row],[Insumos]],Tabla10[Insumo],Tabla10[InsumoAbrev],"",0))</f>
        <v/>
      </c>
      <c r="L1442" s="536"/>
      <c r="M1442" s="533" t="str">
        <f>IF(Tabla1[[#This Row],[Descripción]]="","",_xlfn.XLOOKUP(Tabla1[[#This Row],[Descripción]],Tabla10[Descripción],Tabla10[Unidad de Medida],"",0))</f>
        <v/>
      </c>
      <c r="N1442" s="323"/>
      <c r="O1442" s="534" t="str">
        <f>IF(Tabla1[[#This Row],[Descripción]]="","",_xlfn.XLOOKUP(Tabla1[[#This Row],[Descripción]],Tabla10[Descripción],Tabla10[Precio Unitario],0))</f>
        <v/>
      </c>
      <c r="P1442" s="534" t="str">
        <f>IF(Tabla1[[#This Row],[Cantidad de Insumos]]="","",Tabla1[[#This Row],[Precio Unitario]]*Tabla1[[#This Row],[Cantidad de Insumos]])</f>
        <v/>
      </c>
      <c r="Q1442" s="534" t="str">
        <f>IF(Tabla1[[#This Row],[Descripción]]="","",_xlfn.XLOOKUP(Tabla1[[#This Row],[Descripción]],Tabla10[Descripción],Tabla10[CODIGO PRESUPUESTARIO],0))</f>
        <v/>
      </c>
      <c r="R1442" s="535"/>
    </row>
    <row r="1443" spans="2:18" x14ac:dyDescent="0.25">
      <c r="B1443" s="191" t="str">
        <f>IF('Formulario PPGR3'!$G1443="","",CONCATENATE('Formulario PPGR3'!$C1443,".",'Formulario PPGR3'!$D1443,".",'Formulario PPGR3'!$E1443,".",'Formulario PPGR3'!$F1443))</f>
        <v/>
      </c>
      <c r="C1443" s="191" t="str">
        <f>IF('Formulario PPGR3'!$G1443="","",'Formulario PPGR1'!#REF!)</f>
        <v/>
      </c>
      <c r="D1443" s="191" t="str">
        <f>IF('Formulario PPGR3'!$G1443="","",'Formulario PPGR1'!#REF!)</f>
        <v/>
      </c>
      <c r="E1443" s="191" t="str">
        <f>IF('Formulario PPGR3'!$G1443="","",'Formulario PPGR1'!#REF!)</f>
        <v/>
      </c>
      <c r="F1443" s="191" t="str">
        <f>IF('Formulario PPGR3'!$G1443="","",'Formulario PPGR1'!#REF!)</f>
        <v/>
      </c>
      <c r="G1443" s="243"/>
      <c r="H1443" s="531" t="str" cm="1">
        <f t="array" ref="H1443">IF(Tabla1[[#This Row],[Código_Actividad]]="","",_xlfn.XLOOKUP(Tabla1[[#This Row],[Código_Actividad]],CodigoActividad,Tabla2[Actividades Programables Presupuestables],"",0))</f>
        <v/>
      </c>
      <c r="I1443" s="532" t="str">
        <f>IFERROR(VLOOKUP('Formulario PPGR3'!$G1443,'Formulario PPGR2'!$H$110:$V$265,15,FALSE),"")</f>
        <v/>
      </c>
      <c r="J1443" s="537"/>
      <c r="K1443" s="535" t="str">
        <f>IF(Tabla1[[#This Row],[Insumos]]="","",_xlfn.XLOOKUP(Tabla1[[#This Row],[Insumos]],Tabla10[Insumo],Tabla10[InsumoAbrev],"",0))</f>
        <v/>
      </c>
      <c r="L1443" s="536"/>
      <c r="M1443" s="533" t="str">
        <f>IF(Tabla1[[#This Row],[Descripción]]="","",_xlfn.XLOOKUP(Tabla1[[#This Row],[Descripción]],Tabla10[Descripción],Tabla10[Unidad de Medida],"",0))</f>
        <v/>
      </c>
      <c r="N1443" s="323"/>
      <c r="O1443" s="534" t="str">
        <f>IF(Tabla1[[#This Row],[Descripción]]="","",_xlfn.XLOOKUP(Tabla1[[#This Row],[Descripción]],Tabla10[Descripción],Tabla10[Precio Unitario],0))</f>
        <v/>
      </c>
      <c r="P1443" s="534" t="str">
        <f>IF(Tabla1[[#This Row],[Cantidad de Insumos]]="","",Tabla1[[#This Row],[Precio Unitario]]*Tabla1[[#This Row],[Cantidad de Insumos]])</f>
        <v/>
      </c>
      <c r="Q1443" s="534" t="str">
        <f>IF(Tabla1[[#This Row],[Descripción]]="","",_xlfn.XLOOKUP(Tabla1[[#This Row],[Descripción]],Tabla10[Descripción],Tabla10[CODIGO PRESUPUESTARIO],0))</f>
        <v/>
      </c>
      <c r="R1443" s="535"/>
    </row>
    <row r="1444" spans="2:18" x14ac:dyDescent="0.25">
      <c r="B1444" s="191" t="str">
        <f>IF('Formulario PPGR3'!$G1444="","",CONCATENATE('Formulario PPGR3'!$C1444,".",'Formulario PPGR3'!$D1444,".",'Formulario PPGR3'!$E1444,".",'Formulario PPGR3'!$F1444))</f>
        <v/>
      </c>
      <c r="C1444" s="191" t="str">
        <f>IF('Formulario PPGR3'!$G1444="","",'Formulario PPGR1'!#REF!)</f>
        <v/>
      </c>
      <c r="D1444" s="191" t="str">
        <f>IF('Formulario PPGR3'!$G1444="","",'Formulario PPGR1'!#REF!)</f>
        <v/>
      </c>
      <c r="E1444" s="191" t="str">
        <f>IF('Formulario PPGR3'!$G1444="","",'Formulario PPGR1'!#REF!)</f>
        <v/>
      </c>
      <c r="F1444" s="191" t="str">
        <f>IF('Formulario PPGR3'!$G1444="","",'Formulario PPGR1'!#REF!)</f>
        <v/>
      </c>
      <c r="G1444" s="243"/>
      <c r="H1444" s="531" t="str" cm="1">
        <f t="array" ref="H1444">IF(Tabla1[[#This Row],[Código_Actividad]]="","",_xlfn.XLOOKUP(Tabla1[[#This Row],[Código_Actividad]],CodigoActividad,Tabla2[Actividades Programables Presupuestables],"",0))</f>
        <v/>
      </c>
      <c r="I1444" s="532" t="str">
        <f>IFERROR(VLOOKUP('Formulario PPGR3'!$G1444,'Formulario PPGR2'!$H$110:$V$265,15,FALSE),"")</f>
        <v/>
      </c>
      <c r="J1444" s="537"/>
      <c r="K1444" s="535" t="str">
        <f>IF(Tabla1[[#This Row],[Insumos]]="","",_xlfn.XLOOKUP(Tabla1[[#This Row],[Insumos]],Tabla10[Insumo],Tabla10[InsumoAbrev],"",0))</f>
        <v/>
      </c>
      <c r="L1444" s="536"/>
      <c r="M1444" s="533" t="str">
        <f>IF(Tabla1[[#This Row],[Descripción]]="","",_xlfn.XLOOKUP(Tabla1[[#This Row],[Descripción]],Tabla10[Descripción],Tabla10[Unidad de Medida],"",0))</f>
        <v/>
      </c>
      <c r="N1444" s="323"/>
      <c r="O1444" s="534" t="str">
        <f>IF(Tabla1[[#This Row],[Descripción]]="","",_xlfn.XLOOKUP(Tabla1[[#This Row],[Descripción]],Tabla10[Descripción],Tabla10[Precio Unitario],0))</f>
        <v/>
      </c>
      <c r="P1444" s="534" t="str">
        <f>IF(Tabla1[[#This Row],[Cantidad de Insumos]]="","",Tabla1[[#This Row],[Precio Unitario]]*Tabla1[[#This Row],[Cantidad de Insumos]])</f>
        <v/>
      </c>
      <c r="Q1444" s="534" t="str">
        <f>IF(Tabla1[[#This Row],[Descripción]]="","",_xlfn.XLOOKUP(Tabla1[[#This Row],[Descripción]],Tabla10[Descripción],Tabla10[CODIGO PRESUPUESTARIO],0))</f>
        <v/>
      </c>
      <c r="R1444" s="535"/>
    </row>
    <row r="1445" spans="2:18" x14ac:dyDescent="0.25">
      <c r="B1445" s="191" t="str">
        <f>IF('Formulario PPGR3'!$G1445="","",CONCATENATE('Formulario PPGR3'!$C1445,".",'Formulario PPGR3'!$D1445,".",'Formulario PPGR3'!$E1445,".",'Formulario PPGR3'!$F1445))</f>
        <v/>
      </c>
      <c r="C1445" s="191" t="str">
        <f>IF('Formulario PPGR3'!$G1445="","",'Formulario PPGR1'!#REF!)</f>
        <v/>
      </c>
      <c r="D1445" s="191" t="str">
        <f>IF('Formulario PPGR3'!$G1445="","",'Formulario PPGR1'!#REF!)</f>
        <v/>
      </c>
      <c r="E1445" s="191" t="str">
        <f>IF('Formulario PPGR3'!$G1445="","",'Formulario PPGR1'!#REF!)</f>
        <v/>
      </c>
      <c r="F1445" s="191" t="str">
        <f>IF('Formulario PPGR3'!$G1445="","",'Formulario PPGR1'!#REF!)</f>
        <v/>
      </c>
      <c r="G1445" s="243"/>
      <c r="H1445" s="531" t="str" cm="1">
        <f t="array" ref="H1445">IF(Tabla1[[#This Row],[Código_Actividad]]="","",_xlfn.XLOOKUP(Tabla1[[#This Row],[Código_Actividad]],CodigoActividad,Tabla2[Actividades Programables Presupuestables],"",0))</f>
        <v/>
      </c>
      <c r="I1445" s="532" t="str">
        <f>IFERROR(VLOOKUP('Formulario PPGR3'!$G1445,'Formulario PPGR2'!$H$110:$V$265,15,FALSE),"")</f>
        <v/>
      </c>
      <c r="J1445" s="537"/>
      <c r="K1445" s="535" t="str">
        <f>IF(Tabla1[[#This Row],[Insumos]]="","",_xlfn.XLOOKUP(Tabla1[[#This Row],[Insumos]],Tabla10[Insumo],Tabla10[InsumoAbrev],"",0))</f>
        <v/>
      </c>
      <c r="L1445" s="536"/>
      <c r="M1445" s="533" t="str">
        <f>IF(Tabla1[[#This Row],[Descripción]]="","",_xlfn.XLOOKUP(Tabla1[[#This Row],[Descripción]],Tabla10[Descripción],Tabla10[Unidad de Medida],"",0))</f>
        <v/>
      </c>
      <c r="N1445" s="323"/>
      <c r="O1445" s="534" t="str">
        <f>IF(Tabla1[[#This Row],[Descripción]]="","",_xlfn.XLOOKUP(Tabla1[[#This Row],[Descripción]],Tabla10[Descripción],Tabla10[Precio Unitario],0))</f>
        <v/>
      </c>
      <c r="P1445" s="534" t="str">
        <f>IF(Tabla1[[#This Row],[Cantidad de Insumos]]="","",Tabla1[[#This Row],[Precio Unitario]]*Tabla1[[#This Row],[Cantidad de Insumos]])</f>
        <v/>
      </c>
      <c r="Q1445" s="534" t="str">
        <f>IF(Tabla1[[#This Row],[Descripción]]="","",_xlfn.XLOOKUP(Tabla1[[#This Row],[Descripción]],Tabla10[Descripción],Tabla10[CODIGO PRESUPUESTARIO],0))</f>
        <v/>
      </c>
      <c r="R1445" s="535"/>
    </row>
    <row r="1446" spans="2:18" x14ac:dyDescent="0.25">
      <c r="B1446" s="191" t="str">
        <f>IF('Formulario PPGR3'!$G1446="","",CONCATENATE('Formulario PPGR3'!$C1446,".",'Formulario PPGR3'!$D1446,".",'Formulario PPGR3'!$E1446,".",'Formulario PPGR3'!$F1446))</f>
        <v/>
      </c>
      <c r="C1446" s="191" t="str">
        <f>IF('Formulario PPGR3'!$G1446="","",'Formulario PPGR1'!#REF!)</f>
        <v/>
      </c>
      <c r="D1446" s="191" t="str">
        <f>IF('Formulario PPGR3'!$G1446="","",'Formulario PPGR1'!#REF!)</f>
        <v/>
      </c>
      <c r="E1446" s="191" t="str">
        <f>IF('Formulario PPGR3'!$G1446="","",'Formulario PPGR1'!#REF!)</f>
        <v/>
      </c>
      <c r="F1446" s="191" t="str">
        <f>IF('Formulario PPGR3'!$G1446="","",'Formulario PPGR1'!#REF!)</f>
        <v/>
      </c>
      <c r="G1446" s="243"/>
      <c r="H1446" s="531" t="str" cm="1">
        <f t="array" ref="H1446">IF(Tabla1[[#This Row],[Código_Actividad]]="","",_xlfn.XLOOKUP(Tabla1[[#This Row],[Código_Actividad]],CodigoActividad,Tabla2[Actividades Programables Presupuestables],"",0))</f>
        <v/>
      </c>
      <c r="I1446" s="532" t="str">
        <f>IFERROR(VLOOKUP('Formulario PPGR3'!$G1446,'Formulario PPGR2'!$H$110:$V$265,15,FALSE),"")</f>
        <v/>
      </c>
      <c r="J1446" s="537"/>
      <c r="K1446" s="535" t="str">
        <f>IF(Tabla1[[#This Row],[Insumos]]="","",_xlfn.XLOOKUP(Tabla1[[#This Row],[Insumos]],Tabla10[Insumo],Tabla10[InsumoAbrev],"",0))</f>
        <v/>
      </c>
      <c r="L1446" s="536"/>
      <c r="M1446" s="533" t="str">
        <f>IF(Tabla1[[#This Row],[Descripción]]="","",_xlfn.XLOOKUP(Tabla1[[#This Row],[Descripción]],Tabla10[Descripción],Tabla10[Unidad de Medida],"",0))</f>
        <v/>
      </c>
      <c r="N1446" s="323"/>
      <c r="O1446" s="534" t="str">
        <f>IF(Tabla1[[#This Row],[Descripción]]="","",_xlfn.XLOOKUP(Tabla1[[#This Row],[Descripción]],Tabla10[Descripción],Tabla10[Precio Unitario],0))</f>
        <v/>
      </c>
      <c r="P1446" s="534" t="str">
        <f>IF(Tabla1[[#This Row],[Cantidad de Insumos]]="","",Tabla1[[#This Row],[Precio Unitario]]*Tabla1[[#This Row],[Cantidad de Insumos]])</f>
        <v/>
      </c>
      <c r="Q1446" s="534" t="str">
        <f>IF(Tabla1[[#This Row],[Descripción]]="","",_xlfn.XLOOKUP(Tabla1[[#This Row],[Descripción]],Tabla10[Descripción],Tabla10[CODIGO PRESUPUESTARIO],0))</f>
        <v/>
      </c>
      <c r="R1446" s="535"/>
    </row>
    <row r="1447" spans="2:18" x14ac:dyDescent="0.25">
      <c r="B1447" s="191" t="str">
        <f>IF('Formulario PPGR3'!$G1447="","",CONCATENATE('Formulario PPGR3'!$C1447,".",'Formulario PPGR3'!$D1447,".",'Formulario PPGR3'!$E1447,".",'Formulario PPGR3'!$F1447))</f>
        <v/>
      </c>
      <c r="C1447" s="191" t="str">
        <f>IF('Formulario PPGR3'!$G1447="","",'Formulario PPGR1'!#REF!)</f>
        <v/>
      </c>
      <c r="D1447" s="191" t="str">
        <f>IF('Formulario PPGR3'!$G1447="","",'Formulario PPGR1'!#REF!)</f>
        <v/>
      </c>
      <c r="E1447" s="191" t="str">
        <f>IF('Formulario PPGR3'!$G1447="","",'Formulario PPGR1'!#REF!)</f>
        <v/>
      </c>
      <c r="F1447" s="191" t="str">
        <f>IF('Formulario PPGR3'!$G1447="","",'Formulario PPGR1'!#REF!)</f>
        <v/>
      </c>
      <c r="G1447" s="243"/>
      <c r="H1447" s="531" t="str" cm="1">
        <f t="array" ref="H1447">IF(Tabla1[[#This Row],[Código_Actividad]]="","",_xlfn.XLOOKUP(Tabla1[[#This Row],[Código_Actividad]],CodigoActividad,Tabla2[Actividades Programables Presupuestables],"",0))</f>
        <v/>
      </c>
      <c r="I1447" s="532" t="str">
        <f>IFERROR(VLOOKUP('Formulario PPGR3'!$G1447,'Formulario PPGR2'!$H$110:$V$265,15,FALSE),"")</f>
        <v/>
      </c>
      <c r="J1447" s="537"/>
      <c r="K1447" s="535" t="str">
        <f>IF(Tabla1[[#This Row],[Insumos]]="","",_xlfn.XLOOKUP(Tabla1[[#This Row],[Insumos]],Tabla10[Insumo],Tabla10[InsumoAbrev],"",0))</f>
        <v/>
      </c>
      <c r="L1447" s="536"/>
      <c r="M1447" s="533" t="str">
        <f>IF(Tabla1[[#This Row],[Descripción]]="","",_xlfn.XLOOKUP(Tabla1[[#This Row],[Descripción]],Tabla10[Descripción],Tabla10[Unidad de Medida],"",0))</f>
        <v/>
      </c>
      <c r="N1447" s="323"/>
      <c r="O1447" s="534" t="str">
        <f>IF(Tabla1[[#This Row],[Descripción]]="","",_xlfn.XLOOKUP(Tabla1[[#This Row],[Descripción]],Tabla10[Descripción],Tabla10[Precio Unitario],0))</f>
        <v/>
      </c>
      <c r="P1447" s="534" t="str">
        <f>IF(Tabla1[[#This Row],[Cantidad de Insumos]]="","",Tabla1[[#This Row],[Precio Unitario]]*Tabla1[[#This Row],[Cantidad de Insumos]])</f>
        <v/>
      </c>
      <c r="Q1447" s="534" t="str">
        <f>IF(Tabla1[[#This Row],[Descripción]]="","",_xlfn.XLOOKUP(Tabla1[[#This Row],[Descripción]],Tabla10[Descripción],Tabla10[CODIGO PRESUPUESTARIO],0))</f>
        <v/>
      </c>
      <c r="R1447" s="535"/>
    </row>
    <row r="1448" spans="2:18" x14ac:dyDescent="0.25">
      <c r="B1448" s="191" t="str">
        <f>IF('Formulario PPGR3'!$G1448="","",CONCATENATE('Formulario PPGR3'!$C1448,".",'Formulario PPGR3'!$D1448,".",'Formulario PPGR3'!$E1448,".",'Formulario PPGR3'!$F1448))</f>
        <v/>
      </c>
      <c r="C1448" s="191" t="str">
        <f>IF('Formulario PPGR3'!$G1448="","",'Formulario PPGR1'!#REF!)</f>
        <v/>
      </c>
      <c r="D1448" s="191" t="str">
        <f>IF('Formulario PPGR3'!$G1448="","",'Formulario PPGR1'!#REF!)</f>
        <v/>
      </c>
      <c r="E1448" s="191" t="str">
        <f>IF('Formulario PPGR3'!$G1448="","",'Formulario PPGR1'!#REF!)</f>
        <v/>
      </c>
      <c r="F1448" s="191" t="str">
        <f>IF('Formulario PPGR3'!$G1448="","",'Formulario PPGR1'!#REF!)</f>
        <v/>
      </c>
      <c r="G1448" s="243"/>
      <c r="H1448" s="531" t="str" cm="1">
        <f t="array" ref="H1448">IF(Tabla1[[#This Row],[Código_Actividad]]="","",_xlfn.XLOOKUP(Tabla1[[#This Row],[Código_Actividad]],CodigoActividad,Tabla2[Actividades Programables Presupuestables],"",0))</f>
        <v/>
      </c>
      <c r="I1448" s="532" t="str">
        <f>IFERROR(VLOOKUP('Formulario PPGR3'!$G1448,'Formulario PPGR2'!$H$110:$V$265,15,FALSE),"")</f>
        <v/>
      </c>
      <c r="J1448" s="537"/>
      <c r="K1448" s="535" t="str">
        <f>IF(Tabla1[[#This Row],[Insumos]]="","",_xlfn.XLOOKUP(Tabla1[[#This Row],[Insumos]],Tabla10[Insumo],Tabla10[InsumoAbrev],"",0))</f>
        <v/>
      </c>
      <c r="L1448" s="536"/>
      <c r="M1448" s="533" t="str">
        <f>IF(Tabla1[[#This Row],[Descripción]]="","",_xlfn.XLOOKUP(Tabla1[[#This Row],[Descripción]],Tabla10[Descripción],Tabla10[Unidad de Medida],"",0))</f>
        <v/>
      </c>
      <c r="N1448" s="323"/>
      <c r="O1448" s="534" t="str">
        <f>IF(Tabla1[[#This Row],[Descripción]]="","",_xlfn.XLOOKUP(Tabla1[[#This Row],[Descripción]],Tabla10[Descripción],Tabla10[Precio Unitario],0))</f>
        <v/>
      </c>
      <c r="P1448" s="534" t="str">
        <f>IF(Tabla1[[#This Row],[Cantidad de Insumos]]="","",Tabla1[[#This Row],[Precio Unitario]]*Tabla1[[#This Row],[Cantidad de Insumos]])</f>
        <v/>
      </c>
      <c r="Q1448" s="534" t="str">
        <f>IF(Tabla1[[#This Row],[Descripción]]="","",_xlfn.XLOOKUP(Tabla1[[#This Row],[Descripción]],Tabla10[Descripción],Tabla10[CODIGO PRESUPUESTARIO],0))</f>
        <v/>
      </c>
      <c r="R1448" s="535"/>
    </row>
    <row r="1449" spans="2:18" x14ac:dyDescent="0.25">
      <c r="B1449" s="191" t="str">
        <f>IF('Formulario PPGR3'!$G1449="","",CONCATENATE('Formulario PPGR3'!$C1449,".",'Formulario PPGR3'!$D1449,".",'Formulario PPGR3'!$E1449,".",'Formulario PPGR3'!$F1449))</f>
        <v/>
      </c>
      <c r="C1449" s="191" t="str">
        <f>IF('Formulario PPGR3'!$G1449="","",'Formulario PPGR1'!#REF!)</f>
        <v/>
      </c>
      <c r="D1449" s="191" t="str">
        <f>IF('Formulario PPGR3'!$G1449="","",'Formulario PPGR1'!#REF!)</f>
        <v/>
      </c>
      <c r="E1449" s="191" t="str">
        <f>IF('Formulario PPGR3'!$G1449="","",'Formulario PPGR1'!#REF!)</f>
        <v/>
      </c>
      <c r="F1449" s="191" t="str">
        <f>IF('Formulario PPGR3'!$G1449="","",'Formulario PPGR1'!#REF!)</f>
        <v/>
      </c>
      <c r="G1449" s="243"/>
      <c r="H1449" s="531" t="str" cm="1">
        <f t="array" ref="H1449">IF(Tabla1[[#This Row],[Código_Actividad]]="","",_xlfn.XLOOKUP(Tabla1[[#This Row],[Código_Actividad]],CodigoActividad,Tabla2[Actividades Programables Presupuestables],"",0))</f>
        <v/>
      </c>
      <c r="I1449" s="532" t="str">
        <f>IFERROR(VLOOKUP('Formulario PPGR3'!$G1449,'Formulario PPGR2'!$H$110:$V$265,15,FALSE),"")</f>
        <v/>
      </c>
      <c r="J1449" s="537"/>
      <c r="K1449" s="535" t="str">
        <f>IF(Tabla1[[#This Row],[Insumos]]="","",_xlfn.XLOOKUP(Tabla1[[#This Row],[Insumos]],Tabla10[Insumo],Tabla10[InsumoAbrev],"",0))</f>
        <v/>
      </c>
      <c r="L1449" s="536"/>
      <c r="M1449" s="533" t="str">
        <f>IF(Tabla1[[#This Row],[Descripción]]="","",_xlfn.XLOOKUP(Tabla1[[#This Row],[Descripción]],Tabla10[Descripción],Tabla10[Unidad de Medida],"",0))</f>
        <v/>
      </c>
      <c r="N1449" s="323"/>
      <c r="O1449" s="534" t="str">
        <f>IF(Tabla1[[#This Row],[Descripción]]="","",_xlfn.XLOOKUP(Tabla1[[#This Row],[Descripción]],Tabla10[Descripción],Tabla10[Precio Unitario],0))</f>
        <v/>
      </c>
      <c r="P1449" s="534" t="str">
        <f>IF(Tabla1[[#This Row],[Cantidad de Insumos]]="","",Tabla1[[#This Row],[Precio Unitario]]*Tabla1[[#This Row],[Cantidad de Insumos]])</f>
        <v/>
      </c>
      <c r="Q1449" s="534" t="str">
        <f>IF(Tabla1[[#This Row],[Descripción]]="","",_xlfn.XLOOKUP(Tabla1[[#This Row],[Descripción]],Tabla10[Descripción],Tabla10[CODIGO PRESUPUESTARIO],0))</f>
        <v/>
      </c>
      <c r="R1449" s="535"/>
    </row>
    <row r="1450" spans="2:18" x14ac:dyDescent="0.25">
      <c r="B1450" s="191" t="str">
        <f>IF('Formulario PPGR3'!$G1450="","",CONCATENATE('Formulario PPGR3'!$C1450,".",'Formulario PPGR3'!$D1450,".",'Formulario PPGR3'!$E1450,".",'Formulario PPGR3'!$F1450))</f>
        <v/>
      </c>
      <c r="C1450" s="191" t="str">
        <f>IF('Formulario PPGR3'!$G1450="","",'Formulario PPGR1'!#REF!)</f>
        <v/>
      </c>
      <c r="D1450" s="191" t="str">
        <f>IF('Formulario PPGR3'!$G1450="","",'Formulario PPGR1'!#REF!)</f>
        <v/>
      </c>
      <c r="E1450" s="191" t="str">
        <f>IF('Formulario PPGR3'!$G1450="","",'Formulario PPGR1'!#REF!)</f>
        <v/>
      </c>
      <c r="F1450" s="191" t="str">
        <f>IF('Formulario PPGR3'!$G1450="","",'Formulario PPGR1'!#REF!)</f>
        <v/>
      </c>
      <c r="G1450" s="243"/>
      <c r="H1450" s="531" t="str" cm="1">
        <f t="array" ref="H1450">IF(Tabla1[[#This Row],[Código_Actividad]]="","",_xlfn.XLOOKUP(Tabla1[[#This Row],[Código_Actividad]],CodigoActividad,Tabla2[Actividades Programables Presupuestables],"",0))</f>
        <v/>
      </c>
      <c r="I1450" s="532" t="str">
        <f>IFERROR(VLOOKUP('Formulario PPGR3'!$G1450,'Formulario PPGR2'!$H$110:$V$265,15,FALSE),"")</f>
        <v/>
      </c>
      <c r="J1450" s="537"/>
      <c r="K1450" s="535" t="str">
        <f>IF(Tabla1[[#This Row],[Insumos]]="","",_xlfn.XLOOKUP(Tabla1[[#This Row],[Insumos]],Tabla10[Insumo],Tabla10[InsumoAbrev],"",0))</f>
        <v/>
      </c>
      <c r="L1450" s="536"/>
      <c r="M1450" s="533" t="str">
        <f>IF(Tabla1[[#This Row],[Descripción]]="","",_xlfn.XLOOKUP(Tabla1[[#This Row],[Descripción]],Tabla10[Descripción],Tabla10[Unidad de Medida],"",0))</f>
        <v/>
      </c>
      <c r="N1450" s="323"/>
      <c r="O1450" s="534" t="str">
        <f>IF(Tabla1[[#This Row],[Descripción]]="","",_xlfn.XLOOKUP(Tabla1[[#This Row],[Descripción]],Tabla10[Descripción],Tabla10[Precio Unitario],0))</f>
        <v/>
      </c>
      <c r="P1450" s="534" t="str">
        <f>IF(Tabla1[[#This Row],[Cantidad de Insumos]]="","",Tabla1[[#This Row],[Precio Unitario]]*Tabla1[[#This Row],[Cantidad de Insumos]])</f>
        <v/>
      </c>
      <c r="Q1450" s="534" t="str">
        <f>IF(Tabla1[[#This Row],[Descripción]]="","",_xlfn.XLOOKUP(Tabla1[[#This Row],[Descripción]],Tabla10[Descripción],Tabla10[CODIGO PRESUPUESTARIO],0))</f>
        <v/>
      </c>
      <c r="R1450" s="535"/>
    </row>
    <row r="1451" spans="2:18" x14ac:dyDescent="0.25">
      <c r="B1451" s="191" t="str">
        <f>IF('Formulario PPGR3'!$G1451="","",CONCATENATE('Formulario PPGR3'!$C1451,".",'Formulario PPGR3'!$D1451,".",'Formulario PPGR3'!$E1451,".",'Formulario PPGR3'!$F1451))</f>
        <v/>
      </c>
      <c r="C1451" s="191" t="str">
        <f>IF('Formulario PPGR3'!$G1451="","",'Formulario PPGR1'!#REF!)</f>
        <v/>
      </c>
      <c r="D1451" s="191" t="str">
        <f>IF('Formulario PPGR3'!$G1451="","",'Formulario PPGR1'!#REF!)</f>
        <v/>
      </c>
      <c r="E1451" s="191" t="str">
        <f>IF('Formulario PPGR3'!$G1451="","",'Formulario PPGR1'!#REF!)</f>
        <v/>
      </c>
      <c r="F1451" s="191" t="str">
        <f>IF('Formulario PPGR3'!$G1451="","",'Formulario PPGR1'!#REF!)</f>
        <v/>
      </c>
      <c r="G1451" s="243"/>
      <c r="H1451" s="531" t="str" cm="1">
        <f t="array" ref="H1451">IF(Tabla1[[#This Row],[Código_Actividad]]="","",_xlfn.XLOOKUP(Tabla1[[#This Row],[Código_Actividad]],CodigoActividad,Tabla2[Actividades Programables Presupuestables],"",0))</f>
        <v/>
      </c>
      <c r="I1451" s="532" t="str">
        <f>IFERROR(VLOOKUP('Formulario PPGR3'!$G1451,'Formulario PPGR2'!$H$110:$V$265,15,FALSE),"")</f>
        <v/>
      </c>
      <c r="J1451" s="537"/>
      <c r="K1451" s="535" t="str">
        <f>IF(Tabla1[[#This Row],[Insumos]]="","",_xlfn.XLOOKUP(Tabla1[[#This Row],[Insumos]],Tabla10[Insumo],Tabla10[InsumoAbrev],"",0))</f>
        <v/>
      </c>
      <c r="L1451" s="536"/>
      <c r="M1451" s="533" t="str">
        <f>IF(Tabla1[[#This Row],[Descripción]]="","",_xlfn.XLOOKUP(Tabla1[[#This Row],[Descripción]],Tabla10[Descripción],Tabla10[Unidad de Medida],"",0))</f>
        <v/>
      </c>
      <c r="N1451" s="323"/>
      <c r="O1451" s="534" t="str">
        <f>IF(Tabla1[[#This Row],[Descripción]]="","",_xlfn.XLOOKUP(Tabla1[[#This Row],[Descripción]],Tabla10[Descripción],Tabla10[Precio Unitario],0))</f>
        <v/>
      </c>
      <c r="P1451" s="534" t="str">
        <f>IF(Tabla1[[#This Row],[Cantidad de Insumos]]="","",Tabla1[[#This Row],[Precio Unitario]]*Tabla1[[#This Row],[Cantidad de Insumos]])</f>
        <v/>
      </c>
      <c r="Q1451" s="534" t="str">
        <f>IF(Tabla1[[#This Row],[Descripción]]="","",_xlfn.XLOOKUP(Tabla1[[#This Row],[Descripción]],Tabla10[Descripción],Tabla10[CODIGO PRESUPUESTARIO],0))</f>
        <v/>
      </c>
      <c r="R1451" s="535"/>
    </row>
    <row r="1452" spans="2:18" x14ac:dyDescent="0.25">
      <c r="B1452" s="191" t="str">
        <f>IF('Formulario PPGR3'!$G1452="","",CONCATENATE('Formulario PPGR3'!$C1452,".",'Formulario PPGR3'!$D1452,".",'Formulario PPGR3'!$E1452,".",'Formulario PPGR3'!$F1452))</f>
        <v/>
      </c>
      <c r="C1452" s="191" t="str">
        <f>IF('Formulario PPGR3'!$G1452="","",'Formulario PPGR1'!#REF!)</f>
        <v/>
      </c>
      <c r="D1452" s="191" t="str">
        <f>IF('Formulario PPGR3'!$G1452="","",'Formulario PPGR1'!#REF!)</f>
        <v/>
      </c>
      <c r="E1452" s="191" t="str">
        <f>IF('Formulario PPGR3'!$G1452="","",'Formulario PPGR1'!#REF!)</f>
        <v/>
      </c>
      <c r="F1452" s="191" t="str">
        <f>IF('Formulario PPGR3'!$G1452="","",'Formulario PPGR1'!#REF!)</f>
        <v/>
      </c>
      <c r="G1452" s="243"/>
      <c r="H1452" s="531" t="str" cm="1">
        <f t="array" ref="H1452">IF(Tabla1[[#This Row],[Código_Actividad]]="","",_xlfn.XLOOKUP(Tabla1[[#This Row],[Código_Actividad]],CodigoActividad,Tabla2[Actividades Programables Presupuestables],"",0))</f>
        <v/>
      </c>
      <c r="I1452" s="532" t="str">
        <f>IFERROR(VLOOKUP('Formulario PPGR3'!$G1452,'Formulario PPGR2'!$H$110:$V$265,15,FALSE),"")</f>
        <v/>
      </c>
      <c r="J1452" s="537"/>
      <c r="K1452" s="535" t="str">
        <f>IF(Tabla1[[#This Row],[Insumos]]="","",_xlfn.XLOOKUP(Tabla1[[#This Row],[Insumos]],Tabla10[Insumo],Tabla10[InsumoAbrev],"",0))</f>
        <v/>
      </c>
      <c r="L1452" s="536"/>
      <c r="M1452" s="533" t="str">
        <f>IF(Tabla1[[#This Row],[Descripción]]="","",_xlfn.XLOOKUP(Tabla1[[#This Row],[Descripción]],Tabla10[Descripción],Tabla10[Unidad de Medida],"",0))</f>
        <v/>
      </c>
      <c r="N1452" s="323"/>
      <c r="O1452" s="534" t="str">
        <f>IF(Tabla1[[#This Row],[Descripción]]="","",_xlfn.XLOOKUP(Tabla1[[#This Row],[Descripción]],Tabla10[Descripción],Tabla10[Precio Unitario],0))</f>
        <v/>
      </c>
      <c r="P1452" s="534" t="str">
        <f>IF(Tabla1[[#This Row],[Cantidad de Insumos]]="","",Tabla1[[#This Row],[Precio Unitario]]*Tabla1[[#This Row],[Cantidad de Insumos]])</f>
        <v/>
      </c>
      <c r="Q1452" s="534" t="str">
        <f>IF(Tabla1[[#This Row],[Descripción]]="","",_xlfn.XLOOKUP(Tabla1[[#This Row],[Descripción]],Tabla10[Descripción],Tabla10[CODIGO PRESUPUESTARIO],0))</f>
        <v/>
      </c>
      <c r="R1452" s="535"/>
    </row>
    <row r="1453" spans="2:18" x14ac:dyDescent="0.25">
      <c r="B1453" s="191" t="str">
        <f>IF('Formulario PPGR3'!$G1453="","",CONCATENATE('Formulario PPGR3'!$C1453,".",'Formulario PPGR3'!$D1453,".",'Formulario PPGR3'!$E1453,".",'Formulario PPGR3'!$F1453))</f>
        <v/>
      </c>
      <c r="C1453" s="191" t="str">
        <f>IF('Formulario PPGR3'!$G1453="","",'Formulario PPGR1'!#REF!)</f>
        <v/>
      </c>
      <c r="D1453" s="191" t="str">
        <f>IF('Formulario PPGR3'!$G1453="","",'Formulario PPGR1'!#REF!)</f>
        <v/>
      </c>
      <c r="E1453" s="191" t="str">
        <f>IF('Formulario PPGR3'!$G1453="","",'Formulario PPGR1'!#REF!)</f>
        <v/>
      </c>
      <c r="F1453" s="191" t="str">
        <f>IF('Formulario PPGR3'!$G1453="","",'Formulario PPGR1'!#REF!)</f>
        <v/>
      </c>
      <c r="G1453" s="243"/>
      <c r="H1453" s="531" t="str" cm="1">
        <f t="array" ref="H1453">IF(Tabla1[[#This Row],[Código_Actividad]]="","",_xlfn.XLOOKUP(Tabla1[[#This Row],[Código_Actividad]],CodigoActividad,Tabla2[Actividades Programables Presupuestables],"",0))</f>
        <v/>
      </c>
      <c r="I1453" s="532" t="str">
        <f>IFERROR(VLOOKUP('Formulario PPGR3'!$G1453,'Formulario PPGR2'!$H$110:$V$265,15,FALSE),"")</f>
        <v/>
      </c>
      <c r="J1453" s="537"/>
      <c r="K1453" s="535" t="str">
        <f>IF(Tabla1[[#This Row],[Insumos]]="","",_xlfn.XLOOKUP(Tabla1[[#This Row],[Insumos]],Tabla10[Insumo],Tabla10[InsumoAbrev],"",0))</f>
        <v/>
      </c>
      <c r="L1453" s="536"/>
      <c r="M1453" s="533" t="str">
        <f>IF(Tabla1[[#This Row],[Descripción]]="","",_xlfn.XLOOKUP(Tabla1[[#This Row],[Descripción]],Tabla10[Descripción],Tabla10[Unidad de Medida],"",0))</f>
        <v/>
      </c>
      <c r="N1453" s="323"/>
      <c r="O1453" s="534" t="str">
        <f>IF(Tabla1[[#This Row],[Descripción]]="","",_xlfn.XLOOKUP(Tabla1[[#This Row],[Descripción]],Tabla10[Descripción],Tabla10[Precio Unitario],0))</f>
        <v/>
      </c>
      <c r="P1453" s="534" t="str">
        <f>IF(Tabla1[[#This Row],[Cantidad de Insumos]]="","",Tabla1[[#This Row],[Precio Unitario]]*Tabla1[[#This Row],[Cantidad de Insumos]])</f>
        <v/>
      </c>
      <c r="Q1453" s="534" t="str">
        <f>IF(Tabla1[[#This Row],[Descripción]]="","",_xlfn.XLOOKUP(Tabla1[[#This Row],[Descripción]],Tabla10[Descripción],Tabla10[CODIGO PRESUPUESTARIO],0))</f>
        <v/>
      </c>
      <c r="R1453" s="535"/>
    </row>
    <row r="1454" spans="2:18" x14ac:dyDescent="0.25">
      <c r="B1454" s="191" t="str">
        <f>IF('Formulario PPGR3'!$G1454="","",CONCATENATE('Formulario PPGR3'!$C1454,".",'Formulario PPGR3'!$D1454,".",'Formulario PPGR3'!$E1454,".",'Formulario PPGR3'!$F1454))</f>
        <v/>
      </c>
      <c r="C1454" s="191" t="str">
        <f>IF('Formulario PPGR3'!$G1454="","",'Formulario PPGR1'!#REF!)</f>
        <v/>
      </c>
      <c r="D1454" s="191" t="str">
        <f>IF('Formulario PPGR3'!$G1454="","",'Formulario PPGR1'!#REF!)</f>
        <v/>
      </c>
      <c r="E1454" s="191" t="str">
        <f>IF('Formulario PPGR3'!$G1454="","",'Formulario PPGR1'!#REF!)</f>
        <v/>
      </c>
      <c r="F1454" s="191" t="str">
        <f>IF('Formulario PPGR3'!$G1454="","",'Formulario PPGR1'!#REF!)</f>
        <v/>
      </c>
      <c r="G1454" s="243"/>
      <c r="H1454" s="531" t="str" cm="1">
        <f t="array" ref="H1454">IF(Tabla1[[#This Row],[Código_Actividad]]="","",_xlfn.XLOOKUP(Tabla1[[#This Row],[Código_Actividad]],CodigoActividad,Tabla2[Actividades Programables Presupuestables],"",0))</f>
        <v/>
      </c>
      <c r="I1454" s="532" t="str">
        <f>IFERROR(VLOOKUP('Formulario PPGR3'!$G1454,'Formulario PPGR2'!$H$110:$V$265,15,FALSE),"")</f>
        <v/>
      </c>
      <c r="J1454" s="537"/>
      <c r="K1454" s="535" t="str">
        <f>IF(Tabla1[[#This Row],[Insumos]]="","",_xlfn.XLOOKUP(Tabla1[[#This Row],[Insumos]],Tabla10[Insumo],Tabla10[InsumoAbrev],"",0))</f>
        <v/>
      </c>
      <c r="L1454" s="536"/>
      <c r="M1454" s="533" t="str">
        <f>IF(Tabla1[[#This Row],[Descripción]]="","",_xlfn.XLOOKUP(Tabla1[[#This Row],[Descripción]],Tabla10[Descripción],Tabla10[Unidad de Medida],"",0))</f>
        <v/>
      </c>
      <c r="N1454" s="323"/>
      <c r="O1454" s="534" t="str">
        <f>IF(Tabla1[[#This Row],[Descripción]]="","",_xlfn.XLOOKUP(Tabla1[[#This Row],[Descripción]],Tabla10[Descripción],Tabla10[Precio Unitario],0))</f>
        <v/>
      </c>
      <c r="P1454" s="534" t="str">
        <f>IF(Tabla1[[#This Row],[Cantidad de Insumos]]="","",Tabla1[[#This Row],[Precio Unitario]]*Tabla1[[#This Row],[Cantidad de Insumos]])</f>
        <v/>
      </c>
      <c r="Q1454" s="534" t="str">
        <f>IF(Tabla1[[#This Row],[Descripción]]="","",_xlfn.XLOOKUP(Tabla1[[#This Row],[Descripción]],Tabla10[Descripción],Tabla10[CODIGO PRESUPUESTARIO],0))</f>
        <v/>
      </c>
      <c r="R1454" s="535"/>
    </row>
    <row r="1455" spans="2:18" x14ac:dyDescent="0.25">
      <c r="B1455" s="191" t="str">
        <f>IF('Formulario PPGR3'!$G1455="","",CONCATENATE('Formulario PPGR3'!$C1455,".",'Formulario PPGR3'!$D1455,".",'Formulario PPGR3'!$E1455,".",'Formulario PPGR3'!$F1455))</f>
        <v/>
      </c>
      <c r="C1455" s="191" t="str">
        <f>IF('Formulario PPGR3'!$G1455="","",'Formulario PPGR1'!#REF!)</f>
        <v/>
      </c>
      <c r="D1455" s="191" t="str">
        <f>IF('Formulario PPGR3'!$G1455="","",'Formulario PPGR1'!#REF!)</f>
        <v/>
      </c>
      <c r="E1455" s="191" t="str">
        <f>IF('Formulario PPGR3'!$G1455="","",'Formulario PPGR1'!#REF!)</f>
        <v/>
      </c>
      <c r="F1455" s="191" t="str">
        <f>IF('Formulario PPGR3'!$G1455="","",'Formulario PPGR1'!#REF!)</f>
        <v/>
      </c>
      <c r="G1455" s="243"/>
      <c r="H1455" s="531" t="str" cm="1">
        <f t="array" ref="H1455">IF(Tabla1[[#This Row],[Código_Actividad]]="","",_xlfn.XLOOKUP(Tabla1[[#This Row],[Código_Actividad]],CodigoActividad,Tabla2[Actividades Programables Presupuestables],"",0))</f>
        <v/>
      </c>
      <c r="I1455" s="532" t="str">
        <f>IFERROR(VLOOKUP('Formulario PPGR3'!$G1455,'Formulario PPGR2'!$H$110:$V$265,15,FALSE),"")</f>
        <v/>
      </c>
      <c r="J1455" s="537"/>
      <c r="K1455" s="535" t="str">
        <f>IF(Tabla1[[#This Row],[Insumos]]="","",_xlfn.XLOOKUP(Tabla1[[#This Row],[Insumos]],Tabla10[Insumo],Tabla10[InsumoAbrev],"",0))</f>
        <v/>
      </c>
      <c r="L1455" s="536"/>
      <c r="M1455" s="533" t="str">
        <f>IF(Tabla1[[#This Row],[Descripción]]="","",_xlfn.XLOOKUP(Tabla1[[#This Row],[Descripción]],Tabla10[Descripción],Tabla10[Unidad de Medida],"",0))</f>
        <v/>
      </c>
      <c r="N1455" s="323"/>
      <c r="O1455" s="534" t="str">
        <f>IF(Tabla1[[#This Row],[Descripción]]="","",_xlfn.XLOOKUP(Tabla1[[#This Row],[Descripción]],Tabla10[Descripción],Tabla10[Precio Unitario],0))</f>
        <v/>
      </c>
      <c r="P1455" s="534" t="str">
        <f>IF(Tabla1[[#This Row],[Cantidad de Insumos]]="","",Tabla1[[#This Row],[Precio Unitario]]*Tabla1[[#This Row],[Cantidad de Insumos]])</f>
        <v/>
      </c>
      <c r="Q1455" s="534" t="str">
        <f>IF(Tabla1[[#This Row],[Descripción]]="","",_xlfn.XLOOKUP(Tabla1[[#This Row],[Descripción]],Tabla10[Descripción],Tabla10[CODIGO PRESUPUESTARIO],0))</f>
        <v/>
      </c>
      <c r="R1455" s="535"/>
    </row>
    <row r="1456" spans="2:18" x14ac:dyDescent="0.25">
      <c r="B1456" s="191" t="str">
        <f>IF('Formulario PPGR3'!$G1456="","",CONCATENATE('Formulario PPGR3'!$C1456,".",'Formulario PPGR3'!$D1456,".",'Formulario PPGR3'!$E1456,".",'Formulario PPGR3'!$F1456))</f>
        <v/>
      </c>
      <c r="C1456" s="191" t="str">
        <f>IF('Formulario PPGR3'!$G1456="","",'Formulario PPGR1'!#REF!)</f>
        <v/>
      </c>
      <c r="D1456" s="191" t="str">
        <f>IF('Formulario PPGR3'!$G1456="","",'Formulario PPGR1'!#REF!)</f>
        <v/>
      </c>
      <c r="E1456" s="191" t="str">
        <f>IF('Formulario PPGR3'!$G1456="","",'Formulario PPGR1'!#REF!)</f>
        <v/>
      </c>
      <c r="F1456" s="191" t="str">
        <f>IF('Formulario PPGR3'!$G1456="","",'Formulario PPGR1'!#REF!)</f>
        <v/>
      </c>
      <c r="G1456" s="243"/>
      <c r="H1456" s="531" t="str" cm="1">
        <f t="array" ref="H1456">IF(Tabla1[[#This Row],[Código_Actividad]]="","",_xlfn.XLOOKUP(Tabla1[[#This Row],[Código_Actividad]],CodigoActividad,Tabla2[Actividades Programables Presupuestables],"",0))</f>
        <v/>
      </c>
      <c r="I1456" s="532" t="str">
        <f>IFERROR(VLOOKUP('Formulario PPGR3'!$G1456,'Formulario PPGR2'!$H$110:$V$265,15,FALSE),"")</f>
        <v/>
      </c>
      <c r="J1456" s="537"/>
      <c r="K1456" s="535" t="str">
        <f>IF(Tabla1[[#This Row],[Insumos]]="","",_xlfn.XLOOKUP(Tabla1[[#This Row],[Insumos]],Tabla10[Insumo],Tabla10[InsumoAbrev],"",0))</f>
        <v/>
      </c>
      <c r="L1456" s="536"/>
      <c r="M1456" s="533" t="str">
        <f>IF(Tabla1[[#This Row],[Descripción]]="","",_xlfn.XLOOKUP(Tabla1[[#This Row],[Descripción]],Tabla10[Descripción],Tabla10[Unidad de Medida],"",0))</f>
        <v/>
      </c>
      <c r="N1456" s="323"/>
      <c r="O1456" s="534" t="str">
        <f>IF(Tabla1[[#This Row],[Descripción]]="","",_xlfn.XLOOKUP(Tabla1[[#This Row],[Descripción]],Tabla10[Descripción],Tabla10[Precio Unitario],0))</f>
        <v/>
      </c>
      <c r="P1456" s="534" t="str">
        <f>IF(Tabla1[[#This Row],[Cantidad de Insumos]]="","",Tabla1[[#This Row],[Precio Unitario]]*Tabla1[[#This Row],[Cantidad de Insumos]])</f>
        <v/>
      </c>
      <c r="Q1456" s="534" t="str">
        <f>IF(Tabla1[[#This Row],[Descripción]]="","",_xlfn.XLOOKUP(Tabla1[[#This Row],[Descripción]],Tabla10[Descripción],Tabla10[CODIGO PRESUPUESTARIO],0))</f>
        <v/>
      </c>
      <c r="R1456" s="535"/>
    </row>
    <row r="1457" spans="2:18" x14ac:dyDescent="0.25">
      <c r="B1457" s="191" t="str">
        <f>IF('Formulario PPGR3'!$G1457="","",CONCATENATE('Formulario PPGR3'!$C1457,".",'Formulario PPGR3'!$D1457,".",'Formulario PPGR3'!$E1457,".",'Formulario PPGR3'!$F1457))</f>
        <v/>
      </c>
      <c r="C1457" s="191" t="str">
        <f>IF('Formulario PPGR3'!$G1457="","",'Formulario PPGR1'!#REF!)</f>
        <v/>
      </c>
      <c r="D1457" s="191" t="str">
        <f>IF('Formulario PPGR3'!$G1457="","",'Formulario PPGR1'!#REF!)</f>
        <v/>
      </c>
      <c r="E1457" s="191" t="str">
        <f>IF('Formulario PPGR3'!$G1457="","",'Formulario PPGR1'!#REF!)</f>
        <v/>
      </c>
      <c r="F1457" s="191" t="str">
        <f>IF('Formulario PPGR3'!$G1457="","",'Formulario PPGR1'!#REF!)</f>
        <v/>
      </c>
      <c r="G1457" s="243"/>
      <c r="H1457" s="531" t="str" cm="1">
        <f t="array" ref="H1457">IF(Tabla1[[#This Row],[Código_Actividad]]="","",_xlfn.XLOOKUP(Tabla1[[#This Row],[Código_Actividad]],CodigoActividad,Tabla2[Actividades Programables Presupuestables],"",0))</f>
        <v/>
      </c>
      <c r="I1457" s="532" t="str">
        <f>IFERROR(VLOOKUP('Formulario PPGR3'!$G1457,'Formulario PPGR2'!$H$110:$V$265,15,FALSE),"")</f>
        <v/>
      </c>
      <c r="J1457" s="537"/>
      <c r="K1457" s="535" t="str">
        <f>IF(Tabla1[[#This Row],[Insumos]]="","",_xlfn.XLOOKUP(Tabla1[[#This Row],[Insumos]],Tabla10[Insumo],Tabla10[InsumoAbrev],"",0))</f>
        <v/>
      </c>
      <c r="L1457" s="536"/>
      <c r="M1457" s="533" t="str">
        <f>IF(Tabla1[[#This Row],[Descripción]]="","",_xlfn.XLOOKUP(Tabla1[[#This Row],[Descripción]],Tabla10[Descripción],Tabla10[Unidad de Medida],"",0))</f>
        <v/>
      </c>
      <c r="N1457" s="323"/>
      <c r="O1457" s="534" t="str">
        <f>IF(Tabla1[[#This Row],[Descripción]]="","",_xlfn.XLOOKUP(Tabla1[[#This Row],[Descripción]],Tabla10[Descripción],Tabla10[Precio Unitario],0))</f>
        <v/>
      </c>
      <c r="P1457" s="534" t="str">
        <f>IF(Tabla1[[#This Row],[Cantidad de Insumos]]="","",Tabla1[[#This Row],[Precio Unitario]]*Tabla1[[#This Row],[Cantidad de Insumos]])</f>
        <v/>
      </c>
      <c r="Q1457" s="534" t="str">
        <f>IF(Tabla1[[#This Row],[Descripción]]="","",_xlfn.XLOOKUP(Tabla1[[#This Row],[Descripción]],Tabla10[Descripción],Tabla10[CODIGO PRESUPUESTARIO],0))</f>
        <v/>
      </c>
      <c r="R1457" s="535"/>
    </row>
    <row r="1458" spans="2:18" x14ac:dyDescent="0.25">
      <c r="B1458" s="191" t="str">
        <f>IF('Formulario PPGR3'!$G1458="","",CONCATENATE('Formulario PPGR3'!$C1458,".",'Formulario PPGR3'!$D1458,".",'Formulario PPGR3'!$E1458,".",'Formulario PPGR3'!$F1458))</f>
        <v/>
      </c>
      <c r="C1458" s="191" t="str">
        <f>IF('Formulario PPGR3'!$G1458="","",'Formulario PPGR1'!#REF!)</f>
        <v/>
      </c>
      <c r="D1458" s="191" t="str">
        <f>IF('Formulario PPGR3'!$G1458="","",'Formulario PPGR1'!#REF!)</f>
        <v/>
      </c>
      <c r="E1458" s="191" t="str">
        <f>IF('Formulario PPGR3'!$G1458="","",'Formulario PPGR1'!#REF!)</f>
        <v/>
      </c>
      <c r="F1458" s="191" t="str">
        <f>IF('Formulario PPGR3'!$G1458="","",'Formulario PPGR1'!#REF!)</f>
        <v/>
      </c>
      <c r="G1458" s="243"/>
      <c r="H1458" s="531" t="str" cm="1">
        <f t="array" ref="H1458">IF(Tabla1[[#This Row],[Código_Actividad]]="","",_xlfn.XLOOKUP(Tabla1[[#This Row],[Código_Actividad]],CodigoActividad,Tabla2[Actividades Programables Presupuestables],"",0))</f>
        <v/>
      </c>
      <c r="I1458" s="532" t="str">
        <f>IFERROR(VLOOKUP('Formulario PPGR3'!$G1458,'Formulario PPGR2'!$H$110:$V$265,15,FALSE),"")</f>
        <v/>
      </c>
      <c r="J1458" s="537"/>
      <c r="K1458" s="535" t="str">
        <f>IF(Tabla1[[#This Row],[Insumos]]="","",_xlfn.XLOOKUP(Tabla1[[#This Row],[Insumos]],Tabla10[Insumo],Tabla10[InsumoAbrev],"",0))</f>
        <v/>
      </c>
      <c r="L1458" s="536"/>
      <c r="M1458" s="533" t="str">
        <f>IF(Tabla1[[#This Row],[Descripción]]="","",_xlfn.XLOOKUP(Tabla1[[#This Row],[Descripción]],Tabla10[Descripción],Tabla10[Unidad de Medida],"",0))</f>
        <v/>
      </c>
      <c r="N1458" s="323"/>
      <c r="O1458" s="534" t="str">
        <f>IF(Tabla1[[#This Row],[Descripción]]="","",_xlfn.XLOOKUP(Tabla1[[#This Row],[Descripción]],Tabla10[Descripción],Tabla10[Precio Unitario],0))</f>
        <v/>
      </c>
      <c r="P1458" s="534" t="str">
        <f>IF(Tabla1[[#This Row],[Cantidad de Insumos]]="","",Tabla1[[#This Row],[Precio Unitario]]*Tabla1[[#This Row],[Cantidad de Insumos]])</f>
        <v/>
      </c>
      <c r="Q1458" s="534" t="str">
        <f>IF(Tabla1[[#This Row],[Descripción]]="","",_xlfn.XLOOKUP(Tabla1[[#This Row],[Descripción]],Tabla10[Descripción],Tabla10[CODIGO PRESUPUESTARIO],0))</f>
        <v/>
      </c>
      <c r="R1458" s="535"/>
    </row>
    <row r="1459" spans="2:18" x14ac:dyDescent="0.25">
      <c r="B1459" s="191" t="str">
        <f>IF('Formulario PPGR3'!$G1459="","",CONCATENATE('Formulario PPGR3'!$C1459,".",'Formulario PPGR3'!$D1459,".",'Formulario PPGR3'!$E1459,".",'Formulario PPGR3'!$F1459))</f>
        <v/>
      </c>
      <c r="C1459" s="191" t="str">
        <f>IF('Formulario PPGR3'!$G1459="","",'Formulario PPGR1'!#REF!)</f>
        <v/>
      </c>
      <c r="D1459" s="191" t="str">
        <f>IF('Formulario PPGR3'!$G1459="","",'Formulario PPGR1'!#REF!)</f>
        <v/>
      </c>
      <c r="E1459" s="191" t="str">
        <f>IF('Formulario PPGR3'!$G1459="","",'Formulario PPGR1'!#REF!)</f>
        <v/>
      </c>
      <c r="F1459" s="191" t="str">
        <f>IF('Formulario PPGR3'!$G1459="","",'Formulario PPGR1'!#REF!)</f>
        <v/>
      </c>
      <c r="G1459" s="243"/>
      <c r="H1459" s="531" t="str" cm="1">
        <f t="array" ref="H1459">IF(Tabla1[[#This Row],[Código_Actividad]]="","",_xlfn.XLOOKUP(Tabla1[[#This Row],[Código_Actividad]],CodigoActividad,Tabla2[Actividades Programables Presupuestables],"",0))</f>
        <v/>
      </c>
      <c r="I1459" s="532" t="str">
        <f>IFERROR(VLOOKUP('Formulario PPGR3'!$G1459,'Formulario PPGR2'!$H$110:$V$265,15,FALSE),"")</f>
        <v/>
      </c>
      <c r="J1459" s="537"/>
      <c r="K1459" s="535" t="str">
        <f>IF(Tabla1[[#This Row],[Insumos]]="","",_xlfn.XLOOKUP(Tabla1[[#This Row],[Insumos]],Tabla10[Insumo],Tabla10[InsumoAbrev],"",0))</f>
        <v/>
      </c>
      <c r="L1459" s="536"/>
      <c r="M1459" s="533" t="str">
        <f>IF(Tabla1[[#This Row],[Descripción]]="","",_xlfn.XLOOKUP(Tabla1[[#This Row],[Descripción]],Tabla10[Descripción],Tabla10[Unidad de Medida],"",0))</f>
        <v/>
      </c>
      <c r="N1459" s="323"/>
      <c r="O1459" s="534" t="str">
        <f>IF(Tabla1[[#This Row],[Descripción]]="","",_xlfn.XLOOKUP(Tabla1[[#This Row],[Descripción]],Tabla10[Descripción],Tabla10[Precio Unitario],0))</f>
        <v/>
      </c>
      <c r="P1459" s="534" t="str">
        <f>IF(Tabla1[[#This Row],[Cantidad de Insumos]]="","",Tabla1[[#This Row],[Precio Unitario]]*Tabla1[[#This Row],[Cantidad de Insumos]])</f>
        <v/>
      </c>
      <c r="Q1459" s="534" t="str">
        <f>IF(Tabla1[[#This Row],[Descripción]]="","",_xlfn.XLOOKUP(Tabla1[[#This Row],[Descripción]],Tabla10[Descripción],Tabla10[CODIGO PRESUPUESTARIO],0))</f>
        <v/>
      </c>
      <c r="R1459" s="535"/>
    </row>
    <row r="1460" spans="2:18" x14ac:dyDescent="0.25">
      <c r="B1460" s="191" t="str">
        <f>IF('Formulario PPGR3'!$G1460="","",CONCATENATE('Formulario PPGR3'!$C1460,".",'Formulario PPGR3'!$D1460,".",'Formulario PPGR3'!$E1460,".",'Formulario PPGR3'!$F1460))</f>
        <v/>
      </c>
      <c r="C1460" s="191" t="str">
        <f>IF('Formulario PPGR3'!$G1460="","",'Formulario PPGR1'!#REF!)</f>
        <v/>
      </c>
      <c r="D1460" s="191" t="str">
        <f>IF('Formulario PPGR3'!$G1460="","",'Formulario PPGR1'!#REF!)</f>
        <v/>
      </c>
      <c r="E1460" s="191" t="str">
        <f>IF('Formulario PPGR3'!$G1460="","",'Formulario PPGR1'!#REF!)</f>
        <v/>
      </c>
      <c r="F1460" s="191" t="str">
        <f>IF('Formulario PPGR3'!$G1460="","",'Formulario PPGR1'!#REF!)</f>
        <v/>
      </c>
      <c r="G1460" s="243"/>
      <c r="H1460" s="531" t="str" cm="1">
        <f t="array" ref="H1460">IF(Tabla1[[#This Row],[Código_Actividad]]="","",_xlfn.XLOOKUP(Tabla1[[#This Row],[Código_Actividad]],CodigoActividad,Tabla2[Actividades Programables Presupuestables],"",0))</f>
        <v/>
      </c>
      <c r="I1460" s="532" t="str">
        <f>IFERROR(VLOOKUP('Formulario PPGR3'!$G1460,'Formulario PPGR2'!$H$110:$V$265,15,FALSE),"")</f>
        <v/>
      </c>
      <c r="J1460" s="537"/>
      <c r="K1460" s="535" t="str">
        <f>IF(Tabla1[[#This Row],[Insumos]]="","",_xlfn.XLOOKUP(Tabla1[[#This Row],[Insumos]],Tabla10[Insumo],Tabla10[InsumoAbrev],"",0))</f>
        <v/>
      </c>
      <c r="L1460" s="536"/>
      <c r="M1460" s="533" t="str">
        <f>IF(Tabla1[[#This Row],[Descripción]]="","",_xlfn.XLOOKUP(Tabla1[[#This Row],[Descripción]],Tabla10[Descripción],Tabla10[Unidad de Medida],"",0))</f>
        <v/>
      </c>
      <c r="N1460" s="323"/>
      <c r="O1460" s="534" t="str">
        <f>IF(Tabla1[[#This Row],[Descripción]]="","",_xlfn.XLOOKUP(Tabla1[[#This Row],[Descripción]],Tabla10[Descripción],Tabla10[Precio Unitario],0))</f>
        <v/>
      </c>
      <c r="P1460" s="534" t="str">
        <f>IF(Tabla1[[#This Row],[Cantidad de Insumos]]="","",Tabla1[[#This Row],[Precio Unitario]]*Tabla1[[#This Row],[Cantidad de Insumos]])</f>
        <v/>
      </c>
      <c r="Q1460" s="534" t="str">
        <f>IF(Tabla1[[#This Row],[Descripción]]="","",_xlfn.XLOOKUP(Tabla1[[#This Row],[Descripción]],Tabla10[Descripción],Tabla10[CODIGO PRESUPUESTARIO],0))</f>
        <v/>
      </c>
      <c r="R1460" s="535"/>
    </row>
    <row r="1461" spans="2:18" x14ac:dyDescent="0.25">
      <c r="B1461" s="191" t="str">
        <f>IF('Formulario PPGR3'!$G1461="","",CONCATENATE('Formulario PPGR3'!$C1461,".",'Formulario PPGR3'!$D1461,".",'Formulario PPGR3'!$E1461,".",'Formulario PPGR3'!$F1461))</f>
        <v/>
      </c>
      <c r="C1461" s="191" t="str">
        <f>IF('Formulario PPGR3'!$G1461="","",'Formulario PPGR1'!#REF!)</f>
        <v/>
      </c>
      <c r="D1461" s="191" t="str">
        <f>IF('Formulario PPGR3'!$G1461="","",'Formulario PPGR1'!#REF!)</f>
        <v/>
      </c>
      <c r="E1461" s="191" t="str">
        <f>IF('Formulario PPGR3'!$G1461="","",'Formulario PPGR1'!#REF!)</f>
        <v/>
      </c>
      <c r="F1461" s="191" t="str">
        <f>IF('Formulario PPGR3'!$G1461="","",'Formulario PPGR1'!#REF!)</f>
        <v/>
      </c>
      <c r="G1461" s="243"/>
      <c r="H1461" s="531" t="str" cm="1">
        <f t="array" ref="H1461">IF(Tabla1[[#This Row],[Código_Actividad]]="","",_xlfn.XLOOKUP(Tabla1[[#This Row],[Código_Actividad]],CodigoActividad,Tabla2[Actividades Programables Presupuestables],"",0))</f>
        <v/>
      </c>
      <c r="I1461" s="532" t="str">
        <f>IFERROR(VLOOKUP('Formulario PPGR3'!$G1461,'Formulario PPGR2'!$H$110:$V$265,15,FALSE),"")</f>
        <v/>
      </c>
      <c r="J1461" s="537"/>
      <c r="K1461" s="535" t="str">
        <f>IF(Tabla1[[#This Row],[Insumos]]="","",_xlfn.XLOOKUP(Tabla1[[#This Row],[Insumos]],Tabla10[Insumo],Tabla10[InsumoAbrev],"",0))</f>
        <v/>
      </c>
      <c r="L1461" s="536"/>
      <c r="M1461" s="533" t="str">
        <f>IF(Tabla1[[#This Row],[Descripción]]="","",_xlfn.XLOOKUP(Tabla1[[#This Row],[Descripción]],Tabla10[Descripción],Tabla10[Unidad de Medida],"",0))</f>
        <v/>
      </c>
      <c r="N1461" s="323"/>
      <c r="O1461" s="534" t="str">
        <f>IF(Tabla1[[#This Row],[Descripción]]="","",_xlfn.XLOOKUP(Tabla1[[#This Row],[Descripción]],Tabla10[Descripción],Tabla10[Precio Unitario],0))</f>
        <v/>
      </c>
      <c r="P1461" s="534" t="str">
        <f>IF(Tabla1[[#This Row],[Cantidad de Insumos]]="","",Tabla1[[#This Row],[Precio Unitario]]*Tabla1[[#This Row],[Cantidad de Insumos]])</f>
        <v/>
      </c>
      <c r="Q1461" s="534" t="str">
        <f>IF(Tabla1[[#This Row],[Descripción]]="","",_xlfn.XLOOKUP(Tabla1[[#This Row],[Descripción]],Tabla10[Descripción],Tabla10[CODIGO PRESUPUESTARIO],0))</f>
        <v/>
      </c>
      <c r="R1461" s="535"/>
    </row>
    <row r="1462" spans="2:18" x14ac:dyDescent="0.25">
      <c r="B1462" s="191" t="str">
        <f>IF('Formulario PPGR3'!$G1462="","",CONCATENATE('Formulario PPGR3'!$C1462,".",'Formulario PPGR3'!$D1462,".",'Formulario PPGR3'!$E1462,".",'Formulario PPGR3'!$F1462))</f>
        <v/>
      </c>
      <c r="C1462" s="191" t="str">
        <f>IF('Formulario PPGR3'!$G1462="","",'Formulario PPGR1'!#REF!)</f>
        <v/>
      </c>
      <c r="D1462" s="191" t="str">
        <f>IF('Formulario PPGR3'!$G1462="","",'Formulario PPGR1'!#REF!)</f>
        <v/>
      </c>
      <c r="E1462" s="191" t="str">
        <f>IF('Formulario PPGR3'!$G1462="","",'Formulario PPGR1'!#REF!)</f>
        <v/>
      </c>
      <c r="F1462" s="191" t="str">
        <f>IF('Formulario PPGR3'!$G1462="","",'Formulario PPGR1'!#REF!)</f>
        <v/>
      </c>
      <c r="G1462" s="243"/>
      <c r="H1462" s="531" t="str" cm="1">
        <f t="array" ref="H1462">IF(Tabla1[[#This Row],[Código_Actividad]]="","",_xlfn.XLOOKUP(Tabla1[[#This Row],[Código_Actividad]],CodigoActividad,Tabla2[Actividades Programables Presupuestables],"",0))</f>
        <v/>
      </c>
      <c r="I1462" s="532" t="str">
        <f>IFERROR(VLOOKUP('Formulario PPGR3'!$G1462,'Formulario PPGR2'!$H$110:$V$265,15,FALSE),"")</f>
        <v/>
      </c>
      <c r="J1462" s="537"/>
      <c r="K1462" s="535" t="str">
        <f>IF(Tabla1[[#This Row],[Insumos]]="","",_xlfn.XLOOKUP(Tabla1[[#This Row],[Insumos]],Tabla10[Insumo],Tabla10[InsumoAbrev],"",0))</f>
        <v/>
      </c>
      <c r="L1462" s="536"/>
      <c r="M1462" s="533" t="str">
        <f>IF(Tabla1[[#This Row],[Descripción]]="","",_xlfn.XLOOKUP(Tabla1[[#This Row],[Descripción]],Tabla10[Descripción],Tabla10[Unidad de Medida],"",0))</f>
        <v/>
      </c>
      <c r="N1462" s="323"/>
      <c r="O1462" s="534" t="str">
        <f>IF(Tabla1[[#This Row],[Descripción]]="","",_xlfn.XLOOKUP(Tabla1[[#This Row],[Descripción]],Tabla10[Descripción],Tabla10[Precio Unitario],0))</f>
        <v/>
      </c>
      <c r="P1462" s="534" t="str">
        <f>IF(Tabla1[[#This Row],[Cantidad de Insumos]]="","",Tabla1[[#This Row],[Precio Unitario]]*Tabla1[[#This Row],[Cantidad de Insumos]])</f>
        <v/>
      </c>
      <c r="Q1462" s="534" t="str">
        <f>IF(Tabla1[[#This Row],[Descripción]]="","",_xlfn.XLOOKUP(Tabla1[[#This Row],[Descripción]],Tabla10[Descripción],Tabla10[CODIGO PRESUPUESTARIO],0))</f>
        <v/>
      </c>
      <c r="R1462" s="535"/>
    </row>
    <row r="1463" spans="2:18" x14ac:dyDescent="0.25">
      <c r="B1463" s="191" t="str">
        <f>IF('Formulario PPGR3'!$G1463="","",CONCATENATE('Formulario PPGR3'!$C1463,".",'Formulario PPGR3'!$D1463,".",'Formulario PPGR3'!$E1463,".",'Formulario PPGR3'!$F1463))</f>
        <v/>
      </c>
      <c r="C1463" s="191" t="str">
        <f>IF('Formulario PPGR3'!$G1463="","",'Formulario PPGR1'!#REF!)</f>
        <v/>
      </c>
      <c r="D1463" s="191" t="str">
        <f>IF('Formulario PPGR3'!$G1463="","",'Formulario PPGR1'!#REF!)</f>
        <v/>
      </c>
      <c r="E1463" s="191" t="str">
        <f>IF('Formulario PPGR3'!$G1463="","",'Formulario PPGR1'!#REF!)</f>
        <v/>
      </c>
      <c r="F1463" s="191" t="str">
        <f>IF('Formulario PPGR3'!$G1463="","",'Formulario PPGR1'!#REF!)</f>
        <v/>
      </c>
      <c r="G1463" s="243"/>
      <c r="H1463" s="531" t="str" cm="1">
        <f t="array" ref="H1463">IF(Tabla1[[#This Row],[Código_Actividad]]="","",_xlfn.XLOOKUP(Tabla1[[#This Row],[Código_Actividad]],CodigoActividad,Tabla2[Actividades Programables Presupuestables],"",0))</f>
        <v/>
      </c>
      <c r="I1463" s="532" t="str">
        <f>IFERROR(VLOOKUP('Formulario PPGR3'!$G1463,'Formulario PPGR2'!$H$110:$V$265,15,FALSE),"")</f>
        <v/>
      </c>
      <c r="J1463" s="537"/>
      <c r="K1463" s="535" t="str">
        <f>IF(Tabla1[[#This Row],[Insumos]]="","",_xlfn.XLOOKUP(Tabla1[[#This Row],[Insumos]],Tabla10[Insumo],Tabla10[InsumoAbrev],"",0))</f>
        <v/>
      </c>
      <c r="L1463" s="536"/>
      <c r="M1463" s="533" t="str">
        <f>IF(Tabla1[[#This Row],[Descripción]]="","",_xlfn.XLOOKUP(Tabla1[[#This Row],[Descripción]],Tabla10[Descripción],Tabla10[Unidad de Medida],"",0))</f>
        <v/>
      </c>
      <c r="N1463" s="323"/>
      <c r="O1463" s="534" t="str">
        <f>IF(Tabla1[[#This Row],[Descripción]]="","",_xlfn.XLOOKUP(Tabla1[[#This Row],[Descripción]],Tabla10[Descripción],Tabla10[Precio Unitario],0))</f>
        <v/>
      </c>
      <c r="P1463" s="534" t="str">
        <f>IF(Tabla1[[#This Row],[Cantidad de Insumos]]="","",Tabla1[[#This Row],[Precio Unitario]]*Tabla1[[#This Row],[Cantidad de Insumos]])</f>
        <v/>
      </c>
      <c r="Q1463" s="534" t="str">
        <f>IF(Tabla1[[#This Row],[Descripción]]="","",_xlfn.XLOOKUP(Tabla1[[#This Row],[Descripción]],Tabla10[Descripción],Tabla10[CODIGO PRESUPUESTARIO],0))</f>
        <v/>
      </c>
      <c r="R1463" s="535"/>
    </row>
    <row r="1464" spans="2:18" x14ac:dyDescent="0.25">
      <c r="B1464" s="191" t="str">
        <f>IF('Formulario PPGR3'!$G1464="","",CONCATENATE('Formulario PPGR3'!$C1464,".",'Formulario PPGR3'!$D1464,".",'Formulario PPGR3'!$E1464,".",'Formulario PPGR3'!$F1464))</f>
        <v/>
      </c>
      <c r="C1464" s="191" t="str">
        <f>IF('Formulario PPGR3'!$G1464="","",'Formulario PPGR1'!#REF!)</f>
        <v/>
      </c>
      <c r="D1464" s="191" t="str">
        <f>IF('Formulario PPGR3'!$G1464="","",'Formulario PPGR1'!#REF!)</f>
        <v/>
      </c>
      <c r="E1464" s="191" t="str">
        <f>IF('Formulario PPGR3'!$G1464="","",'Formulario PPGR1'!#REF!)</f>
        <v/>
      </c>
      <c r="F1464" s="191" t="str">
        <f>IF('Formulario PPGR3'!$G1464="","",'Formulario PPGR1'!#REF!)</f>
        <v/>
      </c>
      <c r="G1464" s="243"/>
      <c r="H1464" s="531" t="str" cm="1">
        <f t="array" ref="H1464">IF(Tabla1[[#This Row],[Código_Actividad]]="","",_xlfn.XLOOKUP(Tabla1[[#This Row],[Código_Actividad]],CodigoActividad,Tabla2[Actividades Programables Presupuestables],"",0))</f>
        <v/>
      </c>
      <c r="I1464" s="532" t="str">
        <f>IFERROR(VLOOKUP('Formulario PPGR3'!$G1464,'Formulario PPGR2'!$H$110:$V$265,15,FALSE),"")</f>
        <v/>
      </c>
      <c r="J1464" s="537"/>
      <c r="K1464" s="535" t="str">
        <f>IF(Tabla1[[#This Row],[Insumos]]="","",_xlfn.XLOOKUP(Tabla1[[#This Row],[Insumos]],Tabla10[Insumo],Tabla10[InsumoAbrev],"",0))</f>
        <v/>
      </c>
      <c r="L1464" s="536"/>
      <c r="M1464" s="533" t="str">
        <f>IF(Tabla1[[#This Row],[Descripción]]="","",_xlfn.XLOOKUP(Tabla1[[#This Row],[Descripción]],Tabla10[Descripción],Tabla10[Unidad de Medida],"",0))</f>
        <v/>
      </c>
      <c r="N1464" s="323"/>
      <c r="O1464" s="534" t="str">
        <f>IF(Tabla1[[#This Row],[Descripción]]="","",_xlfn.XLOOKUP(Tabla1[[#This Row],[Descripción]],Tabla10[Descripción],Tabla10[Precio Unitario],0))</f>
        <v/>
      </c>
      <c r="P1464" s="534" t="str">
        <f>IF(Tabla1[[#This Row],[Cantidad de Insumos]]="","",Tabla1[[#This Row],[Precio Unitario]]*Tabla1[[#This Row],[Cantidad de Insumos]])</f>
        <v/>
      </c>
      <c r="Q1464" s="534" t="str">
        <f>IF(Tabla1[[#This Row],[Descripción]]="","",_xlfn.XLOOKUP(Tabla1[[#This Row],[Descripción]],Tabla10[Descripción],Tabla10[CODIGO PRESUPUESTARIO],0))</f>
        <v/>
      </c>
      <c r="R1464" s="535"/>
    </row>
    <row r="1465" spans="2:18" x14ac:dyDescent="0.25">
      <c r="B1465" s="191" t="str">
        <f>IF('Formulario PPGR3'!$G1465="","",CONCATENATE('Formulario PPGR3'!$C1465,".",'Formulario PPGR3'!$D1465,".",'Formulario PPGR3'!$E1465,".",'Formulario PPGR3'!$F1465))</f>
        <v/>
      </c>
      <c r="C1465" s="191" t="str">
        <f>IF('Formulario PPGR3'!$G1465="","",'Formulario PPGR1'!#REF!)</f>
        <v/>
      </c>
      <c r="D1465" s="191" t="str">
        <f>IF('Formulario PPGR3'!$G1465="","",'Formulario PPGR1'!#REF!)</f>
        <v/>
      </c>
      <c r="E1465" s="191" t="str">
        <f>IF('Formulario PPGR3'!$G1465="","",'Formulario PPGR1'!#REF!)</f>
        <v/>
      </c>
      <c r="F1465" s="191" t="str">
        <f>IF('Formulario PPGR3'!$G1465="","",'Formulario PPGR1'!#REF!)</f>
        <v/>
      </c>
      <c r="G1465" s="243"/>
      <c r="H1465" s="531" t="str" cm="1">
        <f t="array" ref="H1465">IF(Tabla1[[#This Row],[Código_Actividad]]="","",_xlfn.XLOOKUP(Tabla1[[#This Row],[Código_Actividad]],CodigoActividad,Tabla2[Actividades Programables Presupuestables],"",0))</f>
        <v/>
      </c>
      <c r="I1465" s="532" t="str">
        <f>IFERROR(VLOOKUP('Formulario PPGR3'!$G1465,'Formulario PPGR2'!$H$110:$V$265,15,FALSE),"")</f>
        <v/>
      </c>
      <c r="J1465" s="537"/>
      <c r="K1465" s="535" t="str">
        <f>IF(Tabla1[[#This Row],[Insumos]]="","",_xlfn.XLOOKUP(Tabla1[[#This Row],[Insumos]],Tabla10[Insumo],Tabla10[InsumoAbrev],"",0))</f>
        <v/>
      </c>
      <c r="L1465" s="536"/>
      <c r="M1465" s="533" t="str">
        <f>IF(Tabla1[[#This Row],[Descripción]]="","",_xlfn.XLOOKUP(Tabla1[[#This Row],[Descripción]],Tabla10[Descripción],Tabla10[Unidad de Medida],"",0))</f>
        <v/>
      </c>
      <c r="N1465" s="323"/>
      <c r="O1465" s="534" t="str">
        <f>IF(Tabla1[[#This Row],[Descripción]]="","",_xlfn.XLOOKUP(Tabla1[[#This Row],[Descripción]],Tabla10[Descripción],Tabla10[Precio Unitario],0))</f>
        <v/>
      </c>
      <c r="P1465" s="534" t="str">
        <f>IF(Tabla1[[#This Row],[Cantidad de Insumos]]="","",Tabla1[[#This Row],[Precio Unitario]]*Tabla1[[#This Row],[Cantidad de Insumos]])</f>
        <v/>
      </c>
      <c r="Q1465" s="534" t="str">
        <f>IF(Tabla1[[#This Row],[Descripción]]="","",_xlfn.XLOOKUP(Tabla1[[#This Row],[Descripción]],Tabla10[Descripción],Tabla10[CODIGO PRESUPUESTARIO],0))</f>
        <v/>
      </c>
      <c r="R1465" s="535"/>
    </row>
    <row r="1466" spans="2:18" x14ac:dyDescent="0.25">
      <c r="B1466" s="191" t="str">
        <f>IF('Formulario PPGR3'!$G1466="","",CONCATENATE('Formulario PPGR3'!$C1466,".",'Formulario PPGR3'!$D1466,".",'Formulario PPGR3'!$E1466,".",'Formulario PPGR3'!$F1466))</f>
        <v/>
      </c>
      <c r="C1466" s="191" t="str">
        <f>IF('Formulario PPGR3'!$G1466="","",'Formulario PPGR1'!#REF!)</f>
        <v/>
      </c>
      <c r="D1466" s="191" t="str">
        <f>IF('Formulario PPGR3'!$G1466="","",'Formulario PPGR1'!#REF!)</f>
        <v/>
      </c>
      <c r="E1466" s="191" t="str">
        <f>IF('Formulario PPGR3'!$G1466="","",'Formulario PPGR1'!#REF!)</f>
        <v/>
      </c>
      <c r="F1466" s="191" t="str">
        <f>IF('Formulario PPGR3'!$G1466="","",'Formulario PPGR1'!#REF!)</f>
        <v/>
      </c>
      <c r="G1466" s="243"/>
      <c r="H1466" s="531" t="str" cm="1">
        <f t="array" ref="H1466">IF(Tabla1[[#This Row],[Código_Actividad]]="","",_xlfn.XLOOKUP(Tabla1[[#This Row],[Código_Actividad]],CodigoActividad,Tabla2[Actividades Programables Presupuestables],"",0))</f>
        <v/>
      </c>
      <c r="I1466" s="532" t="str">
        <f>IFERROR(VLOOKUP('Formulario PPGR3'!$G1466,'Formulario PPGR2'!$H$110:$V$265,15,FALSE),"")</f>
        <v/>
      </c>
      <c r="J1466" s="537"/>
      <c r="K1466" s="535" t="str">
        <f>IF(Tabla1[[#This Row],[Insumos]]="","",_xlfn.XLOOKUP(Tabla1[[#This Row],[Insumos]],Tabla10[Insumo],Tabla10[InsumoAbrev],"",0))</f>
        <v/>
      </c>
      <c r="L1466" s="536"/>
      <c r="M1466" s="533" t="str">
        <f>IF(Tabla1[[#This Row],[Descripción]]="","",_xlfn.XLOOKUP(Tabla1[[#This Row],[Descripción]],Tabla10[Descripción],Tabla10[Unidad de Medida],"",0))</f>
        <v/>
      </c>
      <c r="N1466" s="323"/>
      <c r="O1466" s="534" t="str">
        <f>IF(Tabla1[[#This Row],[Descripción]]="","",_xlfn.XLOOKUP(Tabla1[[#This Row],[Descripción]],Tabla10[Descripción],Tabla10[Precio Unitario],0))</f>
        <v/>
      </c>
      <c r="P1466" s="534" t="str">
        <f>IF(Tabla1[[#This Row],[Cantidad de Insumos]]="","",Tabla1[[#This Row],[Precio Unitario]]*Tabla1[[#This Row],[Cantidad de Insumos]])</f>
        <v/>
      </c>
      <c r="Q1466" s="534" t="str">
        <f>IF(Tabla1[[#This Row],[Descripción]]="","",_xlfn.XLOOKUP(Tabla1[[#This Row],[Descripción]],Tabla10[Descripción],Tabla10[CODIGO PRESUPUESTARIO],0))</f>
        <v/>
      </c>
      <c r="R1466" s="535"/>
    </row>
    <row r="1467" spans="2:18" x14ac:dyDescent="0.25">
      <c r="B1467" s="191" t="str">
        <f>IF('Formulario PPGR3'!$G1467="","",CONCATENATE('Formulario PPGR3'!$C1467,".",'Formulario PPGR3'!$D1467,".",'Formulario PPGR3'!$E1467,".",'Formulario PPGR3'!$F1467))</f>
        <v/>
      </c>
      <c r="C1467" s="191" t="str">
        <f>IF('Formulario PPGR3'!$G1467="","",'Formulario PPGR1'!#REF!)</f>
        <v/>
      </c>
      <c r="D1467" s="191" t="str">
        <f>IF('Formulario PPGR3'!$G1467="","",'Formulario PPGR1'!#REF!)</f>
        <v/>
      </c>
      <c r="E1467" s="191" t="str">
        <f>IF('Formulario PPGR3'!$G1467="","",'Formulario PPGR1'!#REF!)</f>
        <v/>
      </c>
      <c r="F1467" s="191" t="str">
        <f>IF('Formulario PPGR3'!$G1467="","",'Formulario PPGR1'!#REF!)</f>
        <v/>
      </c>
      <c r="G1467" s="243"/>
      <c r="H1467" s="531" t="str" cm="1">
        <f t="array" ref="H1467">IF(Tabla1[[#This Row],[Código_Actividad]]="","",_xlfn.XLOOKUP(Tabla1[[#This Row],[Código_Actividad]],CodigoActividad,Tabla2[Actividades Programables Presupuestables],"",0))</f>
        <v/>
      </c>
      <c r="I1467" s="532" t="str">
        <f>IFERROR(VLOOKUP('Formulario PPGR3'!$G1467,'Formulario PPGR2'!$H$110:$V$265,15,FALSE),"")</f>
        <v/>
      </c>
      <c r="J1467" s="537"/>
      <c r="K1467" s="535" t="str">
        <f>IF(Tabla1[[#This Row],[Insumos]]="","",_xlfn.XLOOKUP(Tabla1[[#This Row],[Insumos]],Tabla10[Insumo],Tabla10[InsumoAbrev],"",0))</f>
        <v/>
      </c>
      <c r="L1467" s="536"/>
      <c r="M1467" s="533" t="str">
        <f>IF(Tabla1[[#This Row],[Descripción]]="","",_xlfn.XLOOKUP(Tabla1[[#This Row],[Descripción]],Tabla10[Descripción],Tabla10[Unidad de Medida],"",0))</f>
        <v/>
      </c>
      <c r="N1467" s="323"/>
      <c r="O1467" s="534" t="str">
        <f>IF(Tabla1[[#This Row],[Descripción]]="","",_xlfn.XLOOKUP(Tabla1[[#This Row],[Descripción]],Tabla10[Descripción],Tabla10[Precio Unitario],0))</f>
        <v/>
      </c>
      <c r="P1467" s="534" t="str">
        <f>IF(Tabla1[[#This Row],[Cantidad de Insumos]]="","",Tabla1[[#This Row],[Precio Unitario]]*Tabla1[[#This Row],[Cantidad de Insumos]])</f>
        <v/>
      </c>
      <c r="Q1467" s="534" t="str">
        <f>IF(Tabla1[[#This Row],[Descripción]]="","",_xlfn.XLOOKUP(Tabla1[[#This Row],[Descripción]],Tabla10[Descripción],Tabla10[CODIGO PRESUPUESTARIO],0))</f>
        <v/>
      </c>
      <c r="R1467" s="535"/>
    </row>
    <row r="1468" spans="2:18" x14ac:dyDescent="0.25">
      <c r="B1468" s="191" t="str">
        <f>IF('Formulario PPGR3'!$G1468="","",CONCATENATE('Formulario PPGR3'!$C1468,".",'Formulario PPGR3'!$D1468,".",'Formulario PPGR3'!$E1468,".",'Formulario PPGR3'!$F1468))</f>
        <v/>
      </c>
      <c r="C1468" s="191" t="str">
        <f>IF('Formulario PPGR3'!$G1468="","",'Formulario PPGR1'!#REF!)</f>
        <v/>
      </c>
      <c r="D1468" s="191" t="str">
        <f>IF('Formulario PPGR3'!$G1468="","",'Formulario PPGR1'!#REF!)</f>
        <v/>
      </c>
      <c r="E1468" s="191" t="str">
        <f>IF('Formulario PPGR3'!$G1468="","",'Formulario PPGR1'!#REF!)</f>
        <v/>
      </c>
      <c r="F1468" s="191" t="str">
        <f>IF('Formulario PPGR3'!$G1468="","",'Formulario PPGR1'!#REF!)</f>
        <v/>
      </c>
      <c r="G1468" s="243"/>
      <c r="H1468" s="531" t="str" cm="1">
        <f t="array" ref="H1468">IF(Tabla1[[#This Row],[Código_Actividad]]="","",_xlfn.XLOOKUP(Tabla1[[#This Row],[Código_Actividad]],CodigoActividad,Tabla2[Actividades Programables Presupuestables],"",0))</f>
        <v/>
      </c>
      <c r="I1468" s="532" t="str">
        <f>IFERROR(VLOOKUP('Formulario PPGR3'!$G1468,'Formulario PPGR2'!$H$110:$V$265,15,FALSE),"")</f>
        <v/>
      </c>
      <c r="J1468" s="537"/>
      <c r="K1468" s="535" t="str">
        <f>IF(Tabla1[[#This Row],[Insumos]]="","",_xlfn.XLOOKUP(Tabla1[[#This Row],[Insumos]],Tabla10[Insumo],Tabla10[InsumoAbrev],"",0))</f>
        <v/>
      </c>
      <c r="L1468" s="536"/>
      <c r="M1468" s="533" t="str">
        <f>IF(Tabla1[[#This Row],[Descripción]]="","",_xlfn.XLOOKUP(Tabla1[[#This Row],[Descripción]],Tabla10[Descripción],Tabla10[Unidad de Medida],"",0))</f>
        <v/>
      </c>
      <c r="N1468" s="323"/>
      <c r="O1468" s="534" t="str">
        <f>IF(Tabla1[[#This Row],[Descripción]]="","",_xlfn.XLOOKUP(Tabla1[[#This Row],[Descripción]],Tabla10[Descripción],Tabla10[Precio Unitario],0))</f>
        <v/>
      </c>
      <c r="P1468" s="534" t="str">
        <f>IF(Tabla1[[#This Row],[Cantidad de Insumos]]="","",Tabla1[[#This Row],[Precio Unitario]]*Tabla1[[#This Row],[Cantidad de Insumos]])</f>
        <v/>
      </c>
      <c r="Q1468" s="534" t="str">
        <f>IF(Tabla1[[#This Row],[Descripción]]="","",_xlfn.XLOOKUP(Tabla1[[#This Row],[Descripción]],Tabla10[Descripción],Tabla10[CODIGO PRESUPUESTARIO],0))</f>
        <v/>
      </c>
      <c r="R1468" s="535"/>
    </row>
    <row r="1469" spans="2:18" x14ac:dyDescent="0.25">
      <c r="B1469" s="191" t="str">
        <f>IF('Formulario PPGR3'!$G1469="","",CONCATENATE('Formulario PPGR3'!$C1469,".",'Formulario PPGR3'!$D1469,".",'Formulario PPGR3'!$E1469,".",'Formulario PPGR3'!$F1469))</f>
        <v/>
      </c>
      <c r="C1469" s="191" t="str">
        <f>IF('Formulario PPGR3'!$G1469="","",'Formulario PPGR1'!#REF!)</f>
        <v/>
      </c>
      <c r="D1469" s="191" t="str">
        <f>IF('Formulario PPGR3'!$G1469="","",'Formulario PPGR1'!#REF!)</f>
        <v/>
      </c>
      <c r="E1469" s="191" t="str">
        <f>IF('Formulario PPGR3'!$G1469="","",'Formulario PPGR1'!#REF!)</f>
        <v/>
      </c>
      <c r="F1469" s="191" t="str">
        <f>IF('Formulario PPGR3'!$G1469="","",'Formulario PPGR1'!#REF!)</f>
        <v/>
      </c>
      <c r="G1469" s="243"/>
      <c r="H1469" s="531" t="str" cm="1">
        <f t="array" ref="H1469">IF(Tabla1[[#This Row],[Código_Actividad]]="","",_xlfn.XLOOKUP(Tabla1[[#This Row],[Código_Actividad]],CodigoActividad,Tabla2[Actividades Programables Presupuestables],"",0))</f>
        <v/>
      </c>
      <c r="I1469" s="532" t="str">
        <f>IFERROR(VLOOKUP('Formulario PPGR3'!$G1469,'Formulario PPGR2'!$H$110:$V$265,15,FALSE),"")</f>
        <v/>
      </c>
      <c r="J1469" s="537"/>
      <c r="K1469" s="535" t="str">
        <f>IF(Tabla1[[#This Row],[Insumos]]="","",_xlfn.XLOOKUP(Tabla1[[#This Row],[Insumos]],Tabla10[Insumo],Tabla10[InsumoAbrev],"",0))</f>
        <v/>
      </c>
      <c r="L1469" s="536"/>
      <c r="M1469" s="533" t="str">
        <f>IF(Tabla1[[#This Row],[Descripción]]="","",_xlfn.XLOOKUP(Tabla1[[#This Row],[Descripción]],Tabla10[Descripción],Tabla10[Unidad de Medida],"",0))</f>
        <v/>
      </c>
      <c r="N1469" s="323"/>
      <c r="O1469" s="534" t="str">
        <f>IF(Tabla1[[#This Row],[Descripción]]="","",_xlfn.XLOOKUP(Tabla1[[#This Row],[Descripción]],Tabla10[Descripción],Tabla10[Precio Unitario],0))</f>
        <v/>
      </c>
      <c r="P1469" s="534" t="str">
        <f>IF(Tabla1[[#This Row],[Cantidad de Insumos]]="","",Tabla1[[#This Row],[Precio Unitario]]*Tabla1[[#This Row],[Cantidad de Insumos]])</f>
        <v/>
      </c>
      <c r="Q1469" s="534" t="str">
        <f>IF(Tabla1[[#This Row],[Descripción]]="","",_xlfn.XLOOKUP(Tabla1[[#This Row],[Descripción]],Tabla10[Descripción],Tabla10[CODIGO PRESUPUESTARIO],0))</f>
        <v/>
      </c>
      <c r="R1469" s="535"/>
    </row>
    <row r="1470" spans="2:18" x14ac:dyDescent="0.25">
      <c r="B1470" s="191" t="str">
        <f>IF('Formulario PPGR3'!$G1470="","",CONCATENATE('Formulario PPGR3'!$C1470,".",'Formulario PPGR3'!$D1470,".",'Formulario PPGR3'!$E1470,".",'Formulario PPGR3'!$F1470))</f>
        <v/>
      </c>
      <c r="C1470" s="191" t="str">
        <f>IF('Formulario PPGR3'!$G1470="","",'Formulario PPGR1'!#REF!)</f>
        <v/>
      </c>
      <c r="D1470" s="191" t="str">
        <f>IF('Formulario PPGR3'!$G1470="","",'Formulario PPGR1'!#REF!)</f>
        <v/>
      </c>
      <c r="E1470" s="191" t="str">
        <f>IF('Formulario PPGR3'!$G1470="","",'Formulario PPGR1'!#REF!)</f>
        <v/>
      </c>
      <c r="F1470" s="191" t="str">
        <f>IF('Formulario PPGR3'!$G1470="","",'Formulario PPGR1'!#REF!)</f>
        <v/>
      </c>
      <c r="G1470" s="243"/>
      <c r="H1470" s="531" t="str" cm="1">
        <f t="array" ref="H1470">IF(Tabla1[[#This Row],[Código_Actividad]]="","",_xlfn.XLOOKUP(Tabla1[[#This Row],[Código_Actividad]],CodigoActividad,Tabla2[Actividades Programables Presupuestables],"",0))</f>
        <v/>
      </c>
      <c r="I1470" s="532" t="str">
        <f>IFERROR(VLOOKUP('Formulario PPGR3'!$G1470,'Formulario PPGR2'!$H$110:$V$265,15,FALSE),"")</f>
        <v/>
      </c>
      <c r="J1470" s="537"/>
      <c r="K1470" s="535" t="str">
        <f>IF(Tabla1[[#This Row],[Insumos]]="","",_xlfn.XLOOKUP(Tabla1[[#This Row],[Insumos]],Tabla10[Insumo],Tabla10[InsumoAbrev],"",0))</f>
        <v/>
      </c>
      <c r="L1470" s="536"/>
      <c r="M1470" s="533" t="str">
        <f>IF(Tabla1[[#This Row],[Descripción]]="","",_xlfn.XLOOKUP(Tabla1[[#This Row],[Descripción]],Tabla10[Descripción],Tabla10[Unidad de Medida],"",0))</f>
        <v/>
      </c>
      <c r="N1470" s="323"/>
      <c r="O1470" s="534" t="str">
        <f>IF(Tabla1[[#This Row],[Descripción]]="","",_xlfn.XLOOKUP(Tabla1[[#This Row],[Descripción]],Tabla10[Descripción],Tabla10[Precio Unitario],0))</f>
        <v/>
      </c>
      <c r="P1470" s="534" t="str">
        <f>IF(Tabla1[[#This Row],[Cantidad de Insumos]]="","",Tabla1[[#This Row],[Precio Unitario]]*Tabla1[[#This Row],[Cantidad de Insumos]])</f>
        <v/>
      </c>
      <c r="Q1470" s="534" t="str">
        <f>IF(Tabla1[[#This Row],[Descripción]]="","",_xlfn.XLOOKUP(Tabla1[[#This Row],[Descripción]],Tabla10[Descripción],Tabla10[CODIGO PRESUPUESTARIO],0))</f>
        <v/>
      </c>
      <c r="R1470" s="535"/>
    </row>
    <row r="1471" spans="2:18" x14ac:dyDescent="0.25">
      <c r="B1471" s="191" t="str">
        <f>IF('Formulario PPGR3'!$G1471="","",CONCATENATE('Formulario PPGR3'!$C1471,".",'Formulario PPGR3'!$D1471,".",'Formulario PPGR3'!$E1471,".",'Formulario PPGR3'!$F1471))</f>
        <v/>
      </c>
      <c r="C1471" s="191" t="str">
        <f>IF('Formulario PPGR3'!$G1471="","",'Formulario PPGR1'!#REF!)</f>
        <v/>
      </c>
      <c r="D1471" s="191" t="str">
        <f>IF('Formulario PPGR3'!$G1471="","",'Formulario PPGR1'!#REF!)</f>
        <v/>
      </c>
      <c r="E1471" s="191" t="str">
        <f>IF('Formulario PPGR3'!$G1471="","",'Formulario PPGR1'!#REF!)</f>
        <v/>
      </c>
      <c r="F1471" s="191" t="str">
        <f>IF('Formulario PPGR3'!$G1471="","",'Formulario PPGR1'!#REF!)</f>
        <v/>
      </c>
      <c r="G1471" s="243"/>
      <c r="H1471" s="531" t="str" cm="1">
        <f t="array" ref="H1471">IF(Tabla1[[#This Row],[Código_Actividad]]="","",_xlfn.XLOOKUP(Tabla1[[#This Row],[Código_Actividad]],CodigoActividad,Tabla2[Actividades Programables Presupuestables],"",0))</f>
        <v/>
      </c>
      <c r="I1471" s="532" t="str">
        <f>IFERROR(VLOOKUP('Formulario PPGR3'!$G1471,'Formulario PPGR2'!$H$110:$V$265,15,FALSE),"")</f>
        <v/>
      </c>
      <c r="J1471" s="537"/>
      <c r="K1471" s="535" t="str">
        <f>IF(Tabla1[[#This Row],[Insumos]]="","",_xlfn.XLOOKUP(Tabla1[[#This Row],[Insumos]],Tabla10[Insumo],Tabla10[InsumoAbrev],"",0))</f>
        <v/>
      </c>
      <c r="L1471" s="536"/>
      <c r="M1471" s="533" t="str">
        <f>IF(Tabla1[[#This Row],[Descripción]]="","",_xlfn.XLOOKUP(Tabla1[[#This Row],[Descripción]],Tabla10[Descripción],Tabla10[Unidad de Medida],"",0))</f>
        <v/>
      </c>
      <c r="N1471" s="323"/>
      <c r="O1471" s="534" t="str">
        <f>IF(Tabla1[[#This Row],[Descripción]]="","",_xlfn.XLOOKUP(Tabla1[[#This Row],[Descripción]],Tabla10[Descripción],Tabla10[Precio Unitario],0))</f>
        <v/>
      </c>
      <c r="P1471" s="534" t="str">
        <f>IF(Tabla1[[#This Row],[Cantidad de Insumos]]="","",Tabla1[[#This Row],[Precio Unitario]]*Tabla1[[#This Row],[Cantidad de Insumos]])</f>
        <v/>
      </c>
      <c r="Q1471" s="534" t="str">
        <f>IF(Tabla1[[#This Row],[Descripción]]="","",_xlfn.XLOOKUP(Tabla1[[#This Row],[Descripción]],Tabla10[Descripción],Tabla10[CODIGO PRESUPUESTARIO],0))</f>
        <v/>
      </c>
      <c r="R1471" s="535"/>
    </row>
    <row r="1472" spans="2:18" x14ac:dyDescent="0.25">
      <c r="B1472" s="191" t="str">
        <f>IF('Formulario PPGR3'!$G1472="","",CONCATENATE('Formulario PPGR3'!$C1472,".",'Formulario PPGR3'!$D1472,".",'Formulario PPGR3'!$E1472,".",'Formulario PPGR3'!$F1472))</f>
        <v/>
      </c>
      <c r="C1472" s="191" t="str">
        <f>IF('Formulario PPGR3'!$G1472="","",'Formulario PPGR1'!#REF!)</f>
        <v/>
      </c>
      <c r="D1472" s="191" t="str">
        <f>IF('Formulario PPGR3'!$G1472="","",'Formulario PPGR1'!#REF!)</f>
        <v/>
      </c>
      <c r="E1472" s="191" t="str">
        <f>IF('Formulario PPGR3'!$G1472="","",'Formulario PPGR1'!#REF!)</f>
        <v/>
      </c>
      <c r="F1472" s="191" t="str">
        <f>IF('Formulario PPGR3'!$G1472="","",'Formulario PPGR1'!#REF!)</f>
        <v/>
      </c>
      <c r="G1472" s="243"/>
      <c r="H1472" s="531" t="str" cm="1">
        <f t="array" ref="H1472">IF(Tabla1[[#This Row],[Código_Actividad]]="","",_xlfn.XLOOKUP(Tabla1[[#This Row],[Código_Actividad]],CodigoActividad,Tabla2[Actividades Programables Presupuestables],"",0))</f>
        <v/>
      </c>
      <c r="I1472" s="532" t="str">
        <f>IFERROR(VLOOKUP('Formulario PPGR3'!$G1472,'Formulario PPGR2'!$H$110:$V$265,15,FALSE),"")</f>
        <v/>
      </c>
      <c r="J1472" s="537"/>
      <c r="K1472" s="535" t="str">
        <f>IF(Tabla1[[#This Row],[Insumos]]="","",_xlfn.XLOOKUP(Tabla1[[#This Row],[Insumos]],Tabla10[Insumo],Tabla10[InsumoAbrev],"",0))</f>
        <v/>
      </c>
      <c r="L1472" s="536"/>
      <c r="M1472" s="533" t="str">
        <f>IF(Tabla1[[#This Row],[Descripción]]="","",_xlfn.XLOOKUP(Tabla1[[#This Row],[Descripción]],Tabla10[Descripción],Tabla10[Unidad de Medida],"",0))</f>
        <v/>
      </c>
      <c r="N1472" s="323"/>
      <c r="O1472" s="534" t="str">
        <f>IF(Tabla1[[#This Row],[Descripción]]="","",_xlfn.XLOOKUP(Tabla1[[#This Row],[Descripción]],Tabla10[Descripción],Tabla10[Precio Unitario],0))</f>
        <v/>
      </c>
      <c r="P1472" s="534" t="str">
        <f>IF(Tabla1[[#This Row],[Cantidad de Insumos]]="","",Tabla1[[#This Row],[Precio Unitario]]*Tabla1[[#This Row],[Cantidad de Insumos]])</f>
        <v/>
      </c>
      <c r="Q1472" s="534" t="str">
        <f>IF(Tabla1[[#This Row],[Descripción]]="","",_xlfn.XLOOKUP(Tabla1[[#This Row],[Descripción]],Tabla10[Descripción],Tabla10[CODIGO PRESUPUESTARIO],0))</f>
        <v/>
      </c>
      <c r="R1472" s="535"/>
    </row>
    <row r="1473" spans="2:18" x14ac:dyDescent="0.25">
      <c r="B1473" s="191" t="str">
        <f>IF('Formulario PPGR3'!$G1473="","",CONCATENATE('Formulario PPGR3'!$C1473,".",'Formulario PPGR3'!$D1473,".",'Formulario PPGR3'!$E1473,".",'Formulario PPGR3'!$F1473))</f>
        <v/>
      </c>
      <c r="C1473" s="191" t="str">
        <f>IF('Formulario PPGR3'!$G1473="","",'Formulario PPGR1'!#REF!)</f>
        <v/>
      </c>
      <c r="D1473" s="191" t="str">
        <f>IF('Formulario PPGR3'!$G1473="","",'Formulario PPGR1'!#REF!)</f>
        <v/>
      </c>
      <c r="E1473" s="191" t="str">
        <f>IF('Formulario PPGR3'!$G1473="","",'Formulario PPGR1'!#REF!)</f>
        <v/>
      </c>
      <c r="F1473" s="191" t="str">
        <f>IF('Formulario PPGR3'!$G1473="","",'Formulario PPGR1'!#REF!)</f>
        <v/>
      </c>
      <c r="G1473" s="243"/>
      <c r="H1473" s="531" t="str" cm="1">
        <f t="array" ref="H1473">IF(Tabla1[[#This Row],[Código_Actividad]]="","",_xlfn.XLOOKUP(Tabla1[[#This Row],[Código_Actividad]],CodigoActividad,Tabla2[Actividades Programables Presupuestables],"",0))</f>
        <v/>
      </c>
      <c r="I1473" s="532" t="str">
        <f>IFERROR(VLOOKUP('Formulario PPGR3'!$G1473,'Formulario PPGR2'!$H$110:$V$265,15,FALSE),"")</f>
        <v/>
      </c>
      <c r="J1473" s="537"/>
      <c r="K1473" s="535" t="str">
        <f>IF(Tabla1[[#This Row],[Insumos]]="","",_xlfn.XLOOKUP(Tabla1[[#This Row],[Insumos]],Tabla10[Insumo],Tabla10[InsumoAbrev],"",0))</f>
        <v/>
      </c>
      <c r="L1473" s="536"/>
      <c r="M1473" s="533" t="str">
        <f>IF(Tabla1[[#This Row],[Descripción]]="","",_xlfn.XLOOKUP(Tabla1[[#This Row],[Descripción]],Tabla10[Descripción],Tabla10[Unidad de Medida],"",0))</f>
        <v/>
      </c>
      <c r="N1473" s="323"/>
      <c r="O1473" s="534" t="str">
        <f>IF(Tabla1[[#This Row],[Descripción]]="","",_xlfn.XLOOKUP(Tabla1[[#This Row],[Descripción]],Tabla10[Descripción],Tabla10[Precio Unitario],0))</f>
        <v/>
      </c>
      <c r="P1473" s="534" t="str">
        <f>IF(Tabla1[[#This Row],[Cantidad de Insumos]]="","",Tabla1[[#This Row],[Precio Unitario]]*Tabla1[[#This Row],[Cantidad de Insumos]])</f>
        <v/>
      </c>
      <c r="Q1473" s="534" t="str">
        <f>IF(Tabla1[[#This Row],[Descripción]]="","",_xlfn.XLOOKUP(Tabla1[[#This Row],[Descripción]],Tabla10[Descripción],Tabla10[CODIGO PRESUPUESTARIO],0))</f>
        <v/>
      </c>
      <c r="R1473" s="535"/>
    </row>
    <row r="1474" spans="2:18" x14ac:dyDescent="0.25">
      <c r="B1474" s="191" t="str">
        <f>IF('Formulario PPGR3'!$G1474="","",CONCATENATE('Formulario PPGR3'!$C1474,".",'Formulario PPGR3'!$D1474,".",'Formulario PPGR3'!$E1474,".",'Formulario PPGR3'!$F1474))</f>
        <v/>
      </c>
      <c r="C1474" s="191" t="str">
        <f>IF('Formulario PPGR3'!$G1474="","",'Formulario PPGR1'!#REF!)</f>
        <v/>
      </c>
      <c r="D1474" s="191" t="str">
        <f>IF('Formulario PPGR3'!$G1474="","",'Formulario PPGR1'!#REF!)</f>
        <v/>
      </c>
      <c r="E1474" s="191" t="str">
        <f>IF('Formulario PPGR3'!$G1474="","",'Formulario PPGR1'!#REF!)</f>
        <v/>
      </c>
      <c r="F1474" s="191" t="str">
        <f>IF('Formulario PPGR3'!$G1474="","",'Formulario PPGR1'!#REF!)</f>
        <v/>
      </c>
      <c r="G1474" s="243"/>
      <c r="H1474" s="531" t="str" cm="1">
        <f t="array" ref="H1474">IF(Tabla1[[#This Row],[Código_Actividad]]="","",_xlfn.XLOOKUP(Tabla1[[#This Row],[Código_Actividad]],CodigoActividad,Tabla2[Actividades Programables Presupuestables],"",0))</f>
        <v/>
      </c>
      <c r="I1474" s="532" t="str">
        <f>IFERROR(VLOOKUP('Formulario PPGR3'!$G1474,'Formulario PPGR2'!$H$110:$V$265,15,FALSE),"")</f>
        <v/>
      </c>
      <c r="J1474" s="537"/>
      <c r="K1474" s="535" t="str">
        <f>IF(Tabla1[[#This Row],[Insumos]]="","",_xlfn.XLOOKUP(Tabla1[[#This Row],[Insumos]],Tabla10[Insumo],Tabla10[InsumoAbrev],"",0))</f>
        <v/>
      </c>
      <c r="L1474" s="536"/>
      <c r="M1474" s="533" t="str">
        <f>IF(Tabla1[[#This Row],[Descripción]]="","",_xlfn.XLOOKUP(Tabla1[[#This Row],[Descripción]],Tabla10[Descripción],Tabla10[Unidad de Medida],"",0))</f>
        <v/>
      </c>
      <c r="N1474" s="323"/>
      <c r="O1474" s="534" t="str">
        <f>IF(Tabla1[[#This Row],[Descripción]]="","",_xlfn.XLOOKUP(Tabla1[[#This Row],[Descripción]],Tabla10[Descripción],Tabla10[Precio Unitario],0))</f>
        <v/>
      </c>
      <c r="P1474" s="534" t="str">
        <f>IF(Tabla1[[#This Row],[Cantidad de Insumos]]="","",Tabla1[[#This Row],[Precio Unitario]]*Tabla1[[#This Row],[Cantidad de Insumos]])</f>
        <v/>
      </c>
      <c r="Q1474" s="534" t="str">
        <f>IF(Tabla1[[#This Row],[Descripción]]="","",_xlfn.XLOOKUP(Tabla1[[#This Row],[Descripción]],Tabla10[Descripción],Tabla10[CODIGO PRESUPUESTARIO],0))</f>
        <v/>
      </c>
      <c r="R1474" s="535"/>
    </row>
    <row r="1475" spans="2:18" x14ac:dyDescent="0.25">
      <c r="B1475" s="191" t="str">
        <f>IF('Formulario PPGR3'!$G1475="","",CONCATENATE('Formulario PPGR3'!$C1475,".",'Formulario PPGR3'!$D1475,".",'Formulario PPGR3'!$E1475,".",'Formulario PPGR3'!$F1475))</f>
        <v/>
      </c>
      <c r="C1475" s="191" t="str">
        <f>IF('Formulario PPGR3'!$G1475="","",'Formulario PPGR1'!#REF!)</f>
        <v/>
      </c>
      <c r="D1475" s="191" t="str">
        <f>IF('Formulario PPGR3'!$G1475="","",'Formulario PPGR1'!#REF!)</f>
        <v/>
      </c>
      <c r="E1475" s="191" t="str">
        <f>IF('Formulario PPGR3'!$G1475="","",'Formulario PPGR1'!#REF!)</f>
        <v/>
      </c>
      <c r="F1475" s="191" t="str">
        <f>IF('Formulario PPGR3'!$G1475="","",'Formulario PPGR1'!#REF!)</f>
        <v/>
      </c>
      <c r="G1475" s="243"/>
      <c r="H1475" s="531" t="str" cm="1">
        <f t="array" ref="H1475">IF(Tabla1[[#This Row],[Código_Actividad]]="","",_xlfn.XLOOKUP(Tabla1[[#This Row],[Código_Actividad]],CodigoActividad,Tabla2[Actividades Programables Presupuestables],"",0))</f>
        <v/>
      </c>
      <c r="I1475" s="532" t="str">
        <f>IFERROR(VLOOKUP('Formulario PPGR3'!$G1475,'Formulario PPGR2'!$H$110:$V$265,15,FALSE),"")</f>
        <v/>
      </c>
      <c r="J1475" s="537"/>
      <c r="K1475" s="535" t="str">
        <f>IF(Tabla1[[#This Row],[Insumos]]="","",_xlfn.XLOOKUP(Tabla1[[#This Row],[Insumos]],Tabla10[Insumo],Tabla10[InsumoAbrev],"",0))</f>
        <v/>
      </c>
      <c r="L1475" s="536"/>
      <c r="M1475" s="533" t="str">
        <f>IF(Tabla1[[#This Row],[Descripción]]="","",_xlfn.XLOOKUP(Tabla1[[#This Row],[Descripción]],Tabla10[Descripción],Tabla10[Unidad de Medida],"",0))</f>
        <v/>
      </c>
      <c r="N1475" s="323"/>
      <c r="O1475" s="534" t="str">
        <f>IF(Tabla1[[#This Row],[Descripción]]="","",_xlfn.XLOOKUP(Tabla1[[#This Row],[Descripción]],Tabla10[Descripción],Tabla10[Precio Unitario],0))</f>
        <v/>
      </c>
      <c r="P1475" s="534" t="str">
        <f>IF(Tabla1[[#This Row],[Cantidad de Insumos]]="","",Tabla1[[#This Row],[Precio Unitario]]*Tabla1[[#This Row],[Cantidad de Insumos]])</f>
        <v/>
      </c>
      <c r="Q1475" s="534" t="str">
        <f>IF(Tabla1[[#This Row],[Descripción]]="","",_xlfn.XLOOKUP(Tabla1[[#This Row],[Descripción]],Tabla10[Descripción],Tabla10[CODIGO PRESUPUESTARIO],0))</f>
        <v/>
      </c>
      <c r="R1475" s="535"/>
    </row>
    <row r="1476" spans="2:18" x14ac:dyDescent="0.25">
      <c r="B1476" s="191" t="str">
        <f>IF('Formulario PPGR3'!$G1476="","",CONCATENATE('Formulario PPGR3'!$C1476,".",'Formulario PPGR3'!$D1476,".",'Formulario PPGR3'!$E1476,".",'Formulario PPGR3'!$F1476))</f>
        <v/>
      </c>
      <c r="C1476" s="191" t="str">
        <f>IF('Formulario PPGR3'!$G1476="","",'Formulario PPGR1'!#REF!)</f>
        <v/>
      </c>
      <c r="D1476" s="191" t="str">
        <f>IF('Formulario PPGR3'!$G1476="","",'Formulario PPGR1'!#REF!)</f>
        <v/>
      </c>
      <c r="E1476" s="191" t="str">
        <f>IF('Formulario PPGR3'!$G1476="","",'Formulario PPGR1'!#REF!)</f>
        <v/>
      </c>
      <c r="F1476" s="191" t="str">
        <f>IF('Formulario PPGR3'!$G1476="","",'Formulario PPGR1'!#REF!)</f>
        <v/>
      </c>
      <c r="G1476" s="243"/>
      <c r="H1476" s="531" t="str" cm="1">
        <f t="array" ref="H1476">IF(Tabla1[[#This Row],[Código_Actividad]]="","",_xlfn.XLOOKUP(Tabla1[[#This Row],[Código_Actividad]],CodigoActividad,Tabla2[Actividades Programables Presupuestables],"",0))</f>
        <v/>
      </c>
      <c r="I1476" s="532" t="str">
        <f>IFERROR(VLOOKUP('Formulario PPGR3'!$G1476,'Formulario PPGR2'!$H$110:$V$265,15,FALSE),"")</f>
        <v/>
      </c>
      <c r="J1476" s="537"/>
      <c r="K1476" s="535" t="str">
        <f>IF(Tabla1[[#This Row],[Insumos]]="","",_xlfn.XLOOKUP(Tabla1[[#This Row],[Insumos]],Tabla10[Insumo],Tabla10[InsumoAbrev],"",0))</f>
        <v/>
      </c>
      <c r="L1476" s="536"/>
      <c r="M1476" s="533" t="str">
        <f>IF(Tabla1[[#This Row],[Descripción]]="","",_xlfn.XLOOKUP(Tabla1[[#This Row],[Descripción]],Tabla10[Descripción],Tabla10[Unidad de Medida],"",0))</f>
        <v/>
      </c>
      <c r="N1476" s="323"/>
      <c r="O1476" s="534" t="str">
        <f>IF(Tabla1[[#This Row],[Descripción]]="","",_xlfn.XLOOKUP(Tabla1[[#This Row],[Descripción]],Tabla10[Descripción],Tabla10[Precio Unitario],0))</f>
        <v/>
      </c>
      <c r="P1476" s="534" t="str">
        <f>IF(Tabla1[[#This Row],[Cantidad de Insumos]]="","",Tabla1[[#This Row],[Precio Unitario]]*Tabla1[[#This Row],[Cantidad de Insumos]])</f>
        <v/>
      </c>
      <c r="Q1476" s="534" t="str">
        <f>IF(Tabla1[[#This Row],[Descripción]]="","",_xlfn.XLOOKUP(Tabla1[[#This Row],[Descripción]],Tabla10[Descripción],Tabla10[CODIGO PRESUPUESTARIO],0))</f>
        <v/>
      </c>
      <c r="R1476" s="535"/>
    </row>
    <row r="1477" spans="2:18" x14ac:dyDescent="0.25">
      <c r="B1477" s="191" t="str">
        <f>IF('Formulario PPGR3'!$G1477="","",CONCATENATE('Formulario PPGR3'!$C1477,".",'Formulario PPGR3'!$D1477,".",'Formulario PPGR3'!$E1477,".",'Formulario PPGR3'!$F1477))</f>
        <v/>
      </c>
      <c r="C1477" s="191" t="str">
        <f>IF('Formulario PPGR3'!$G1477="","",'Formulario PPGR1'!#REF!)</f>
        <v/>
      </c>
      <c r="D1477" s="191" t="str">
        <f>IF('Formulario PPGR3'!$G1477="","",'Formulario PPGR1'!#REF!)</f>
        <v/>
      </c>
      <c r="E1477" s="191" t="str">
        <f>IF('Formulario PPGR3'!$G1477="","",'Formulario PPGR1'!#REF!)</f>
        <v/>
      </c>
      <c r="F1477" s="191" t="str">
        <f>IF('Formulario PPGR3'!$G1477="","",'Formulario PPGR1'!#REF!)</f>
        <v/>
      </c>
      <c r="G1477" s="243"/>
      <c r="H1477" s="531" t="str" cm="1">
        <f t="array" ref="H1477">IF(Tabla1[[#This Row],[Código_Actividad]]="","",_xlfn.XLOOKUP(Tabla1[[#This Row],[Código_Actividad]],CodigoActividad,Tabla2[Actividades Programables Presupuestables],"",0))</f>
        <v/>
      </c>
      <c r="I1477" s="532" t="str">
        <f>IFERROR(VLOOKUP('Formulario PPGR3'!$G1477,'Formulario PPGR2'!$H$110:$V$265,15,FALSE),"")</f>
        <v/>
      </c>
      <c r="J1477" s="537"/>
      <c r="K1477" s="535" t="str">
        <f>IF(Tabla1[[#This Row],[Insumos]]="","",_xlfn.XLOOKUP(Tabla1[[#This Row],[Insumos]],Tabla10[Insumo],Tabla10[InsumoAbrev],"",0))</f>
        <v/>
      </c>
      <c r="L1477" s="536"/>
      <c r="M1477" s="533" t="str">
        <f>IF(Tabla1[[#This Row],[Descripción]]="","",_xlfn.XLOOKUP(Tabla1[[#This Row],[Descripción]],Tabla10[Descripción],Tabla10[Unidad de Medida],"",0))</f>
        <v/>
      </c>
      <c r="N1477" s="323"/>
      <c r="O1477" s="534" t="str">
        <f>IF(Tabla1[[#This Row],[Descripción]]="","",_xlfn.XLOOKUP(Tabla1[[#This Row],[Descripción]],Tabla10[Descripción],Tabla10[Precio Unitario],0))</f>
        <v/>
      </c>
      <c r="P1477" s="534" t="str">
        <f>IF(Tabla1[[#This Row],[Cantidad de Insumos]]="","",Tabla1[[#This Row],[Precio Unitario]]*Tabla1[[#This Row],[Cantidad de Insumos]])</f>
        <v/>
      </c>
      <c r="Q1477" s="534" t="str">
        <f>IF(Tabla1[[#This Row],[Descripción]]="","",_xlfn.XLOOKUP(Tabla1[[#This Row],[Descripción]],Tabla10[Descripción],Tabla10[CODIGO PRESUPUESTARIO],0))</f>
        <v/>
      </c>
      <c r="R1477" s="535"/>
    </row>
    <row r="1478" spans="2:18" x14ac:dyDescent="0.25">
      <c r="B1478" s="191" t="str">
        <f>IF('Formulario PPGR3'!$G1478="","",CONCATENATE('Formulario PPGR3'!$C1478,".",'Formulario PPGR3'!$D1478,".",'Formulario PPGR3'!$E1478,".",'Formulario PPGR3'!$F1478))</f>
        <v/>
      </c>
      <c r="C1478" s="191" t="str">
        <f>IF('Formulario PPGR3'!$G1478="","",'Formulario PPGR1'!#REF!)</f>
        <v/>
      </c>
      <c r="D1478" s="191" t="str">
        <f>IF('Formulario PPGR3'!$G1478="","",'Formulario PPGR1'!#REF!)</f>
        <v/>
      </c>
      <c r="E1478" s="191" t="str">
        <f>IF('Formulario PPGR3'!$G1478="","",'Formulario PPGR1'!#REF!)</f>
        <v/>
      </c>
      <c r="F1478" s="191" t="str">
        <f>IF('Formulario PPGR3'!$G1478="","",'Formulario PPGR1'!#REF!)</f>
        <v/>
      </c>
      <c r="G1478" s="243"/>
      <c r="H1478" s="531" t="str" cm="1">
        <f t="array" ref="H1478">IF(Tabla1[[#This Row],[Código_Actividad]]="","",_xlfn.XLOOKUP(Tabla1[[#This Row],[Código_Actividad]],CodigoActividad,Tabla2[Actividades Programables Presupuestables],"",0))</f>
        <v/>
      </c>
      <c r="I1478" s="532" t="str">
        <f>IFERROR(VLOOKUP('Formulario PPGR3'!$G1478,'Formulario PPGR2'!$H$110:$V$265,15,FALSE),"")</f>
        <v/>
      </c>
      <c r="J1478" s="537"/>
      <c r="K1478" s="535" t="str">
        <f>IF(Tabla1[[#This Row],[Insumos]]="","",_xlfn.XLOOKUP(Tabla1[[#This Row],[Insumos]],Tabla10[Insumo],Tabla10[InsumoAbrev],"",0))</f>
        <v/>
      </c>
      <c r="L1478" s="536"/>
      <c r="M1478" s="533" t="str">
        <f>IF(Tabla1[[#This Row],[Descripción]]="","",_xlfn.XLOOKUP(Tabla1[[#This Row],[Descripción]],Tabla10[Descripción],Tabla10[Unidad de Medida],"",0))</f>
        <v/>
      </c>
      <c r="N1478" s="323"/>
      <c r="O1478" s="534" t="str">
        <f>IF(Tabla1[[#This Row],[Descripción]]="","",_xlfn.XLOOKUP(Tabla1[[#This Row],[Descripción]],Tabla10[Descripción],Tabla10[Precio Unitario],0))</f>
        <v/>
      </c>
      <c r="P1478" s="534" t="str">
        <f>IF(Tabla1[[#This Row],[Cantidad de Insumos]]="","",Tabla1[[#This Row],[Precio Unitario]]*Tabla1[[#This Row],[Cantidad de Insumos]])</f>
        <v/>
      </c>
      <c r="Q1478" s="534" t="str">
        <f>IF(Tabla1[[#This Row],[Descripción]]="","",_xlfn.XLOOKUP(Tabla1[[#This Row],[Descripción]],Tabla10[Descripción],Tabla10[CODIGO PRESUPUESTARIO],0))</f>
        <v/>
      </c>
      <c r="R1478" s="535"/>
    </row>
    <row r="1479" spans="2:18" x14ac:dyDescent="0.25">
      <c r="B1479" s="191" t="str">
        <f>IF('Formulario PPGR3'!$G1479="","",CONCATENATE('Formulario PPGR3'!$C1479,".",'Formulario PPGR3'!$D1479,".",'Formulario PPGR3'!$E1479,".",'Formulario PPGR3'!$F1479))</f>
        <v/>
      </c>
      <c r="C1479" s="191" t="str">
        <f>IF('Formulario PPGR3'!$G1479="","",'Formulario PPGR1'!#REF!)</f>
        <v/>
      </c>
      <c r="D1479" s="191" t="str">
        <f>IF('Formulario PPGR3'!$G1479="","",'Formulario PPGR1'!#REF!)</f>
        <v/>
      </c>
      <c r="E1479" s="191" t="str">
        <f>IF('Formulario PPGR3'!$G1479="","",'Formulario PPGR1'!#REF!)</f>
        <v/>
      </c>
      <c r="F1479" s="191" t="str">
        <f>IF('Formulario PPGR3'!$G1479="","",'Formulario PPGR1'!#REF!)</f>
        <v/>
      </c>
      <c r="G1479" s="243"/>
      <c r="H1479" s="531" t="str" cm="1">
        <f t="array" ref="H1479">IF(Tabla1[[#This Row],[Código_Actividad]]="","",_xlfn.XLOOKUP(Tabla1[[#This Row],[Código_Actividad]],CodigoActividad,Tabla2[Actividades Programables Presupuestables],"",0))</f>
        <v/>
      </c>
      <c r="I1479" s="532" t="str">
        <f>IFERROR(VLOOKUP('Formulario PPGR3'!$G1479,'Formulario PPGR2'!$H$110:$V$265,15,FALSE),"")</f>
        <v/>
      </c>
      <c r="J1479" s="537"/>
      <c r="K1479" s="535" t="str">
        <f>IF(Tabla1[[#This Row],[Insumos]]="","",_xlfn.XLOOKUP(Tabla1[[#This Row],[Insumos]],Tabla10[Insumo],Tabla10[InsumoAbrev],"",0))</f>
        <v/>
      </c>
      <c r="L1479" s="536"/>
      <c r="M1479" s="533" t="str">
        <f>IF(Tabla1[[#This Row],[Descripción]]="","",_xlfn.XLOOKUP(Tabla1[[#This Row],[Descripción]],Tabla10[Descripción],Tabla10[Unidad de Medida],"",0))</f>
        <v/>
      </c>
      <c r="N1479" s="323"/>
      <c r="O1479" s="534" t="str">
        <f>IF(Tabla1[[#This Row],[Descripción]]="","",_xlfn.XLOOKUP(Tabla1[[#This Row],[Descripción]],Tabla10[Descripción],Tabla10[Precio Unitario],0))</f>
        <v/>
      </c>
      <c r="P1479" s="534" t="str">
        <f>IF(Tabla1[[#This Row],[Cantidad de Insumos]]="","",Tabla1[[#This Row],[Precio Unitario]]*Tabla1[[#This Row],[Cantidad de Insumos]])</f>
        <v/>
      </c>
      <c r="Q1479" s="534" t="str">
        <f>IF(Tabla1[[#This Row],[Descripción]]="","",_xlfn.XLOOKUP(Tabla1[[#This Row],[Descripción]],Tabla10[Descripción],Tabla10[CODIGO PRESUPUESTARIO],0))</f>
        <v/>
      </c>
      <c r="R1479" s="535"/>
    </row>
    <row r="1480" spans="2:18" x14ac:dyDescent="0.25">
      <c r="B1480" s="191" t="str">
        <f>IF('Formulario PPGR3'!$G1480="","",CONCATENATE('Formulario PPGR3'!$C1480,".",'Formulario PPGR3'!$D1480,".",'Formulario PPGR3'!$E1480,".",'Formulario PPGR3'!$F1480))</f>
        <v/>
      </c>
      <c r="C1480" s="191" t="str">
        <f>IF('Formulario PPGR3'!$G1480="","",'Formulario PPGR1'!#REF!)</f>
        <v/>
      </c>
      <c r="D1480" s="191" t="str">
        <f>IF('Formulario PPGR3'!$G1480="","",'Formulario PPGR1'!#REF!)</f>
        <v/>
      </c>
      <c r="E1480" s="191" t="str">
        <f>IF('Formulario PPGR3'!$G1480="","",'Formulario PPGR1'!#REF!)</f>
        <v/>
      </c>
      <c r="F1480" s="191" t="str">
        <f>IF('Formulario PPGR3'!$G1480="","",'Formulario PPGR1'!#REF!)</f>
        <v/>
      </c>
      <c r="G1480" s="243"/>
      <c r="H1480" s="531" t="str" cm="1">
        <f t="array" ref="H1480">IF(Tabla1[[#This Row],[Código_Actividad]]="","",_xlfn.XLOOKUP(Tabla1[[#This Row],[Código_Actividad]],CodigoActividad,Tabla2[Actividades Programables Presupuestables],"",0))</f>
        <v/>
      </c>
      <c r="I1480" s="532" t="str">
        <f>IFERROR(VLOOKUP('Formulario PPGR3'!$G1480,'Formulario PPGR2'!$H$110:$V$265,15,FALSE),"")</f>
        <v/>
      </c>
      <c r="J1480" s="537"/>
      <c r="K1480" s="535" t="str">
        <f>IF(Tabla1[[#This Row],[Insumos]]="","",_xlfn.XLOOKUP(Tabla1[[#This Row],[Insumos]],Tabla10[Insumo],Tabla10[InsumoAbrev],"",0))</f>
        <v/>
      </c>
      <c r="L1480" s="536"/>
      <c r="M1480" s="533" t="str">
        <f>IF(Tabla1[[#This Row],[Descripción]]="","",_xlfn.XLOOKUP(Tabla1[[#This Row],[Descripción]],Tabla10[Descripción],Tabla10[Unidad de Medida],"",0))</f>
        <v/>
      </c>
      <c r="N1480" s="323"/>
      <c r="O1480" s="534" t="str">
        <f>IF(Tabla1[[#This Row],[Descripción]]="","",_xlfn.XLOOKUP(Tabla1[[#This Row],[Descripción]],Tabla10[Descripción],Tabla10[Precio Unitario],0))</f>
        <v/>
      </c>
      <c r="P1480" s="534" t="str">
        <f>IF(Tabla1[[#This Row],[Cantidad de Insumos]]="","",Tabla1[[#This Row],[Precio Unitario]]*Tabla1[[#This Row],[Cantidad de Insumos]])</f>
        <v/>
      </c>
      <c r="Q1480" s="534" t="str">
        <f>IF(Tabla1[[#This Row],[Descripción]]="","",_xlfn.XLOOKUP(Tabla1[[#This Row],[Descripción]],Tabla10[Descripción],Tabla10[CODIGO PRESUPUESTARIO],0))</f>
        <v/>
      </c>
      <c r="R1480" s="535"/>
    </row>
    <row r="1481" spans="2:18" x14ac:dyDescent="0.25">
      <c r="B1481" s="191" t="str">
        <f>IF('Formulario PPGR3'!$G1481="","",CONCATENATE('Formulario PPGR3'!$C1481,".",'Formulario PPGR3'!$D1481,".",'Formulario PPGR3'!$E1481,".",'Formulario PPGR3'!$F1481))</f>
        <v/>
      </c>
      <c r="C1481" s="191" t="str">
        <f>IF('Formulario PPGR3'!$G1481="","",'Formulario PPGR1'!#REF!)</f>
        <v/>
      </c>
      <c r="D1481" s="191" t="str">
        <f>IF('Formulario PPGR3'!$G1481="","",'Formulario PPGR1'!#REF!)</f>
        <v/>
      </c>
      <c r="E1481" s="191" t="str">
        <f>IF('Formulario PPGR3'!$G1481="","",'Formulario PPGR1'!#REF!)</f>
        <v/>
      </c>
      <c r="F1481" s="191" t="str">
        <f>IF('Formulario PPGR3'!$G1481="","",'Formulario PPGR1'!#REF!)</f>
        <v/>
      </c>
      <c r="G1481" s="243"/>
      <c r="H1481" s="531" t="str" cm="1">
        <f t="array" ref="H1481">IF(Tabla1[[#This Row],[Código_Actividad]]="","",_xlfn.XLOOKUP(Tabla1[[#This Row],[Código_Actividad]],CodigoActividad,Tabla2[Actividades Programables Presupuestables],"",0))</f>
        <v/>
      </c>
      <c r="I1481" s="532" t="str">
        <f>IFERROR(VLOOKUP('Formulario PPGR3'!$G1481,'Formulario PPGR2'!$H$110:$V$265,15,FALSE),"")</f>
        <v/>
      </c>
      <c r="J1481" s="537"/>
      <c r="K1481" s="535" t="str">
        <f>IF(Tabla1[[#This Row],[Insumos]]="","",_xlfn.XLOOKUP(Tabla1[[#This Row],[Insumos]],Tabla10[Insumo],Tabla10[InsumoAbrev],"",0))</f>
        <v/>
      </c>
      <c r="L1481" s="536"/>
      <c r="M1481" s="533" t="str">
        <f>IF(Tabla1[[#This Row],[Descripción]]="","",_xlfn.XLOOKUP(Tabla1[[#This Row],[Descripción]],Tabla10[Descripción],Tabla10[Unidad de Medida],"",0))</f>
        <v/>
      </c>
      <c r="N1481" s="323"/>
      <c r="O1481" s="534" t="str">
        <f>IF(Tabla1[[#This Row],[Descripción]]="","",_xlfn.XLOOKUP(Tabla1[[#This Row],[Descripción]],Tabla10[Descripción],Tabla10[Precio Unitario],0))</f>
        <v/>
      </c>
      <c r="P1481" s="534" t="str">
        <f>IF(Tabla1[[#This Row],[Cantidad de Insumos]]="","",Tabla1[[#This Row],[Precio Unitario]]*Tabla1[[#This Row],[Cantidad de Insumos]])</f>
        <v/>
      </c>
      <c r="Q1481" s="534" t="str">
        <f>IF(Tabla1[[#This Row],[Descripción]]="","",_xlfn.XLOOKUP(Tabla1[[#This Row],[Descripción]],Tabla10[Descripción],Tabla10[CODIGO PRESUPUESTARIO],0))</f>
        <v/>
      </c>
      <c r="R1481" s="535"/>
    </row>
    <row r="1482" spans="2:18" x14ac:dyDescent="0.25">
      <c r="B1482" s="191" t="str">
        <f>IF('Formulario PPGR3'!$G1482="","",CONCATENATE('Formulario PPGR3'!$C1482,".",'Formulario PPGR3'!$D1482,".",'Formulario PPGR3'!$E1482,".",'Formulario PPGR3'!$F1482))</f>
        <v/>
      </c>
      <c r="C1482" s="191" t="str">
        <f>IF('Formulario PPGR3'!$G1482="","",'Formulario PPGR1'!#REF!)</f>
        <v/>
      </c>
      <c r="D1482" s="191" t="str">
        <f>IF('Formulario PPGR3'!$G1482="","",'Formulario PPGR1'!#REF!)</f>
        <v/>
      </c>
      <c r="E1482" s="191" t="str">
        <f>IF('Formulario PPGR3'!$G1482="","",'Formulario PPGR1'!#REF!)</f>
        <v/>
      </c>
      <c r="F1482" s="191" t="str">
        <f>IF('Formulario PPGR3'!$G1482="","",'Formulario PPGR1'!#REF!)</f>
        <v/>
      </c>
      <c r="G1482" s="243"/>
      <c r="H1482" s="531" t="str" cm="1">
        <f t="array" ref="H1482">IF(Tabla1[[#This Row],[Código_Actividad]]="","",_xlfn.XLOOKUP(Tabla1[[#This Row],[Código_Actividad]],CodigoActividad,Tabla2[Actividades Programables Presupuestables],"",0))</f>
        <v/>
      </c>
      <c r="I1482" s="532" t="str">
        <f>IFERROR(VLOOKUP('Formulario PPGR3'!$G1482,'Formulario PPGR2'!$H$110:$V$265,15,FALSE),"")</f>
        <v/>
      </c>
      <c r="J1482" s="537"/>
      <c r="K1482" s="535" t="str">
        <f>IF(Tabla1[[#This Row],[Insumos]]="","",_xlfn.XLOOKUP(Tabla1[[#This Row],[Insumos]],Tabla10[Insumo],Tabla10[InsumoAbrev],"",0))</f>
        <v/>
      </c>
      <c r="L1482" s="536"/>
      <c r="M1482" s="533" t="str">
        <f>IF(Tabla1[[#This Row],[Descripción]]="","",_xlfn.XLOOKUP(Tabla1[[#This Row],[Descripción]],Tabla10[Descripción],Tabla10[Unidad de Medida],"",0))</f>
        <v/>
      </c>
      <c r="N1482" s="323"/>
      <c r="O1482" s="534" t="str">
        <f>IF(Tabla1[[#This Row],[Descripción]]="","",_xlfn.XLOOKUP(Tabla1[[#This Row],[Descripción]],Tabla10[Descripción],Tabla10[Precio Unitario],0))</f>
        <v/>
      </c>
      <c r="P1482" s="534" t="str">
        <f>IF(Tabla1[[#This Row],[Cantidad de Insumos]]="","",Tabla1[[#This Row],[Precio Unitario]]*Tabla1[[#This Row],[Cantidad de Insumos]])</f>
        <v/>
      </c>
      <c r="Q1482" s="534" t="str">
        <f>IF(Tabla1[[#This Row],[Descripción]]="","",_xlfn.XLOOKUP(Tabla1[[#This Row],[Descripción]],Tabla10[Descripción],Tabla10[CODIGO PRESUPUESTARIO],0))</f>
        <v/>
      </c>
      <c r="R1482" s="535"/>
    </row>
    <row r="1483" spans="2:18" x14ac:dyDescent="0.25">
      <c r="B1483" s="191" t="str">
        <f>IF('Formulario PPGR3'!$G1483="","",CONCATENATE('Formulario PPGR3'!$C1483,".",'Formulario PPGR3'!$D1483,".",'Formulario PPGR3'!$E1483,".",'Formulario PPGR3'!$F1483))</f>
        <v/>
      </c>
      <c r="C1483" s="191" t="str">
        <f>IF('Formulario PPGR3'!$G1483="","",'Formulario PPGR1'!#REF!)</f>
        <v/>
      </c>
      <c r="D1483" s="191" t="str">
        <f>IF('Formulario PPGR3'!$G1483="","",'Formulario PPGR1'!#REF!)</f>
        <v/>
      </c>
      <c r="E1483" s="191" t="str">
        <f>IF('Formulario PPGR3'!$G1483="","",'Formulario PPGR1'!#REF!)</f>
        <v/>
      </c>
      <c r="F1483" s="191" t="str">
        <f>IF('Formulario PPGR3'!$G1483="","",'Formulario PPGR1'!#REF!)</f>
        <v/>
      </c>
      <c r="G1483" s="243"/>
      <c r="H1483" s="531" t="str" cm="1">
        <f t="array" ref="H1483">IF(Tabla1[[#This Row],[Código_Actividad]]="","",_xlfn.XLOOKUP(Tabla1[[#This Row],[Código_Actividad]],CodigoActividad,Tabla2[Actividades Programables Presupuestables],"",0))</f>
        <v/>
      </c>
      <c r="I1483" s="532" t="str">
        <f>IFERROR(VLOOKUP('Formulario PPGR3'!$G1483,'Formulario PPGR2'!$H$110:$V$265,15,FALSE),"")</f>
        <v/>
      </c>
      <c r="J1483" s="537"/>
      <c r="K1483" s="535" t="str">
        <f>IF(Tabla1[[#This Row],[Insumos]]="","",_xlfn.XLOOKUP(Tabla1[[#This Row],[Insumos]],Tabla10[Insumo],Tabla10[InsumoAbrev],"",0))</f>
        <v/>
      </c>
      <c r="L1483" s="536"/>
      <c r="M1483" s="533" t="str">
        <f>IF(Tabla1[[#This Row],[Descripción]]="","",_xlfn.XLOOKUP(Tabla1[[#This Row],[Descripción]],Tabla10[Descripción],Tabla10[Unidad de Medida],"",0))</f>
        <v/>
      </c>
      <c r="N1483" s="323"/>
      <c r="O1483" s="534" t="str">
        <f>IF(Tabla1[[#This Row],[Descripción]]="","",_xlfn.XLOOKUP(Tabla1[[#This Row],[Descripción]],Tabla10[Descripción],Tabla10[Precio Unitario],0))</f>
        <v/>
      </c>
      <c r="P1483" s="534" t="str">
        <f>IF(Tabla1[[#This Row],[Cantidad de Insumos]]="","",Tabla1[[#This Row],[Precio Unitario]]*Tabla1[[#This Row],[Cantidad de Insumos]])</f>
        <v/>
      </c>
      <c r="Q1483" s="534" t="str">
        <f>IF(Tabla1[[#This Row],[Descripción]]="","",_xlfn.XLOOKUP(Tabla1[[#This Row],[Descripción]],Tabla10[Descripción],Tabla10[CODIGO PRESUPUESTARIO],0))</f>
        <v/>
      </c>
      <c r="R1483" s="535"/>
    </row>
    <row r="1484" spans="2:18" x14ac:dyDescent="0.25">
      <c r="B1484" s="191" t="str">
        <f>IF('Formulario PPGR3'!$G1484="","",CONCATENATE('Formulario PPGR3'!$C1484,".",'Formulario PPGR3'!$D1484,".",'Formulario PPGR3'!$E1484,".",'Formulario PPGR3'!$F1484))</f>
        <v/>
      </c>
      <c r="C1484" s="191" t="str">
        <f>IF('Formulario PPGR3'!$G1484="","",'Formulario PPGR1'!#REF!)</f>
        <v/>
      </c>
      <c r="D1484" s="191" t="str">
        <f>IF('Formulario PPGR3'!$G1484="","",'Formulario PPGR1'!#REF!)</f>
        <v/>
      </c>
      <c r="E1484" s="191" t="str">
        <f>IF('Formulario PPGR3'!$G1484="","",'Formulario PPGR1'!#REF!)</f>
        <v/>
      </c>
      <c r="F1484" s="191" t="str">
        <f>IF('Formulario PPGR3'!$G1484="","",'Formulario PPGR1'!#REF!)</f>
        <v/>
      </c>
      <c r="G1484" s="243"/>
      <c r="H1484" s="531" t="str" cm="1">
        <f t="array" ref="H1484">IF(Tabla1[[#This Row],[Código_Actividad]]="","",_xlfn.XLOOKUP(Tabla1[[#This Row],[Código_Actividad]],CodigoActividad,Tabla2[Actividades Programables Presupuestables],"",0))</f>
        <v/>
      </c>
      <c r="I1484" s="532" t="str">
        <f>IFERROR(VLOOKUP('Formulario PPGR3'!$G1484,'Formulario PPGR2'!$H$110:$V$265,15,FALSE),"")</f>
        <v/>
      </c>
      <c r="J1484" s="537"/>
      <c r="K1484" s="535" t="str">
        <f>IF(Tabla1[[#This Row],[Insumos]]="","",_xlfn.XLOOKUP(Tabla1[[#This Row],[Insumos]],Tabla10[Insumo],Tabla10[InsumoAbrev],"",0))</f>
        <v/>
      </c>
      <c r="L1484" s="536"/>
      <c r="M1484" s="533" t="str">
        <f>IF(Tabla1[[#This Row],[Descripción]]="","",_xlfn.XLOOKUP(Tabla1[[#This Row],[Descripción]],Tabla10[Descripción],Tabla10[Unidad de Medida],"",0))</f>
        <v/>
      </c>
      <c r="N1484" s="323"/>
      <c r="O1484" s="534" t="str">
        <f>IF(Tabla1[[#This Row],[Descripción]]="","",_xlfn.XLOOKUP(Tabla1[[#This Row],[Descripción]],Tabla10[Descripción],Tabla10[Precio Unitario],0))</f>
        <v/>
      </c>
      <c r="P1484" s="534" t="str">
        <f>IF(Tabla1[[#This Row],[Cantidad de Insumos]]="","",Tabla1[[#This Row],[Precio Unitario]]*Tabla1[[#This Row],[Cantidad de Insumos]])</f>
        <v/>
      </c>
      <c r="Q1484" s="534" t="str">
        <f>IF(Tabla1[[#This Row],[Descripción]]="","",_xlfn.XLOOKUP(Tabla1[[#This Row],[Descripción]],Tabla10[Descripción],Tabla10[CODIGO PRESUPUESTARIO],0))</f>
        <v/>
      </c>
      <c r="R1484" s="535"/>
    </row>
    <row r="1485" spans="2:18" x14ac:dyDescent="0.25">
      <c r="B1485" s="191" t="str">
        <f>IF('Formulario PPGR3'!$G1485="","",CONCATENATE('Formulario PPGR3'!$C1485,".",'Formulario PPGR3'!$D1485,".",'Formulario PPGR3'!$E1485,".",'Formulario PPGR3'!$F1485))</f>
        <v/>
      </c>
      <c r="C1485" s="191" t="str">
        <f>IF('Formulario PPGR3'!$G1485="","",'Formulario PPGR1'!#REF!)</f>
        <v/>
      </c>
      <c r="D1485" s="191" t="str">
        <f>IF('Formulario PPGR3'!$G1485="","",'Formulario PPGR1'!#REF!)</f>
        <v/>
      </c>
      <c r="E1485" s="191" t="str">
        <f>IF('Formulario PPGR3'!$G1485="","",'Formulario PPGR1'!#REF!)</f>
        <v/>
      </c>
      <c r="F1485" s="191" t="str">
        <f>IF('Formulario PPGR3'!$G1485="","",'Formulario PPGR1'!#REF!)</f>
        <v/>
      </c>
      <c r="G1485" s="243"/>
      <c r="H1485" s="531" t="str" cm="1">
        <f t="array" ref="H1485">IF(Tabla1[[#This Row],[Código_Actividad]]="","",_xlfn.XLOOKUP(Tabla1[[#This Row],[Código_Actividad]],CodigoActividad,Tabla2[Actividades Programables Presupuestables],"",0))</f>
        <v/>
      </c>
      <c r="I1485" s="532" t="str">
        <f>IFERROR(VLOOKUP('Formulario PPGR3'!$G1485,'Formulario PPGR2'!$H$110:$V$265,15,FALSE),"")</f>
        <v/>
      </c>
      <c r="J1485" s="537"/>
      <c r="K1485" s="535" t="str">
        <f>IF(Tabla1[[#This Row],[Insumos]]="","",_xlfn.XLOOKUP(Tabla1[[#This Row],[Insumos]],Tabla10[Insumo],Tabla10[InsumoAbrev],"",0))</f>
        <v/>
      </c>
      <c r="L1485" s="536"/>
      <c r="M1485" s="533" t="str">
        <f>IF(Tabla1[[#This Row],[Descripción]]="","",_xlfn.XLOOKUP(Tabla1[[#This Row],[Descripción]],Tabla10[Descripción],Tabla10[Unidad de Medida],"",0))</f>
        <v/>
      </c>
      <c r="N1485" s="323"/>
      <c r="O1485" s="534" t="str">
        <f>IF(Tabla1[[#This Row],[Descripción]]="","",_xlfn.XLOOKUP(Tabla1[[#This Row],[Descripción]],Tabla10[Descripción],Tabla10[Precio Unitario],0))</f>
        <v/>
      </c>
      <c r="P1485" s="534" t="str">
        <f>IF(Tabla1[[#This Row],[Cantidad de Insumos]]="","",Tabla1[[#This Row],[Precio Unitario]]*Tabla1[[#This Row],[Cantidad de Insumos]])</f>
        <v/>
      </c>
      <c r="Q1485" s="534" t="str">
        <f>IF(Tabla1[[#This Row],[Descripción]]="","",_xlfn.XLOOKUP(Tabla1[[#This Row],[Descripción]],Tabla10[Descripción],Tabla10[CODIGO PRESUPUESTARIO],0))</f>
        <v/>
      </c>
      <c r="R1485" s="535"/>
    </row>
    <row r="1486" spans="2:18" x14ac:dyDescent="0.25">
      <c r="B1486" s="191" t="str">
        <f>IF('Formulario PPGR3'!$G1486="","",CONCATENATE('Formulario PPGR3'!$C1486,".",'Formulario PPGR3'!$D1486,".",'Formulario PPGR3'!$E1486,".",'Formulario PPGR3'!$F1486))</f>
        <v/>
      </c>
      <c r="C1486" s="191" t="str">
        <f>IF('Formulario PPGR3'!$G1486="","",'Formulario PPGR1'!#REF!)</f>
        <v/>
      </c>
      <c r="D1486" s="191" t="str">
        <f>IF('Formulario PPGR3'!$G1486="","",'Formulario PPGR1'!#REF!)</f>
        <v/>
      </c>
      <c r="E1486" s="191" t="str">
        <f>IF('Formulario PPGR3'!$G1486="","",'Formulario PPGR1'!#REF!)</f>
        <v/>
      </c>
      <c r="F1486" s="191" t="str">
        <f>IF('Formulario PPGR3'!$G1486="","",'Formulario PPGR1'!#REF!)</f>
        <v/>
      </c>
      <c r="G1486" s="243"/>
      <c r="H1486" s="531" t="str" cm="1">
        <f t="array" ref="H1486">IF(Tabla1[[#This Row],[Código_Actividad]]="","",_xlfn.XLOOKUP(Tabla1[[#This Row],[Código_Actividad]],CodigoActividad,Tabla2[Actividades Programables Presupuestables],"",0))</f>
        <v/>
      </c>
      <c r="I1486" s="532" t="str">
        <f>IFERROR(VLOOKUP('Formulario PPGR3'!$G1486,'Formulario PPGR2'!$H$110:$V$265,15,FALSE),"")</f>
        <v/>
      </c>
      <c r="J1486" s="537"/>
      <c r="K1486" s="535" t="str">
        <f>IF(Tabla1[[#This Row],[Insumos]]="","",_xlfn.XLOOKUP(Tabla1[[#This Row],[Insumos]],Tabla10[Insumo],Tabla10[InsumoAbrev],"",0))</f>
        <v/>
      </c>
      <c r="L1486" s="536"/>
      <c r="M1486" s="533" t="str">
        <f>IF(Tabla1[[#This Row],[Descripción]]="","",_xlfn.XLOOKUP(Tabla1[[#This Row],[Descripción]],Tabla10[Descripción],Tabla10[Unidad de Medida],"",0))</f>
        <v/>
      </c>
      <c r="N1486" s="323"/>
      <c r="O1486" s="534" t="str">
        <f>IF(Tabla1[[#This Row],[Descripción]]="","",_xlfn.XLOOKUP(Tabla1[[#This Row],[Descripción]],Tabla10[Descripción],Tabla10[Precio Unitario],0))</f>
        <v/>
      </c>
      <c r="P1486" s="534" t="str">
        <f>IF(Tabla1[[#This Row],[Cantidad de Insumos]]="","",Tabla1[[#This Row],[Precio Unitario]]*Tabla1[[#This Row],[Cantidad de Insumos]])</f>
        <v/>
      </c>
      <c r="Q1486" s="534" t="str">
        <f>IF(Tabla1[[#This Row],[Descripción]]="","",_xlfn.XLOOKUP(Tabla1[[#This Row],[Descripción]],Tabla10[Descripción],Tabla10[CODIGO PRESUPUESTARIO],0))</f>
        <v/>
      </c>
      <c r="R1486" s="535"/>
    </row>
    <row r="1487" spans="2:18" x14ac:dyDescent="0.25">
      <c r="B1487" s="191" t="str">
        <f>IF('Formulario PPGR3'!$G1487="","",CONCATENATE('Formulario PPGR3'!$C1487,".",'Formulario PPGR3'!$D1487,".",'Formulario PPGR3'!$E1487,".",'Formulario PPGR3'!$F1487))</f>
        <v/>
      </c>
      <c r="C1487" s="191" t="str">
        <f>IF('Formulario PPGR3'!$G1487="","",'Formulario PPGR1'!#REF!)</f>
        <v/>
      </c>
      <c r="D1487" s="191" t="str">
        <f>IF('Formulario PPGR3'!$G1487="","",'Formulario PPGR1'!#REF!)</f>
        <v/>
      </c>
      <c r="E1487" s="191" t="str">
        <f>IF('Formulario PPGR3'!$G1487="","",'Formulario PPGR1'!#REF!)</f>
        <v/>
      </c>
      <c r="F1487" s="191" t="str">
        <f>IF('Formulario PPGR3'!$G1487="","",'Formulario PPGR1'!#REF!)</f>
        <v/>
      </c>
      <c r="G1487" s="243"/>
      <c r="H1487" s="531" t="str" cm="1">
        <f t="array" ref="H1487">IF(Tabla1[[#This Row],[Código_Actividad]]="","",_xlfn.XLOOKUP(Tabla1[[#This Row],[Código_Actividad]],CodigoActividad,Tabla2[Actividades Programables Presupuestables],"",0))</f>
        <v/>
      </c>
      <c r="I1487" s="532" t="str">
        <f>IFERROR(VLOOKUP('Formulario PPGR3'!$G1487,'Formulario PPGR2'!$H$110:$V$265,15,FALSE),"")</f>
        <v/>
      </c>
      <c r="J1487" s="537"/>
      <c r="K1487" s="535" t="str">
        <f>IF(Tabla1[[#This Row],[Insumos]]="","",_xlfn.XLOOKUP(Tabla1[[#This Row],[Insumos]],Tabla10[Insumo],Tabla10[InsumoAbrev],"",0))</f>
        <v/>
      </c>
      <c r="L1487" s="536"/>
      <c r="M1487" s="533" t="str">
        <f>IF(Tabla1[[#This Row],[Descripción]]="","",_xlfn.XLOOKUP(Tabla1[[#This Row],[Descripción]],Tabla10[Descripción],Tabla10[Unidad de Medida],"",0))</f>
        <v/>
      </c>
      <c r="N1487" s="323"/>
      <c r="O1487" s="534" t="str">
        <f>IF(Tabla1[[#This Row],[Descripción]]="","",_xlfn.XLOOKUP(Tabla1[[#This Row],[Descripción]],Tabla10[Descripción],Tabla10[Precio Unitario],0))</f>
        <v/>
      </c>
      <c r="P1487" s="534" t="str">
        <f>IF(Tabla1[[#This Row],[Cantidad de Insumos]]="","",Tabla1[[#This Row],[Precio Unitario]]*Tabla1[[#This Row],[Cantidad de Insumos]])</f>
        <v/>
      </c>
      <c r="Q1487" s="534" t="str">
        <f>IF(Tabla1[[#This Row],[Descripción]]="","",_xlfn.XLOOKUP(Tabla1[[#This Row],[Descripción]],Tabla10[Descripción],Tabla10[CODIGO PRESUPUESTARIO],0))</f>
        <v/>
      </c>
      <c r="R1487" s="535"/>
    </row>
    <row r="1488" spans="2:18" x14ac:dyDescent="0.25">
      <c r="B1488" s="191" t="str">
        <f>IF('Formulario PPGR3'!$G1488="","",CONCATENATE('Formulario PPGR3'!$C1488,".",'Formulario PPGR3'!$D1488,".",'Formulario PPGR3'!$E1488,".",'Formulario PPGR3'!$F1488))</f>
        <v/>
      </c>
      <c r="C1488" s="191" t="str">
        <f>IF('Formulario PPGR3'!$G1488="","",'Formulario PPGR1'!#REF!)</f>
        <v/>
      </c>
      <c r="D1488" s="191" t="str">
        <f>IF('Formulario PPGR3'!$G1488="","",'Formulario PPGR1'!#REF!)</f>
        <v/>
      </c>
      <c r="E1488" s="191" t="str">
        <f>IF('Formulario PPGR3'!$G1488="","",'Formulario PPGR1'!#REF!)</f>
        <v/>
      </c>
      <c r="F1488" s="191" t="str">
        <f>IF('Formulario PPGR3'!$G1488="","",'Formulario PPGR1'!#REF!)</f>
        <v/>
      </c>
      <c r="G1488" s="243"/>
      <c r="H1488" s="531" t="str" cm="1">
        <f t="array" ref="H1488">IF(Tabla1[[#This Row],[Código_Actividad]]="","",_xlfn.XLOOKUP(Tabla1[[#This Row],[Código_Actividad]],CodigoActividad,Tabla2[Actividades Programables Presupuestables],"",0))</f>
        <v/>
      </c>
      <c r="I1488" s="532" t="str">
        <f>IFERROR(VLOOKUP('Formulario PPGR3'!$G1488,'Formulario PPGR2'!$H$110:$V$265,15,FALSE),"")</f>
        <v/>
      </c>
      <c r="J1488" s="537"/>
      <c r="K1488" s="535" t="str">
        <f>IF(Tabla1[[#This Row],[Insumos]]="","",_xlfn.XLOOKUP(Tabla1[[#This Row],[Insumos]],Tabla10[Insumo],Tabla10[InsumoAbrev],"",0))</f>
        <v/>
      </c>
      <c r="L1488" s="536"/>
      <c r="M1488" s="533" t="str">
        <f>IF(Tabla1[[#This Row],[Descripción]]="","",_xlfn.XLOOKUP(Tabla1[[#This Row],[Descripción]],Tabla10[Descripción],Tabla10[Unidad de Medida],"",0))</f>
        <v/>
      </c>
      <c r="N1488" s="323"/>
      <c r="O1488" s="534" t="str">
        <f>IF(Tabla1[[#This Row],[Descripción]]="","",_xlfn.XLOOKUP(Tabla1[[#This Row],[Descripción]],Tabla10[Descripción],Tabla10[Precio Unitario],0))</f>
        <v/>
      </c>
      <c r="P1488" s="534" t="str">
        <f>IF(Tabla1[[#This Row],[Cantidad de Insumos]]="","",Tabla1[[#This Row],[Precio Unitario]]*Tabla1[[#This Row],[Cantidad de Insumos]])</f>
        <v/>
      </c>
      <c r="Q1488" s="534" t="str">
        <f>IF(Tabla1[[#This Row],[Descripción]]="","",_xlfn.XLOOKUP(Tabla1[[#This Row],[Descripción]],Tabla10[Descripción],Tabla10[CODIGO PRESUPUESTARIO],0))</f>
        <v/>
      </c>
      <c r="R1488" s="535"/>
    </row>
    <row r="1489" spans="2:18" x14ac:dyDescent="0.25">
      <c r="B1489" s="191" t="str">
        <f>IF('Formulario PPGR3'!$G1489="","",CONCATENATE('Formulario PPGR3'!$C1489,".",'Formulario PPGR3'!$D1489,".",'Formulario PPGR3'!$E1489,".",'Formulario PPGR3'!$F1489))</f>
        <v/>
      </c>
      <c r="C1489" s="191" t="str">
        <f>IF('Formulario PPGR3'!$G1489="","",'Formulario PPGR1'!#REF!)</f>
        <v/>
      </c>
      <c r="D1489" s="191" t="str">
        <f>IF('Formulario PPGR3'!$G1489="","",'Formulario PPGR1'!#REF!)</f>
        <v/>
      </c>
      <c r="E1489" s="191" t="str">
        <f>IF('Formulario PPGR3'!$G1489="","",'Formulario PPGR1'!#REF!)</f>
        <v/>
      </c>
      <c r="F1489" s="191" t="str">
        <f>IF('Formulario PPGR3'!$G1489="","",'Formulario PPGR1'!#REF!)</f>
        <v/>
      </c>
      <c r="G1489" s="243"/>
      <c r="H1489" s="531" t="str" cm="1">
        <f t="array" ref="H1489">IF(Tabla1[[#This Row],[Código_Actividad]]="","",_xlfn.XLOOKUP(Tabla1[[#This Row],[Código_Actividad]],CodigoActividad,Tabla2[Actividades Programables Presupuestables],"",0))</f>
        <v/>
      </c>
      <c r="I1489" s="532" t="str">
        <f>IFERROR(VLOOKUP('Formulario PPGR3'!$G1489,'Formulario PPGR2'!$H$110:$V$265,15,FALSE),"")</f>
        <v/>
      </c>
      <c r="J1489" s="537"/>
      <c r="K1489" s="535" t="str">
        <f>IF(Tabla1[[#This Row],[Insumos]]="","",_xlfn.XLOOKUP(Tabla1[[#This Row],[Insumos]],Tabla10[Insumo],Tabla10[InsumoAbrev],"",0))</f>
        <v/>
      </c>
      <c r="L1489" s="536"/>
      <c r="M1489" s="533" t="str">
        <f>IF(Tabla1[[#This Row],[Descripción]]="","",_xlfn.XLOOKUP(Tabla1[[#This Row],[Descripción]],Tabla10[Descripción],Tabla10[Unidad de Medida],"",0))</f>
        <v/>
      </c>
      <c r="N1489" s="323"/>
      <c r="O1489" s="534" t="str">
        <f>IF(Tabla1[[#This Row],[Descripción]]="","",_xlfn.XLOOKUP(Tabla1[[#This Row],[Descripción]],Tabla10[Descripción],Tabla10[Precio Unitario],0))</f>
        <v/>
      </c>
      <c r="P1489" s="534" t="str">
        <f>IF(Tabla1[[#This Row],[Cantidad de Insumos]]="","",Tabla1[[#This Row],[Precio Unitario]]*Tabla1[[#This Row],[Cantidad de Insumos]])</f>
        <v/>
      </c>
      <c r="Q1489" s="534" t="str">
        <f>IF(Tabla1[[#This Row],[Descripción]]="","",_xlfn.XLOOKUP(Tabla1[[#This Row],[Descripción]],Tabla10[Descripción],Tabla10[CODIGO PRESUPUESTARIO],0))</f>
        <v/>
      </c>
      <c r="R1489" s="535"/>
    </row>
    <row r="1490" spans="2:18" x14ac:dyDescent="0.25">
      <c r="B1490" s="191" t="str">
        <f>IF('Formulario PPGR3'!$G1490="","",CONCATENATE('Formulario PPGR3'!$C1490,".",'Formulario PPGR3'!$D1490,".",'Formulario PPGR3'!$E1490,".",'Formulario PPGR3'!$F1490))</f>
        <v/>
      </c>
      <c r="C1490" s="191" t="str">
        <f>IF('Formulario PPGR3'!$G1490="","",'Formulario PPGR1'!#REF!)</f>
        <v/>
      </c>
      <c r="D1490" s="191" t="str">
        <f>IF('Formulario PPGR3'!$G1490="","",'Formulario PPGR1'!#REF!)</f>
        <v/>
      </c>
      <c r="E1490" s="191" t="str">
        <f>IF('Formulario PPGR3'!$G1490="","",'Formulario PPGR1'!#REF!)</f>
        <v/>
      </c>
      <c r="F1490" s="191" t="str">
        <f>IF('Formulario PPGR3'!$G1490="","",'Formulario PPGR1'!#REF!)</f>
        <v/>
      </c>
      <c r="G1490" s="243"/>
      <c r="H1490" s="531" t="str" cm="1">
        <f t="array" ref="H1490">IF(Tabla1[[#This Row],[Código_Actividad]]="","",_xlfn.XLOOKUP(Tabla1[[#This Row],[Código_Actividad]],CodigoActividad,Tabla2[Actividades Programables Presupuestables],"",0))</f>
        <v/>
      </c>
      <c r="I1490" s="532" t="str">
        <f>IFERROR(VLOOKUP('Formulario PPGR3'!$G1490,'Formulario PPGR2'!$H$110:$V$265,15,FALSE),"")</f>
        <v/>
      </c>
      <c r="J1490" s="537"/>
      <c r="K1490" s="535" t="str">
        <f>IF(Tabla1[[#This Row],[Insumos]]="","",_xlfn.XLOOKUP(Tabla1[[#This Row],[Insumos]],Tabla10[Insumo],Tabla10[InsumoAbrev],"",0))</f>
        <v/>
      </c>
      <c r="L1490" s="536"/>
      <c r="M1490" s="533" t="str">
        <f>IF(Tabla1[[#This Row],[Descripción]]="","",_xlfn.XLOOKUP(Tabla1[[#This Row],[Descripción]],Tabla10[Descripción],Tabla10[Unidad de Medida],"",0))</f>
        <v/>
      </c>
      <c r="N1490" s="323"/>
      <c r="O1490" s="534" t="str">
        <f>IF(Tabla1[[#This Row],[Descripción]]="","",_xlfn.XLOOKUP(Tabla1[[#This Row],[Descripción]],Tabla10[Descripción],Tabla10[Precio Unitario],0))</f>
        <v/>
      </c>
      <c r="P1490" s="534" t="str">
        <f>IF(Tabla1[[#This Row],[Cantidad de Insumos]]="","",Tabla1[[#This Row],[Precio Unitario]]*Tabla1[[#This Row],[Cantidad de Insumos]])</f>
        <v/>
      </c>
      <c r="Q1490" s="534" t="str">
        <f>IF(Tabla1[[#This Row],[Descripción]]="","",_xlfn.XLOOKUP(Tabla1[[#This Row],[Descripción]],Tabla10[Descripción],Tabla10[CODIGO PRESUPUESTARIO],0))</f>
        <v/>
      </c>
      <c r="R1490" s="535"/>
    </row>
    <row r="1491" spans="2:18" x14ac:dyDescent="0.25">
      <c r="B1491" s="191" t="str">
        <f>IF('Formulario PPGR3'!$G1491="","",CONCATENATE('Formulario PPGR3'!$C1491,".",'Formulario PPGR3'!$D1491,".",'Formulario PPGR3'!$E1491,".",'Formulario PPGR3'!$F1491))</f>
        <v/>
      </c>
      <c r="C1491" s="191" t="str">
        <f>IF('Formulario PPGR3'!$G1491="","",'Formulario PPGR1'!#REF!)</f>
        <v/>
      </c>
      <c r="D1491" s="191" t="str">
        <f>IF('Formulario PPGR3'!$G1491="","",'Formulario PPGR1'!#REF!)</f>
        <v/>
      </c>
      <c r="E1491" s="191" t="str">
        <f>IF('Formulario PPGR3'!$G1491="","",'Formulario PPGR1'!#REF!)</f>
        <v/>
      </c>
      <c r="F1491" s="191" t="str">
        <f>IF('Formulario PPGR3'!$G1491="","",'Formulario PPGR1'!#REF!)</f>
        <v/>
      </c>
      <c r="G1491" s="243"/>
      <c r="H1491" s="531" t="str" cm="1">
        <f t="array" ref="H1491">IF(Tabla1[[#This Row],[Código_Actividad]]="","",_xlfn.XLOOKUP(Tabla1[[#This Row],[Código_Actividad]],CodigoActividad,Tabla2[Actividades Programables Presupuestables],"",0))</f>
        <v/>
      </c>
      <c r="I1491" s="532" t="str">
        <f>IFERROR(VLOOKUP('Formulario PPGR3'!$G1491,'Formulario PPGR2'!$H$110:$V$265,15,FALSE),"")</f>
        <v/>
      </c>
      <c r="J1491" s="537"/>
      <c r="K1491" s="535" t="str">
        <f>IF(Tabla1[[#This Row],[Insumos]]="","",_xlfn.XLOOKUP(Tabla1[[#This Row],[Insumos]],Tabla10[Insumo],Tabla10[InsumoAbrev],"",0))</f>
        <v/>
      </c>
      <c r="L1491" s="536"/>
      <c r="M1491" s="533" t="str">
        <f>IF(Tabla1[[#This Row],[Descripción]]="","",_xlfn.XLOOKUP(Tabla1[[#This Row],[Descripción]],Tabla10[Descripción],Tabla10[Unidad de Medida],"",0))</f>
        <v/>
      </c>
      <c r="N1491" s="323"/>
      <c r="O1491" s="534" t="str">
        <f>IF(Tabla1[[#This Row],[Descripción]]="","",_xlfn.XLOOKUP(Tabla1[[#This Row],[Descripción]],Tabla10[Descripción],Tabla10[Precio Unitario],0))</f>
        <v/>
      </c>
      <c r="P1491" s="534" t="str">
        <f>IF(Tabla1[[#This Row],[Cantidad de Insumos]]="","",Tabla1[[#This Row],[Precio Unitario]]*Tabla1[[#This Row],[Cantidad de Insumos]])</f>
        <v/>
      </c>
      <c r="Q1491" s="534" t="str">
        <f>IF(Tabla1[[#This Row],[Descripción]]="","",_xlfn.XLOOKUP(Tabla1[[#This Row],[Descripción]],Tabla10[Descripción],Tabla10[CODIGO PRESUPUESTARIO],0))</f>
        <v/>
      </c>
      <c r="R1491" s="535"/>
    </row>
    <row r="1492" spans="2:18" x14ac:dyDescent="0.25">
      <c r="B1492" s="191" t="str">
        <f>IF('Formulario PPGR3'!$G1492="","",CONCATENATE('Formulario PPGR3'!$C1492,".",'Formulario PPGR3'!$D1492,".",'Formulario PPGR3'!$E1492,".",'Formulario PPGR3'!$F1492))</f>
        <v/>
      </c>
      <c r="C1492" s="191" t="str">
        <f>IF('Formulario PPGR3'!$G1492="","",'Formulario PPGR1'!#REF!)</f>
        <v/>
      </c>
      <c r="D1492" s="191" t="str">
        <f>IF('Formulario PPGR3'!$G1492="","",'Formulario PPGR1'!#REF!)</f>
        <v/>
      </c>
      <c r="E1492" s="191" t="str">
        <f>IF('Formulario PPGR3'!$G1492="","",'Formulario PPGR1'!#REF!)</f>
        <v/>
      </c>
      <c r="F1492" s="191" t="str">
        <f>IF('Formulario PPGR3'!$G1492="","",'Formulario PPGR1'!#REF!)</f>
        <v/>
      </c>
      <c r="G1492" s="243"/>
      <c r="H1492" s="531" t="str" cm="1">
        <f t="array" ref="H1492">IF(Tabla1[[#This Row],[Código_Actividad]]="","",_xlfn.XLOOKUP(Tabla1[[#This Row],[Código_Actividad]],CodigoActividad,Tabla2[Actividades Programables Presupuestables],"",0))</f>
        <v/>
      </c>
      <c r="I1492" s="532" t="str">
        <f>IFERROR(VLOOKUP('Formulario PPGR3'!$G1492,'Formulario PPGR2'!$H$110:$V$265,15,FALSE),"")</f>
        <v/>
      </c>
      <c r="J1492" s="537"/>
      <c r="K1492" s="535" t="str">
        <f>IF(Tabla1[[#This Row],[Insumos]]="","",_xlfn.XLOOKUP(Tabla1[[#This Row],[Insumos]],Tabla10[Insumo],Tabla10[InsumoAbrev],"",0))</f>
        <v/>
      </c>
      <c r="L1492" s="536"/>
      <c r="M1492" s="533" t="str">
        <f>IF(Tabla1[[#This Row],[Descripción]]="","",_xlfn.XLOOKUP(Tabla1[[#This Row],[Descripción]],Tabla10[Descripción],Tabla10[Unidad de Medida],"",0))</f>
        <v/>
      </c>
      <c r="N1492" s="323"/>
      <c r="O1492" s="534" t="str">
        <f>IF(Tabla1[[#This Row],[Descripción]]="","",_xlfn.XLOOKUP(Tabla1[[#This Row],[Descripción]],Tabla10[Descripción],Tabla10[Precio Unitario],0))</f>
        <v/>
      </c>
      <c r="P1492" s="534" t="str">
        <f>IF(Tabla1[[#This Row],[Cantidad de Insumos]]="","",Tabla1[[#This Row],[Precio Unitario]]*Tabla1[[#This Row],[Cantidad de Insumos]])</f>
        <v/>
      </c>
      <c r="Q1492" s="534" t="str">
        <f>IF(Tabla1[[#This Row],[Descripción]]="","",_xlfn.XLOOKUP(Tabla1[[#This Row],[Descripción]],Tabla10[Descripción],Tabla10[CODIGO PRESUPUESTARIO],0))</f>
        <v/>
      </c>
      <c r="R1492" s="535"/>
    </row>
    <row r="1493" spans="2:18" x14ac:dyDescent="0.25">
      <c r="B1493" s="191" t="str">
        <f>IF('Formulario PPGR3'!$G1493="","",CONCATENATE('Formulario PPGR3'!$C1493,".",'Formulario PPGR3'!$D1493,".",'Formulario PPGR3'!$E1493,".",'Formulario PPGR3'!$F1493))</f>
        <v/>
      </c>
      <c r="C1493" s="191" t="str">
        <f>IF('Formulario PPGR3'!$G1493="","",'Formulario PPGR1'!#REF!)</f>
        <v/>
      </c>
      <c r="D1493" s="191" t="str">
        <f>IF('Formulario PPGR3'!$G1493="","",'Formulario PPGR1'!#REF!)</f>
        <v/>
      </c>
      <c r="E1493" s="191" t="str">
        <f>IF('Formulario PPGR3'!$G1493="","",'Formulario PPGR1'!#REF!)</f>
        <v/>
      </c>
      <c r="F1493" s="191" t="str">
        <f>IF('Formulario PPGR3'!$G1493="","",'Formulario PPGR1'!#REF!)</f>
        <v/>
      </c>
      <c r="G1493" s="243"/>
      <c r="H1493" s="531" t="str" cm="1">
        <f t="array" ref="H1493">IF(Tabla1[[#This Row],[Código_Actividad]]="","",_xlfn.XLOOKUP(Tabla1[[#This Row],[Código_Actividad]],CodigoActividad,Tabla2[Actividades Programables Presupuestables],"",0))</f>
        <v/>
      </c>
      <c r="I1493" s="532" t="str">
        <f>IFERROR(VLOOKUP('Formulario PPGR3'!$G1493,'Formulario PPGR2'!$H$110:$V$265,15,FALSE),"")</f>
        <v/>
      </c>
      <c r="J1493" s="537"/>
      <c r="K1493" s="535" t="str">
        <f>IF(Tabla1[[#This Row],[Insumos]]="","",_xlfn.XLOOKUP(Tabla1[[#This Row],[Insumos]],Tabla10[Insumo],Tabla10[InsumoAbrev],"",0))</f>
        <v/>
      </c>
      <c r="L1493" s="536"/>
      <c r="M1493" s="533" t="str">
        <f>IF(Tabla1[[#This Row],[Descripción]]="","",_xlfn.XLOOKUP(Tabla1[[#This Row],[Descripción]],Tabla10[Descripción],Tabla10[Unidad de Medida],"",0))</f>
        <v/>
      </c>
      <c r="N1493" s="323"/>
      <c r="O1493" s="534" t="str">
        <f>IF(Tabla1[[#This Row],[Descripción]]="","",_xlfn.XLOOKUP(Tabla1[[#This Row],[Descripción]],Tabla10[Descripción],Tabla10[Precio Unitario],0))</f>
        <v/>
      </c>
      <c r="P1493" s="534" t="str">
        <f>IF(Tabla1[[#This Row],[Cantidad de Insumos]]="","",Tabla1[[#This Row],[Precio Unitario]]*Tabla1[[#This Row],[Cantidad de Insumos]])</f>
        <v/>
      </c>
      <c r="Q1493" s="534" t="str">
        <f>IF(Tabla1[[#This Row],[Descripción]]="","",_xlfn.XLOOKUP(Tabla1[[#This Row],[Descripción]],Tabla10[Descripción],Tabla10[CODIGO PRESUPUESTARIO],0))</f>
        <v/>
      </c>
      <c r="R1493" s="535"/>
    </row>
    <row r="1494" spans="2:18" x14ac:dyDescent="0.25">
      <c r="B1494" s="191" t="str">
        <f>IF('Formulario PPGR3'!$G1494="","",CONCATENATE('Formulario PPGR3'!$C1494,".",'Formulario PPGR3'!$D1494,".",'Formulario PPGR3'!$E1494,".",'Formulario PPGR3'!$F1494))</f>
        <v/>
      </c>
      <c r="C1494" s="191" t="str">
        <f>IF('Formulario PPGR3'!$G1494="","",'Formulario PPGR1'!#REF!)</f>
        <v/>
      </c>
      <c r="D1494" s="191" t="str">
        <f>IF('Formulario PPGR3'!$G1494="","",'Formulario PPGR1'!#REF!)</f>
        <v/>
      </c>
      <c r="E1494" s="191" t="str">
        <f>IF('Formulario PPGR3'!$G1494="","",'Formulario PPGR1'!#REF!)</f>
        <v/>
      </c>
      <c r="F1494" s="191" t="str">
        <f>IF('Formulario PPGR3'!$G1494="","",'Formulario PPGR1'!#REF!)</f>
        <v/>
      </c>
      <c r="G1494" s="243"/>
      <c r="H1494" s="531" t="str" cm="1">
        <f t="array" ref="H1494">IF(Tabla1[[#This Row],[Código_Actividad]]="","",_xlfn.XLOOKUP(Tabla1[[#This Row],[Código_Actividad]],CodigoActividad,Tabla2[Actividades Programables Presupuestables],"",0))</f>
        <v/>
      </c>
      <c r="I1494" s="532" t="str">
        <f>IFERROR(VLOOKUP('Formulario PPGR3'!$G1494,'Formulario PPGR2'!$H$110:$V$265,15,FALSE),"")</f>
        <v/>
      </c>
      <c r="J1494" s="537"/>
      <c r="K1494" s="535" t="str">
        <f>IF(Tabla1[[#This Row],[Insumos]]="","",_xlfn.XLOOKUP(Tabla1[[#This Row],[Insumos]],Tabla10[Insumo],Tabla10[InsumoAbrev],"",0))</f>
        <v/>
      </c>
      <c r="L1494" s="536"/>
      <c r="M1494" s="533" t="str">
        <f>IF(Tabla1[[#This Row],[Descripción]]="","",_xlfn.XLOOKUP(Tabla1[[#This Row],[Descripción]],Tabla10[Descripción],Tabla10[Unidad de Medida],"",0))</f>
        <v/>
      </c>
      <c r="N1494" s="323"/>
      <c r="O1494" s="534" t="str">
        <f>IF(Tabla1[[#This Row],[Descripción]]="","",_xlfn.XLOOKUP(Tabla1[[#This Row],[Descripción]],Tabla10[Descripción],Tabla10[Precio Unitario],0))</f>
        <v/>
      </c>
      <c r="P1494" s="534" t="str">
        <f>IF(Tabla1[[#This Row],[Cantidad de Insumos]]="","",Tabla1[[#This Row],[Precio Unitario]]*Tabla1[[#This Row],[Cantidad de Insumos]])</f>
        <v/>
      </c>
      <c r="Q1494" s="534" t="str">
        <f>IF(Tabla1[[#This Row],[Descripción]]="","",_xlfn.XLOOKUP(Tabla1[[#This Row],[Descripción]],Tabla10[Descripción],Tabla10[CODIGO PRESUPUESTARIO],0))</f>
        <v/>
      </c>
      <c r="R1494" s="535"/>
    </row>
    <row r="1495" spans="2:18" x14ac:dyDescent="0.25">
      <c r="B1495" s="191" t="str">
        <f>IF('Formulario PPGR3'!$G1495="","",CONCATENATE('Formulario PPGR3'!$C1495,".",'Formulario PPGR3'!$D1495,".",'Formulario PPGR3'!$E1495,".",'Formulario PPGR3'!$F1495))</f>
        <v/>
      </c>
      <c r="C1495" s="191" t="str">
        <f>IF('Formulario PPGR3'!$G1495="","",'Formulario PPGR1'!#REF!)</f>
        <v/>
      </c>
      <c r="D1495" s="191" t="str">
        <f>IF('Formulario PPGR3'!$G1495="","",'Formulario PPGR1'!#REF!)</f>
        <v/>
      </c>
      <c r="E1495" s="191" t="str">
        <f>IF('Formulario PPGR3'!$G1495="","",'Formulario PPGR1'!#REF!)</f>
        <v/>
      </c>
      <c r="F1495" s="191" t="str">
        <f>IF('Formulario PPGR3'!$G1495="","",'Formulario PPGR1'!#REF!)</f>
        <v/>
      </c>
      <c r="G1495" s="243"/>
      <c r="H1495" s="531" t="str" cm="1">
        <f t="array" ref="H1495">IF(Tabla1[[#This Row],[Código_Actividad]]="","",_xlfn.XLOOKUP(Tabla1[[#This Row],[Código_Actividad]],CodigoActividad,Tabla2[Actividades Programables Presupuestables],"",0))</f>
        <v/>
      </c>
      <c r="I1495" s="532" t="str">
        <f>IFERROR(VLOOKUP('Formulario PPGR3'!$G1495,'Formulario PPGR2'!$H$110:$V$265,15,FALSE),"")</f>
        <v/>
      </c>
      <c r="J1495" s="537"/>
      <c r="K1495" s="535" t="str">
        <f>IF(Tabla1[[#This Row],[Insumos]]="","",_xlfn.XLOOKUP(Tabla1[[#This Row],[Insumos]],Tabla10[Insumo],Tabla10[InsumoAbrev],"",0))</f>
        <v/>
      </c>
      <c r="L1495" s="536"/>
      <c r="M1495" s="533" t="str">
        <f>IF(Tabla1[[#This Row],[Descripción]]="","",_xlfn.XLOOKUP(Tabla1[[#This Row],[Descripción]],Tabla10[Descripción],Tabla10[Unidad de Medida],"",0))</f>
        <v/>
      </c>
      <c r="N1495" s="323"/>
      <c r="O1495" s="534" t="str">
        <f>IF(Tabla1[[#This Row],[Descripción]]="","",_xlfn.XLOOKUP(Tabla1[[#This Row],[Descripción]],Tabla10[Descripción],Tabla10[Precio Unitario],0))</f>
        <v/>
      </c>
      <c r="P1495" s="534" t="str">
        <f>IF(Tabla1[[#This Row],[Cantidad de Insumos]]="","",Tabla1[[#This Row],[Precio Unitario]]*Tabla1[[#This Row],[Cantidad de Insumos]])</f>
        <v/>
      </c>
      <c r="Q1495" s="534" t="str">
        <f>IF(Tabla1[[#This Row],[Descripción]]="","",_xlfn.XLOOKUP(Tabla1[[#This Row],[Descripción]],Tabla10[Descripción],Tabla10[CODIGO PRESUPUESTARIO],0))</f>
        <v/>
      </c>
      <c r="R1495" s="535"/>
    </row>
    <row r="1496" spans="2:18" x14ac:dyDescent="0.25">
      <c r="B1496" s="191" t="str">
        <f>IF('Formulario PPGR3'!$G1496="","",CONCATENATE('Formulario PPGR3'!$C1496,".",'Formulario PPGR3'!$D1496,".",'Formulario PPGR3'!$E1496,".",'Formulario PPGR3'!$F1496))</f>
        <v/>
      </c>
      <c r="C1496" s="191" t="str">
        <f>IF('Formulario PPGR3'!$G1496="","",'Formulario PPGR1'!#REF!)</f>
        <v/>
      </c>
      <c r="D1496" s="191" t="str">
        <f>IF('Formulario PPGR3'!$G1496="","",'Formulario PPGR1'!#REF!)</f>
        <v/>
      </c>
      <c r="E1496" s="191" t="str">
        <f>IF('Formulario PPGR3'!$G1496="","",'Formulario PPGR1'!#REF!)</f>
        <v/>
      </c>
      <c r="F1496" s="191" t="str">
        <f>IF('Formulario PPGR3'!$G1496="","",'Formulario PPGR1'!#REF!)</f>
        <v/>
      </c>
      <c r="G1496" s="243"/>
      <c r="H1496" s="531" t="str" cm="1">
        <f t="array" ref="H1496">IF(Tabla1[[#This Row],[Código_Actividad]]="","",_xlfn.XLOOKUP(Tabla1[[#This Row],[Código_Actividad]],CodigoActividad,Tabla2[Actividades Programables Presupuestables],"",0))</f>
        <v/>
      </c>
      <c r="I1496" s="532" t="str">
        <f>IFERROR(VLOOKUP('Formulario PPGR3'!$G1496,'Formulario PPGR2'!$H$110:$V$265,15,FALSE),"")</f>
        <v/>
      </c>
      <c r="J1496" s="537"/>
      <c r="K1496" s="535" t="str">
        <f>IF(Tabla1[[#This Row],[Insumos]]="","",_xlfn.XLOOKUP(Tabla1[[#This Row],[Insumos]],Tabla10[Insumo],Tabla10[InsumoAbrev],"",0))</f>
        <v/>
      </c>
      <c r="L1496" s="536"/>
      <c r="M1496" s="533" t="str">
        <f>IF(Tabla1[[#This Row],[Descripción]]="","",_xlfn.XLOOKUP(Tabla1[[#This Row],[Descripción]],Tabla10[Descripción],Tabla10[Unidad de Medida],"",0))</f>
        <v/>
      </c>
      <c r="N1496" s="323"/>
      <c r="O1496" s="534" t="str">
        <f>IF(Tabla1[[#This Row],[Descripción]]="","",_xlfn.XLOOKUP(Tabla1[[#This Row],[Descripción]],Tabla10[Descripción],Tabla10[Precio Unitario],0))</f>
        <v/>
      </c>
      <c r="P1496" s="534" t="str">
        <f>IF(Tabla1[[#This Row],[Cantidad de Insumos]]="","",Tabla1[[#This Row],[Precio Unitario]]*Tabla1[[#This Row],[Cantidad de Insumos]])</f>
        <v/>
      </c>
      <c r="Q1496" s="534" t="str">
        <f>IF(Tabla1[[#This Row],[Descripción]]="","",_xlfn.XLOOKUP(Tabla1[[#This Row],[Descripción]],Tabla10[Descripción],Tabla10[CODIGO PRESUPUESTARIO],0))</f>
        <v/>
      </c>
      <c r="R1496" s="535"/>
    </row>
    <row r="1497" spans="2:18" x14ac:dyDescent="0.25">
      <c r="B1497" s="191" t="str">
        <f>IF('Formulario PPGR3'!$G1497="","",CONCATENATE('Formulario PPGR3'!$C1497,".",'Formulario PPGR3'!$D1497,".",'Formulario PPGR3'!$E1497,".",'Formulario PPGR3'!$F1497))</f>
        <v/>
      </c>
      <c r="C1497" s="191" t="str">
        <f>IF('Formulario PPGR3'!$G1497="","",'Formulario PPGR1'!#REF!)</f>
        <v/>
      </c>
      <c r="D1497" s="191" t="str">
        <f>IF('Formulario PPGR3'!$G1497="","",'Formulario PPGR1'!#REF!)</f>
        <v/>
      </c>
      <c r="E1497" s="191" t="str">
        <f>IF('Formulario PPGR3'!$G1497="","",'Formulario PPGR1'!#REF!)</f>
        <v/>
      </c>
      <c r="F1497" s="191" t="str">
        <f>IF('Formulario PPGR3'!$G1497="","",'Formulario PPGR1'!#REF!)</f>
        <v/>
      </c>
      <c r="G1497" s="243"/>
      <c r="H1497" s="531" t="str" cm="1">
        <f t="array" ref="H1497">IF(Tabla1[[#This Row],[Código_Actividad]]="","",_xlfn.XLOOKUP(Tabla1[[#This Row],[Código_Actividad]],CodigoActividad,Tabla2[Actividades Programables Presupuestables],"",0))</f>
        <v/>
      </c>
      <c r="I1497" s="532" t="str">
        <f>IFERROR(VLOOKUP('Formulario PPGR3'!$G1497,'Formulario PPGR2'!$H$110:$V$265,15,FALSE),"")</f>
        <v/>
      </c>
      <c r="J1497" s="537"/>
      <c r="K1497" s="535" t="str">
        <f>IF(Tabla1[[#This Row],[Insumos]]="","",_xlfn.XLOOKUP(Tabla1[[#This Row],[Insumos]],Tabla10[Insumo],Tabla10[InsumoAbrev],"",0))</f>
        <v/>
      </c>
      <c r="L1497" s="536"/>
      <c r="M1497" s="533" t="str">
        <f>IF(Tabla1[[#This Row],[Descripción]]="","",_xlfn.XLOOKUP(Tabla1[[#This Row],[Descripción]],Tabla10[Descripción],Tabla10[Unidad de Medida],"",0))</f>
        <v/>
      </c>
      <c r="N1497" s="323"/>
      <c r="O1497" s="534" t="str">
        <f>IF(Tabla1[[#This Row],[Descripción]]="","",_xlfn.XLOOKUP(Tabla1[[#This Row],[Descripción]],Tabla10[Descripción],Tabla10[Precio Unitario],0))</f>
        <v/>
      </c>
      <c r="P1497" s="534" t="str">
        <f>IF(Tabla1[[#This Row],[Cantidad de Insumos]]="","",Tabla1[[#This Row],[Precio Unitario]]*Tabla1[[#This Row],[Cantidad de Insumos]])</f>
        <v/>
      </c>
      <c r="Q1497" s="534" t="str">
        <f>IF(Tabla1[[#This Row],[Descripción]]="","",_xlfn.XLOOKUP(Tabla1[[#This Row],[Descripción]],Tabla10[Descripción],Tabla10[CODIGO PRESUPUESTARIO],0))</f>
        <v/>
      </c>
      <c r="R1497" s="535"/>
    </row>
    <row r="1498" spans="2:18" x14ac:dyDescent="0.25">
      <c r="B1498" s="191" t="str">
        <f>IF('Formulario PPGR3'!$G1498="","",CONCATENATE('Formulario PPGR3'!$C1498,".",'Formulario PPGR3'!$D1498,".",'Formulario PPGR3'!$E1498,".",'Formulario PPGR3'!$F1498))</f>
        <v/>
      </c>
      <c r="C1498" s="191" t="str">
        <f>IF('Formulario PPGR3'!$G1498="","",'Formulario PPGR1'!#REF!)</f>
        <v/>
      </c>
      <c r="D1498" s="191" t="str">
        <f>IF('Formulario PPGR3'!$G1498="","",'Formulario PPGR1'!#REF!)</f>
        <v/>
      </c>
      <c r="E1498" s="191" t="str">
        <f>IF('Formulario PPGR3'!$G1498="","",'Formulario PPGR1'!#REF!)</f>
        <v/>
      </c>
      <c r="F1498" s="191" t="str">
        <f>IF('Formulario PPGR3'!$G1498="","",'Formulario PPGR1'!#REF!)</f>
        <v/>
      </c>
      <c r="G1498" s="243"/>
      <c r="H1498" s="531" t="str" cm="1">
        <f t="array" ref="H1498">IF(Tabla1[[#This Row],[Código_Actividad]]="","",_xlfn.XLOOKUP(Tabla1[[#This Row],[Código_Actividad]],CodigoActividad,Tabla2[Actividades Programables Presupuestables],"",0))</f>
        <v/>
      </c>
      <c r="I1498" s="532" t="str">
        <f>IFERROR(VLOOKUP('Formulario PPGR3'!$G1498,'Formulario PPGR2'!$H$110:$V$265,15,FALSE),"")</f>
        <v/>
      </c>
      <c r="J1498" s="537"/>
      <c r="K1498" s="535" t="str">
        <f>IF(Tabla1[[#This Row],[Insumos]]="","",_xlfn.XLOOKUP(Tabla1[[#This Row],[Insumos]],Tabla10[Insumo],Tabla10[InsumoAbrev],"",0))</f>
        <v/>
      </c>
      <c r="L1498" s="536"/>
      <c r="M1498" s="533" t="str">
        <f>IF(Tabla1[[#This Row],[Descripción]]="","",_xlfn.XLOOKUP(Tabla1[[#This Row],[Descripción]],Tabla10[Descripción],Tabla10[Unidad de Medida],"",0))</f>
        <v/>
      </c>
      <c r="N1498" s="323"/>
      <c r="O1498" s="534" t="str">
        <f>IF(Tabla1[[#This Row],[Descripción]]="","",_xlfn.XLOOKUP(Tabla1[[#This Row],[Descripción]],Tabla10[Descripción],Tabla10[Precio Unitario],0))</f>
        <v/>
      </c>
      <c r="P1498" s="534" t="str">
        <f>IF(Tabla1[[#This Row],[Cantidad de Insumos]]="","",Tabla1[[#This Row],[Precio Unitario]]*Tabla1[[#This Row],[Cantidad de Insumos]])</f>
        <v/>
      </c>
      <c r="Q1498" s="534" t="str">
        <f>IF(Tabla1[[#This Row],[Descripción]]="","",_xlfn.XLOOKUP(Tabla1[[#This Row],[Descripción]],Tabla10[Descripción],Tabla10[CODIGO PRESUPUESTARIO],0))</f>
        <v/>
      </c>
      <c r="R1498" s="535"/>
    </row>
    <row r="1499" spans="2:18" x14ac:dyDescent="0.25">
      <c r="B1499" s="191" t="str">
        <f>IF('Formulario PPGR3'!$G1499="","",CONCATENATE('Formulario PPGR3'!$C1499,".",'Formulario PPGR3'!$D1499,".",'Formulario PPGR3'!$E1499,".",'Formulario PPGR3'!$F1499))</f>
        <v/>
      </c>
      <c r="C1499" s="191" t="str">
        <f>IF('Formulario PPGR3'!$G1499="","",'Formulario PPGR1'!#REF!)</f>
        <v/>
      </c>
      <c r="D1499" s="191" t="str">
        <f>IF('Formulario PPGR3'!$G1499="","",'Formulario PPGR1'!#REF!)</f>
        <v/>
      </c>
      <c r="E1499" s="191" t="str">
        <f>IF('Formulario PPGR3'!$G1499="","",'Formulario PPGR1'!#REF!)</f>
        <v/>
      </c>
      <c r="F1499" s="191" t="str">
        <f>IF('Formulario PPGR3'!$G1499="","",'Formulario PPGR1'!#REF!)</f>
        <v/>
      </c>
      <c r="G1499" s="243"/>
      <c r="H1499" s="531" t="str" cm="1">
        <f t="array" ref="H1499">IF(Tabla1[[#This Row],[Código_Actividad]]="","",_xlfn.XLOOKUP(Tabla1[[#This Row],[Código_Actividad]],CodigoActividad,Tabla2[Actividades Programables Presupuestables],"",0))</f>
        <v/>
      </c>
      <c r="I1499" s="532" t="str">
        <f>IFERROR(VLOOKUP('Formulario PPGR3'!$G1499,'Formulario PPGR2'!$H$110:$V$265,15,FALSE),"")</f>
        <v/>
      </c>
      <c r="J1499" s="537"/>
      <c r="K1499" s="535" t="str">
        <f>IF(Tabla1[[#This Row],[Insumos]]="","",_xlfn.XLOOKUP(Tabla1[[#This Row],[Insumos]],Tabla10[Insumo],Tabla10[InsumoAbrev],"",0))</f>
        <v/>
      </c>
      <c r="L1499" s="536"/>
      <c r="M1499" s="533" t="str">
        <f>IF(Tabla1[[#This Row],[Descripción]]="","",_xlfn.XLOOKUP(Tabla1[[#This Row],[Descripción]],Tabla10[Descripción],Tabla10[Unidad de Medida],"",0))</f>
        <v/>
      </c>
      <c r="N1499" s="323"/>
      <c r="O1499" s="534" t="str">
        <f>IF(Tabla1[[#This Row],[Descripción]]="","",_xlfn.XLOOKUP(Tabla1[[#This Row],[Descripción]],Tabla10[Descripción],Tabla10[Precio Unitario],0))</f>
        <v/>
      </c>
      <c r="P1499" s="534" t="str">
        <f>IF(Tabla1[[#This Row],[Cantidad de Insumos]]="","",Tabla1[[#This Row],[Precio Unitario]]*Tabla1[[#This Row],[Cantidad de Insumos]])</f>
        <v/>
      </c>
      <c r="Q1499" s="534" t="str">
        <f>IF(Tabla1[[#This Row],[Descripción]]="","",_xlfn.XLOOKUP(Tabla1[[#This Row],[Descripción]],Tabla10[Descripción],Tabla10[CODIGO PRESUPUESTARIO],0))</f>
        <v/>
      </c>
      <c r="R1499" s="535"/>
    </row>
    <row r="1500" spans="2:18" x14ac:dyDescent="0.25">
      <c r="B1500" s="191" t="str">
        <f>IF('Formulario PPGR3'!$G1500="","",CONCATENATE('Formulario PPGR3'!$C1500,".",'Formulario PPGR3'!$D1500,".",'Formulario PPGR3'!$E1500,".",'Formulario PPGR3'!$F1500))</f>
        <v/>
      </c>
      <c r="C1500" s="191" t="str">
        <f>IF('Formulario PPGR3'!$G1500="","",'Formulario PPGR1'!#REF!)</f>
        <v/>
      </c>
      <c r="D1500" s="191" t="str">
        <f>IF('Formulario PPGR3'!$G1500="","",'Formulario PPGR1'!#REF!)</f>
        <v/>
      </c>
      <c r="E1500" s="191" t="str">
        <f>IF('Formulario PPGR3'!$G1500="","",'Formulario PPGR1'!#REF!)</f>
        <v/>
      </c>
      <c r="F1500" s="191" t="str">
        <f>IF('Formulario PPGR3'!$G1500="","",'Formulario PPGR1'!#REF!)</f>
        <v/>
      </c>
      <c r="G1500" s="243"/>
      <c r="H1500" s="531" t="str" cm="1">
        <f t="array" ref="H1500">IF(Tabla1[[#This Row],[Código_Actividad]]="","",_xlfn.XLOOKUP(Tabla1[[#This Row],[Código_Actividad]],CodigoActividad,Tabla2[Actividades Programables Presupuestables],"",0))</f>
        <v/>
      </c>
      <c r="I1500" s="532" t="str">
        <f>IFERROR(VLOOKUP('Formulario PPGR3'!$G1500,'Formulario PPGR2'!$H$110:$V$265,15,FALSE),"")</f>
        <v/>
      </c>
      <c r="J1500" s="537"/>
      <c r="K1500" s="535" t="str">
        <f>IF(Tabla1[[#This Row],[Insumos]]="","",_xlfn.XLOOKUP(Tabla1[[#This Row],[Insumos]],Tabla10[Insumo],Tabla10[InsumoAbrev],"",0))</f>
        <v/>
      </c>
      <c r="L1500" s="536"/>
      <c r="M1500" s="533" t="str">
        <f>IF(Tabla1[[#This Row],[Descripción]]="","",_xlfn.XLOOKUP(Tabla1[[#This Row],[Descripción]],Tabla10[Descripción],Tabla10[Unidad de Medida],"",0))</f>
        <v/>
      </c>
      <c r="N1500" s="323"/>
      <c r="O1500" s="534" t="str">
        <f>IF(Tabla1[[#This Row],[Descripción]]="","",_xlfn.XLOOKUP(Tabla1[[#This Row],[Descripción]],Tabla10[Descripción],Tabla10[Precio Unitario],0))</f>
        <v/>
      </c>
      <c r="P1500" s="534" t="str">
        <f>IF(Tabla1[[#This Row],[Cantidad de Insumos]]="","",Tabla1[[#This Row],[Precio Unitario]]*Tabla1[[#This Row],[Cantidad de Insumos]])</f>
        <v/>
      </c>
      <c r="Q1500" s="534" t="str">
        <f>IF(Tabla1[[#This Row],[Descripción]]="","",_xlfn.XLOOKUP(Tabla1[[#This Row],[Descripción]],Tabla10[Descripción],Tabla10[CODIGO PRESUPUESTARIO],0))</f>
        <v/>
      </c>
      <c r="R1500" s="535"/>
    </row>
    <row r="1501" spans="2:18" x14ac:dyDescent="0.25">
      <c r="B1501" s="191" t="str">
        <f>IF('Formulario PPGR3'!$G1501="","",CONCATENATE('Formulario PPGR3'!$C1501,".",'Formulario PPGR3'!$D1501,".",'Formulario PPGR3'!$E1501,".",'Formulario PPGR3'!$F1501))</f>
        <v/>
      </c>
      <c r="C1501" s="191" t="str">
        <f>IF('Formulario PPGR3'!$G1501="","",'Formulario PPGR1'!#REF!)</f>
        <v/>
      </c>
      <c r="D1501" s="191" t="str">
        <f>IF('Formulario PPGR3'!$G1501="","",'Formulario PPGR1'!#REF!)</f>
        <v/>
      </c>
      <c r="E1501" s="191" t="str">
        <f>IF('Formulario PPGR3'!$G1501="","",'Formulario PPGR1'!#REF!)</f>
        <v/>
      </c>
      <c r="F1501" s="191" t="str">
        <f>IF('Formulario PPGR3'!$G1501="","",'Formulario PPGR1'!#REF!)</f>
        <v/>
      </c>
      <c r="G1501" s="243"/>
      <c r="H1501" s="531" t="str" cm="1">
        <f t="array" ref="H1501">IF(Tabla1[[#This Row],[Código_Actividad]]="","",_xlfn.XLOOKUP(Tabla1[[#This Row],[Código_Actividad]],CodigoActividad,Tabla2[Actividades Programables Presupuestables],"",0))</f>
        <v/>
      </c>
      <c r="I1501" s="532" t="str">
        <f>IFERROR(VLOOKUP('Formulario PPGR3'!$G1501,'Formulario PPGR2'!$H$110:$V$265,15,FALSE),"")</f>
        <v/>
      </c>
      <c r="J1501" s="537"/>
      <c r="K1501" s="535" t="str">
        <f>IF(Tabla1[[#This Row],[Insumos]]="","",_xlfn.XLOOKUP(Tabla1[[#This Row],[Insumos]],Tabla10[Insumo],Tabla10[InsumoAbrev],"",0))</f>
        <v/>
      </c>
      <c r="L1501" s="536"/>
      <c r="M1501" s="533" t="str">
        <f>IF(Tabla1[[#This Row],[Descripción]]="","",_xlfn.XLOOKUP(Tabla1[[#This Row],[Descripción]],Tabla10[Descripción],Tabla10[Unidad de Medida],"",0))</f>
        <v/>
      </c>
      <c r="N1501" s="323"/>
      <c r="O1501" s="534" t="str">
        <f>IF(Tabla1[[#This Row],[Descripción]]="","",_xlfn.XLOOKUP(Tabla1[[#This Row],[Descripción]],Tabla10[Descripción],Tabla10[Precio Unitario],0))</f>
        <v/>
      </c>
      <c r="P1501" s="534" t="str">
        <f>IF(Tabla1[[#This Row],[Cantidad de Insumos]]="","",Tabla1[[#This Row],[Precio Unitario]]*Tabla1[[#This Row],[Cantidad de Insumos]])</f>
        <v/>
      </c>
      <c r="Q1501" s="534" t="str">
        <f>IF(Tabla1[[#This Row],[Descripción]]="","",_xlfn.XLOOKUP(Tabla1[[#This Row],[Descripción]],Tabla10[Descripción],Tabla10[CODIGO PRESUPUESTARIO],0))</f>
        <v/>
      </c>
      <c r="R1501" s="535"/>
    </row>
    <row r="1502" spans="2:18" x14ac:dyDescent="0.25">
      <c r="B1502" s="191" t="str">
        <f>IF('Formulario PPGR3'!$G1502="","",CONCATENATE('Formulario PPGR3'!$C1502,".",'Formulario PPGR3'!$D1502,".",'Formulario PPGR3'!$E1502,".",'Formulario PPGR3'!$F1502))</f>
        <v/>
      </c>
      <c r="C1502" s="191" t="str">
        <f>IF('Formulario PPGR3'!$G1502="","",'Formulario PPGR1'!#REF!)</f>
        <v/>
      </c>
      <c r="D1502" s="191" t="str">
        <f>IF('Formulario PPGR3'!$G1502="","",'Formulario PPGR1'!#REF!)</f>
        <v/>
      </c>
      <c r="E1502" s="191" t="str">
        <f>IF('Formulario PPGR3'!$G1502="","",'Formulario PPGR1'!#REF!)</f>
        <v/>
      </c>
      <c r="F1502" s="191" t="str">
        <f>IF('Formulario PPGR3'!$G1502="","",'Formulario PPGR1'!#REF!)</f>
        <v/>
      </c>
      <c r="G1502" s="243"/>
      <c r="H1502" s="531" t="str" cm="1">
        <f t="array" ref="H1502">IF(Tabla1[[#This Row],[Código_Actividad]]="","",_xlfn.XLOOKUP(Tabla1[[#This Row],[Código_Actividad]],CodigoActividad,Tabla2[Actividades Programables Presupuestables],"",0))</f>
        <v/>
      </c>
      <c r="I1502" s="532" t="str">
        <f>IFERROR(VLOOKUP('Formulario PPGR3'!$G1502,'Formulario PPGR2'!$H$110:$V$265,15,FALSE),"")</f>
        <v/>
      </c>
      <c r="J1502" s="537"/>
      <c r="K1502" s="535" t="str">
        <f>IF(Tabla1[[#This Row],[Insumos]]="","",_xlfn.XLOOKUP(Tabla1[[#This Row],[Insumos]],Tabla10[Insumo],Tabla10[InsumoAbrev],"",0))</f>
        <v/>
      </c>
      <c r="L1502" s="536"/>
      <c r="M1502" s="533" t="str">
        <f>IF(Tabla1[[#This Row],[Descripción]]="","",_xlfn.XLOOKUP(Tabla1[[#This Row],[Descripción]],Tabla10[Descripción],Tabla10[Unidad de Medida],"",0))</f>
        <v/>
      </c>
      <c r="N1502" s="323"/>
      <c r="O1502" s="534" t="str">
        <f>IF(Tabla1[[#This Row],[Descripción]]="","",_xlfn.XLOOKUP(Tabla1[[#This Row],[Descripción]],Tabla10[Descripción],Tabla10[Precio Unitario],0))</f>
        <v/>
      </c>
      <c r="P1502" s="534" t="str">
        <f>IF(Tabla1[[#This Row],[Cantidad de Insumos]]="","",Tabla1[[#This Row],[Precio Unitario]]*Tabla1[[#This Row],[Cantidad de Insumos]])</f>
        <v/>
      </c>
      <c r="Q1502" s="534" t="str">
        <f>IF(Tabla1[[#This Row],[Descripción]]="","",_xlfn.XLOOKUP(Tabla1[[#This Row],[Descripción]],Tabla10[Descripción],Tabla10[CODIGO PRESUPUESTARIO],0))</f>
        <v/>
      </c>
      <c r="R1502" s="535"/>
    </row>
    <row r="1503" spans="2:18" x14ac:dyDescent="0.25">
      <c r="B1503" s="191" t="str">
        <f>IF('Formulario PPGR3'!$G1503="","",CONCATENATE('Formulario PPGR3'!$C1503,".",'Formulario PPGR3'!$D1503,".",'Formulario PPGR3'!$E1503,".",'Formulario PPGR3'!$F1503))</f>
        <v/>
      </c>
      <c r="C1503" s="191" t="str">
        <f>IF('Formulario PPGR3'!$G1503="","",'Formulario PPGR1'!#REF!)</f>
        <v/>
      </c>
      <c r="D1503" s="191" t="str">
        <f>IF('Formulario PPGR3'!$G1503="","",'Formulario PPGR1'!#REF!)</f>
        <v/>
      </c>
      <c r="E1503" s="191" t="str">
        <f>IF('Formulario PPGR3'!$G1503="","",'Formulario PPGR1'!#REF!)</f>
        <v/>
      </c>
      <c r="F1503" s="191" t="str">
        <f>IF('Formulario PPGR3'!$G1503="","",'Formulario PPGR1'!#REF!)</f>
        <v/>
      </c>
      <c r="G1503" s="243"/>
      <c r="H1503" s="531" t="str" cm="1">
        <f t="array" ref="H1503">IF(Tabla1[[#This Row],[Código_Actividad]]="","",_xlfn.XLOOKUP(Tabla1[[#This Row],[Código_Actividad]],CodigoActividad,Tabla2[Actividades Programables Presupuestables],"",0))</f>
        <v/>
      </c>
      <c r="I1503" s="532" t="str">
        <f>IFERROR(VLOOKUP('Formulario PPGR3'!$G1503,'Formulario PPGR2'!$H$110:$V$265,15,FALSE),"")</f>
        <v/>
      </c>
      <c r="J1503" s="537"/>
      <c r="K1503" s="535" t="str">
        <f>IF(Tabla1[[#This Row],[Insumos]]="","",_xlfn.XLOOKUP(Tabla1[[#This Row],[Insumos]],Tabla10[Insumo],Tabla10[InsumoAbrev],"",0))</f>
        <v/>
      </c>
      <c r="L1503" s="536"/>
      <c r="M1503" s="533" t="str">
        <f>IF(Tabla1[[#This Row],[Descripción]]="","",_xlfn.XLOOKUP(Tabla1[[#This Row],[Descripción]],Tabla10[Descripción],Tabla10[Unidad de Medida],"",0))</f>
        <v/>
      </c>
      <c r="N1503" s="323"/>
      <c r="O1503" s="534" t="str">
        <f>IF(Tabla1[[#This Row],[Descripción]]="","",_xlfn.XLOOKUP(Tabla1[[#This Row],[Descripción]],Tabla10[Descripción],Tabla10[Precio Unitario],0))</f>
        <v/>
      </c>
      <c r="P1503" s="534" t="str">
        <f>IF(Tabla1[[#This Row],[Cantidad de Insumos]]="","",Tabla1[[#This Row],[Precio Unitario]]*Tabla1[[#This Row],[Cantidad de Insumos]])</f>
        <v/>
      </c>
      <c r="Q1503" s="534" t="str">
        <f>IF(Tabla1[[#This Row],[Descripción]]="","",_xlfn.XLOOKUP(Tabla1[[#This Row],[Descripción]],Tabla10[Descripción],Tabla10[CODIGO PRESUPUESTARIO],0))</f>
        <v/>
      </c>
      <c r="R1503" s="535"/>
    </row>
    <row r="1504" spans="2:18" x14ac:dyDescent="0.25">
      <c r="B1504" s="191" t="str">
        <f>IF('Formulario PPGR3'!$G1504="","",CONCATENATE('Formulario PPGR3'!$C1504,".",'Formulario PPGR3'!$D1504,".",'Formulario PPGR3'!$E1504,".",'Formulario PPGR3'!$F1504))</f>
        <v/>
      </c>
      <c r="C1504" s="191" t="str">
        <f>IF('Formulario PPGR3'!$G1504="","",'Formulario PPGR1'!#REF!)</f>
        <v/>
      </c>
      <c r="D1504" s="191" t="str">
        <f>IF('Formulario PPGR3'!$G1504="","",'Formulario PPGR1'!#REF!)</f>
        <v/>
      </c>
      <c r="E1504" s="191" t="str">
        <f>IF('Formulario PPGR3'!$G1504="","",'Formulario PPGR1'!#REF!)</f>
        <v/>
      </c>
      <c r="F1504" s="191" t="str">
        <f>IF('Formulario PPGR3'!$G1504="","",'Formulario PPGR1'!#REF!)</f>
        <v/>
      </c>
      <c r="G1504" s="243"/>
      <c r="H1504" s="531" t="str" cm="1">
        <f t="array" ref="H1504">IF(Tabla1[[#This Row],[Código_Actividad]]="","",_xlfn.XLOOKUP(Tabla1[[#This Row],[Código_Actividad]],CodigoActividad,Tabla2[Actividades Programables Presupuestables],"",0))</f>
        <v/>
      </c>
      <c r="I1504" s="532" t="str">
        <f>IFERROR(VLOOKUP('Formulario PPGR3'!$G1504,'Formulario PPGR2'!$H$110:$V$265,15,FALSE),"")</f>
        <v/>
      </c>
      <c r="J1504" s="537"/>
      <c r="K1504" s="535" t="str">
        <f>IF(Tabla1[[#This Row],[Insumos]]="","",_xlfn.XLOOKUP(Tabla1[[#This Row],[Insumos]],Tabla10[Insumo],Tabla10[InsumoAbrev],"",0))</f>
        <v/>
      </c>
      <c r="L1504" s="536"/>
      <c r="M1504" s="533" t="str">
        <f>IF(Tabla1[[#This Row],[Descripción]]="","",_xlfn.XLOOKUP(Tabla1[[#This Row],[Descripción]],Tabla10[Descripción],Tabla10[Unidad de Medida],"",0))</f>
        <v/>
      </c>
      <c r="N1504" s="323"/>
      <c r="O1504" s="534" t="str">
        <f>IF(Tabla1[[#This Row],[Descripción]]="","",_xlfn.XLOOKUP(Tabla1[[#This Row],[Descripción]],Tabla10[Descripción],Tabla10[Precio Unitario],0))</f>
        <v/>
      </c>
      <c r="P1504" s="534" t="str">
        <f>IF(Tabla1[[#This Row],[Cantidad de Insumos]]="","",Tabla1[[#This Row],[Precio Unitario]]*Tabla1[[#This Row],[Cantidad de Insumos]])</f>
        <v/>
      </c>
      <c r="Q1504" s="534" t="str">
        <f>IF(Tabla1[[#This Row],[Descripción]]="","",_xlfn.XLOOKUP(Tabla1[[#This Row],[Descripción]],Tabla10[Descripción],Tabla10[CODIGO PRESUPUESTARIO],0))</f>
        <v/>
      </c>
      <c r="R1504" s="535"/>
    </row>
    <row r="1505" spans="2:18" x14ac:dyDescent="0.25">
      <c r="B1505" s="191" t="str">
        <f>IF('Formulario PPGR3'!$G1505="","",CONCATENATE('Formulario PPGR3'!$C1505,".",'Formulario PPGR3'!$D1505,".",'Formulario PPGR3'!$E1505,".",'Formulario PPGR3'!$F1505))</f>
        <v/>
      </c>
      <c r="C1505" s="191" t="str">
        <f>IF('Formulario PPGR3'!$G1505="","",'Formulario PPGR1'!#REF!)</f>
        <v/>
      </c>
      <c r="D1505" s="191" t="str">
        <f>IF('Formulario PPGR3'!$G1505="","",'Formulario PPGR1'!#REF!)</f>
        <v/>
      </c>
      <c r="E1505" s="191" t="str">
        <f>IF('Formulario PPGR3'!$G1505="","",'Formulario PPGR1'!#REF!)</f>
        <v/>
      </c>
      <c r="F1505" s="191" t="str">
        <f>IF('Formulario PPGR3'!$G1505="","",'Formulario PPGR1'!#REF!)</f>
        <v/>
      </c>
      <c r="G1505" s="243"/>
      <c r="H1505" s="531" t="str" cm="1">
        <f t="array" ref="H1505">IF(Tabla1[[#This Row],[Código_Actividad]]="","",_xlfn.XLOOKUP(Tabla1[[#This Row],[Código_Actividad]],CodigoActividad,Tabla2[Actividades Programables Presupuestables],"",0))</f>
        <v/>
      </c>
      <c r="I1505" s="532" t="str">
        <f>IFERROR(VLOOKUP('Formulario PPGR3'!$G1505,'Formulario PPGR2'!$H$110:$V$265,15,FALSE),"")</f>
        <v/>
      </c>
      <c r="J1505" s="537"/>
      <c r="K1505" s="535" t="str">
        <f>IF(Tabla1[[#This Row],[Insumos]]="","",_xlfn.XLOOKUP(Tabla1[[#This Row],[Insumos]],Tabla10[Insumo],Tabla10[InsumoAbrev],"",0))</f>
        <v/>
      </c>
      <c r="L1505" s="536"/>
      <c r="M1505" s="533" t="str">
        <f>IF(Tabla1[[#This Row],[Descripción]]="","",_xlfn.XLOOKUP(Tabla1[[#This Row],[Descripción]],Tabla10[Descripción],Tabla10[Unidad de Medida],"",0))</f>
        <v/>
      </c>
      <c r="N1505" s="323"/>
      <c r="O1505" s="534" t="str">
        <f>IF(Tabla1[[#This Row],[Descripción]]="","",_xlfn.XLOOKUP(Tabla1[[#This Row],[Descripción]],Tabla10[Descripción],Tabla10[Precio Unitario],0))</f>
        <v/>
      </c>
      <c r="P1505" s="534" t="str">
        <f>IF(Tabla1[[#This Row],[Cantidad de Insumos]]="","",Tabla1[[#This Row],[Precio Unitario]]*Tabla1[[#This Row],[Cantidad de Insumos]])</f>
        <v/>
      </c>
      <c r="Q1505" s="534" t="str">
        <f>IF(Tabla1[[#This Row],[Descripción]]="","",_xlfn.XLOOKUP(Tabla1[[#This Row],[Descripción]],Tabla10[Descripción],Tabla10[CODIGO PRESUPUESTARIO],0))</f>
        <v/>
      </c>
      <c r="R1505" s="535"/>
    </row>
    <row r="1506" spans="2:18" x14ac:dyDescent="0.25">
      <c r="B1506" s="191" t="str">
        <f>IF('Formulario PPGR3'!$G1506="","",CONCATENATE('Formulario PPGR3'!$C1506,".",'Formulario PPGR3'!$D1506,".",'Formulario PPGR3'!$E1506,".",'Formulario PPGR3'!$F1506))</f>
        <v/>
      </c>
      <c r="C1506" s="191" t="str">
        <f>IF('Formulario PPGR3'!$G1506="","",'Formulario PPGR1'!#REF!)</f>
        <v/>
      </c>
      <c r="D1506" s="191" t="str">
        <f>IF('Formulario PPGR3'!$G1506="","",'Formulario PPGR1'!#REF!)</f>
        <v/>
      </c>
      <c r="E1506" s="191" t="str">
        <f>IF('Formulario PPGR3'!$G1506="","",'Formulario PPGR1'!#REF!)</f>
        <v/>
      </c>
      <c r="F1506" s="191" t="str">
        <f>IF('Formulario PPGR3'!$G1506="","",'Formulario PPGR1'!#REF!)</f>
        <v/>
      </c>
      <c r="G1506" s="243"/>
      <c r="H1506" s="531" t="str" cm="1">
        <f t="array" ref="H1506">IF(Tabla1[[#This Row],[Código_Actividad]]="","",_xlfn.XLOOKUP(Tabla1[[#This Row],[Código_Actividad]],CodigoActividad,Tabla2[Actividades Programables Presupuestables],"",0))</f>
        <v/>
      </c>
      <c r="I1506" s="532" t="str">
        <f>IFERROR(VLOOKUP('Formulario PPGR3'!$G1506,'Formulario PPGR2'!$H$110:$V$265,15,FALSE),"")</f>
        <v/>
      </c>
      <c r="J1506" s="537"/>
      <c r="K1506" s="535" t="str">
        <f>IF(Tabla1[[#This Row],[Insumos]]="","",_xlfn.XLOOKUP(Tabla1[[#This Row],[Insumos]],Tabla10[Insumo],Tabla10[InsumoAbrev],"",0))</f>
        <v/>
      </c>
      <c r="L1506" s="536"/>
      <c r="M1506" s="533" t="str">
        <f>IF(Tabla1[[#This Row],[Descripción]]="","",_xlfn.XLOOKUP(Tabla1[[#This Row],[Descripción]],Tabla10[Descripción],Tabla10[Unidad de Medida],"",0))</f>
        <v/>
      </c>
      <c r="N1506" s="323"/>
      <c r="O1506" s="534" t="str">
        <f>IF(Tabla1[[#This Row],[Descripción]]="","",_xlfn.XLOOKUP(Tabla1[[#This Row],[Descripción]],Tabla10[Descripción],Tabla10[Precio Unitario],0))</f>
        <v/>
      </c>
      <c r="P1506" s="534" t="str">
        <f>IF(Tabla1[[#This Row],[Cantidad de Insumos]]="","",Tabla1[[#This Row],[Precio Unitario]]*Tabla1[[#This Row],[Cantidad de Insumos]])</f>
        <v/>
      </c>
      <c r="Q1506" s="534" t="str">
        <f>IF(Tabla1[[#This Row],[Descripción]]="","",_xlfn.XLOOKUP(Tabla1[[#This Row],[Descripción]],Tabla10[Descripción],Tabla10[CODIGO PRESUPUESTARIO],0))</f>
        <v/>
      </c>
      <c r="R1506" s="535"/>
    </row>
    <row r="1507" spans="2:18" x14ac:dyDescent="0.25">
      <c r="B1507" s="191" t="str">
        <f>IF('Formulario PPGR3'!$G1507="","",CONCATENATE('Formulario PPGR3'!$C1507,".",'Formulario PPGR3'!$D1507,".",'Formulario PPGR3'!$E1507,".",'Formulario PPGR3'!$F1507))</f>
        <v/>
      </c>
      <c r="C1507" s="191" t="str">
        <f>IF('Formulario PPGR3'!$G1507="","",'Formulario PPGR1'!#REF!)</f>
        <v/>
      </c>
      <c r="D1507" s="191" t="str">
        <f>IF('Formulario PPGR3'!$G1507="","",'Formulario PPGR1'!#REF!)</f>
        <v/>
      </c>
      <c r="E1507" s="191" t="str">
        <f>IF('Formulario PPGR3'!$G1507="","",'Formulario PPGR1'!#REF!)</f>
        <v/>
      </c>
      <c r="F1507" s="191" t="str">
        <f>IF('Formulario PPGR3'!$G1507="","",'Formulario PPGR1'!#REF!)</f>
        <v/>
      </c>
      <c r="G1507" s="243"/>
      <c r="H1507" s="531" t="str" cm="1">
        <f t="array" ref="H1507">IF(Tabla1[[#This Row],[Código_Actividad]]="","",_xlfn.XLOOKUP(Tabla1[[#This Row],[Código_Actividad]],CodigoActividad,Tabla2[Actividades Programables Presupuestables],"",0))</f>
        <v/>
      </c>
      <c r="I1507" s="532" t="str">
        <f>IFERROR(VLOOKUP('Formulario PPGR3'!$G1507,'Formulario PPGR2'!$H$110:$V$265,15,FALSE),"")</f>
        <v/>
      </c>
      <c r="J1507" s="537"/>
      <c r="K1507" s="535" t="str">
        <f>IF(Tabla1[[#This Row],[Insumos]]="","",_xlfn.XLOOKUP(Tabla1[[#This Row],[Insumos]],Tabla10[Insumo],Tabla10[InsumoAbrev],"",0))</f>
        <v/>
      </c>
      <c r="L1507" s="536"/>
      <c r="M1507" s="533" t="str">
        <f>IF(Tabla1[[#This Row],[Descripción]]="","",_xlfn.XLOOKUP(Tabla1[[#This Row],[Descripción]],Tabla10[Descripción],Tabla10[Unidad de Medida],"",0))</f>
        <v/>
      </c>
      <c r="N1507" s="323"/>
      <c r="O1507" s="534" t="str">
        <f>IF(Tabla1[[#This Row],[Descripción]]="","",_xlfn.XLOOKUP(Tabla1[[#This Row],[Descripción]],Tabla10[Descripción],Tabla10[Precio Unitario],0))</f>
        <v/>
      </c>
      <c r="P1507" s="534" t="str">
        <f>IF(Tabla1[[#This Row],[Cantidad de Insumos]]="","",Tabla1[[#This Row],[Precio Unitario]]*Tabla1[[#This Row],[Cantidad de Insumos]])</f>
        <v/>
      </c>
      <c r="Q1507" s="534" t="str">
        <f>IF(Tabla1[[#This Row],[Descripción]]="","",_xlfn.XLOOKUP(Tabla1[[#This Row],[Descripción]],Tabla10[Descripción],Tabla10[CODIGO PRESUPUESTARIO],0))</f>
        <v/>
      </c>
      <c r="R1507" s="535"/>
    </row>
    <row r="1508" spans="2:18" x14ac:dyDescent="0.25">
      <c r="B1508" s="191" t="str">
        <f>IF('Formulario PPGR3'!$G1508="","",CONCATENATE('Formulario PPGR3'!$C1508,".",'Formulario PPGR3'!$D1508,".",'Formulario PPGR3'!$E1508,".",'Formulario PPGR3'!$F1508))</f>
        <v/>
      </c>
      <c r="C1508" s="191" t="str">
        <f>IF('Formulario PPGR3'!$G1508="","",'Formulario PPGR1'!#REF!)</f>
        <v/>
      </c>
      <c r="D1508" s="191" t="str">
        <f>IF('Formulario PPGR3'!$G1508="","",'Formulario PPGR1'!#REF!)</f>
        <v/>
      </c>
      <c r="E1508" s="191" t="str">
        <f>IF('Formulario PPGR3'!$G1508="","",'Formulario PPGR1'!#REF!)</f>
        <v/>
      </c>
      <c r="F1508" s="191" t="str">
        <f>IF('Formulario PPGR3'!$G1508="","",'Formulario PPGR1'!#REF!)</f>
        <v/>
      </c>
      <c r="G1508" s="243"/>
      <c r="H1508" s="531" t="str" cm="1">
        <f t="array" ref="H1508">IF(Tabla1[[#This Row],[Código_Actividad]]="","",_xlfn.XLOOKUP(Tabla1[[#This Row],[Código_Actividad]],CodigoActividad,Tabla2[Actividades Programables Presupuestables],"",0))</f>
        <v/>
      </c>
      <c r="I1508" s="532" t="str">
        <f>IFERROR(VLOOKUP('Formulario PPGR3'!$G1508,'Formulario PPGR2'!$H$110:$V$265,15,FALSE),"")</f>
        <v/>
      </c>
      <c r="J1508" s="537"/>
      <c r="K1508" s="535" t="str">
        <f>IF(Tabla1[[#This Row],[Insumos]]="","",_xlfn.XLOOKUP(Tabla1[[#This Row],[Insumos]],Tabla10[Insumo],Tabla10[InsumoAbrev],"",0))</f>
        <v/>
      </c>
      <c r="L1508" s="536"/>
      <c r="M1508" s="533" t="str">
        <f>IF(Tabla1[[#This Row],[Descripción]]="","",_xlfn.XLOOKUP(Tabla1[[#This Row],[Descripción]],Tabla10[Descripción],Tabla10[Unidad de Medida],"",0))</f>
        <v/>
      </c>
      <c r="N1508" s="323"/>
      <c r="O1508" s="534" t="str">
        <f>IF(Tabla1[[#This Row],[Descripción]]="","",_xlfn.XLOOKUP(Tabla1[[#This Row],[Descripción]],Tabla10[Descripción],Tabla10[Precio Unitario],0))</f>
        <v/>
      </c>
      <c r="P1508" s="534" t="str">
        <f>IF(Tabla1[[#This Row],[Cantidad de Insumos]]="","",Tabla1[[#This Row],[Precio Unitario]]*Tabla1[[#This Row],[Cantidad de Insumos]])</f>
        <v/>
      </c>
      <c r="Q1508" s="534" t="str">
        <f>IF(Tabla1[[#This Row],[Descripción]]="","",_xlfn.XLOOKUP(Tabla1[[#This Row],[Descripción]],Tabla10[Descripción],Tabla10[CODIGO PRESUPUESTARIO],0))</f>
        <v/>
      </c>
      <c r="R1508" s="535"/>
    </row>
    <row r="1509" spans="2:18" x14ac:dyDescent="0.25">
      <c r="B1509" s="191" t="str">
        <f>IF('Formulario PPGR3'!$G1509="","",CONCATENATE('Formulario PPGR3'!$C1509,".",'Formulario PPGR3'!$D1509,".",'Formulario PPGR3'!$E1509,".",'Formulario PPGR3'!$F1509))</f>
        <v/>
      </c>
      <c r="C1509" s="191" t="str">
        <f>IF('Formulario PPGR3'!$G1509="","",'Formulario PPGR1'!#REF!)</f>
        <v/>
      </c>
      <c r="D1509" s="191" t="str">
        <f>IF('Formulario PPGR3'!$G1509="","",'Formulario PPGR1'!#REF!)</f>
        <v/>
      </c>
      <c r="E1509" s="191" t="str">
        <f>IF('Formulario PPGR3'!$G1509="","",'Formulario PPGR1'!#REF!)</f>
        <v/>
      </c>
      <c r="F1509" s="191" t="str">
        <f>IF('Formulario PPGR3'!$G1509="","",'Formulario PPGR1'!#REF!)</f>
        <v/>
      </c>
      <c r="G1509" s="243"/>
      <c r="H1509" s="531" t="str" cm="1">
        <f t="array" ref="H1509">IF(Tabla1[[#This Row],[Código_Actividad]]="","",_xlfn.XLOOKUP(Tabla1[[#This Row],[Código_Actividad]],CodigoActividad,Tabla2[Actividades Programables Presupuestables],"",0))</f>
        <v/>
      </c>
      <c r="I1509" s="532" t="str">
        <f>IFERROR(VLOOKUP('Formulario PPGR3'!$G1509,'Formulario PPGR2'!$H$110:$V$265,15,FALSE),"")</f>
        <v/>
      </c>
      <c r="J1509" s="537"/>
      <c r="K1509" s="535" t="str">
        <f>IF(Tabla1[[#This Row],[Insumos]]="","",_xlfn.XLOOKUP(Tabla1[[#This Row],[Insumos]],Tabla10[Insumo],Tabla10[InsumoAbrev],"",0))</f>
        <v/>
      </c>
      <c r="L1509" s="536"/>
      <c r="M1509" s="533" t="str">
        <f>IF(Tabla1[[#This Row],[Descripción]]="","",_xlfn.XLOOKUP(Tabla1[[#This Row],[Descripción]],Tabla10[Descripción],Tabla10[Unidad de Medida],"",0))</f>
        <v/>
      </c>
      <c r="N1509" s="323"/>
      <c r="O1509" s="534" t="str">
        <f>IF(Tabla1[[#This Row],[Descripción]]="","",_xlfn.XLOOKUP(Tabla1[[#This Row],[Descripción]],Tabla10[Descripción],Tabla10[Precio Unitario],0))</f>
        <v/>
      </c>
      <c r="P1509" s="534" t="str">
        <f>IF(Tabla1[[#This Row],[Cantidad de Insumos]]="","",Tabla1[[#This Row],[Precio Unitario]]*Tabla1[[#This Row],[Cantidad de Insumos]])</f>
        <v/>
      </c>
      <c r="Q1509" s="534" t="str">
        <f>IF(Tabla1[[#This Row],[Descripción]]="","",_xlfn.XLOOKUP(Tabla1[[#This Row],[Descripción]],Tabla10[Descripción],Tabla10[CODIGO PRESUPUESTARIO],0))</f>
        <v/>
      </c>
      <c r="R1509" s="535"/>
    </row>
    <row r="1510" spans="2:18" x14ac:dyDescent="0.25">
      <c r="B1510" s="191" t="str">
        <f>IF('Formulario PPGR3'!$G1510="","",CONCATENATE('Formulario PPGR3'!$C1510,".",'Formulario PPGR3'!$D1510,".",'Formulario PPGR3'!$E1510,".",'Formulario PPGR3'!$F1510))</f>
        <v/>
      </c>
      <c r="C1510" s="191" t="str">
        <f>IF('Formulario PPGR3'!$G1510="","",'Formulario PPGR1'!#REF!)</f>
        <v/>
      </c>
      <c r="D1510" s="191" t="str">
        <f>IF('Formulario PPGR3'!$G1510="","",'Formulario PPGR1'!#REF!)</f>
        <v/>
      </c>
      <c r="E1510" s="191" t="str">
        <f>IF('Formulario PPGR3'!$G1510="","",'Formulario PPGR1'!#REF!)</f>
        <v/>
      </c>
      <c r="F1510" s="191" t="str">
        <f>IF('Formulario PPGR3'!$G1510="","",'Formulario PPGR1'!#REF!)</f>
        <v/>
      </c>
      <c r="G1510" s="243"/>
      <c r="H1510" s="531" t="str" cm="1">
        <f t="array" ref="H1510">IF(Tabla1[[#This Row],[Código_Actividad]]="","",_xlfn.XLOOKUP(Tabla1[[#This Row],[Código_Actividad]],CodigoActividad,Tabla2[Actividades Programables Presupuestables],"",0))</f>
        <v/>
      </c>
      <c r="I1510" s="532" t="str">
        <f>IFERROR(VLOOKUP('Formulario PPGR3'!$G1510,'Formulario PPGR2'!$H$110:$V$265,15,FALSE),"")</f>
        <v/>
      </c>
      <c r="J1510" s="537"/>
      <c r="K1510" s="535" t="str">
        <f>IF(Tabla1[[#This Row],[Insumos]]="","",_xlfn.XLOOKUP(Tabla1[[#This Row],[Insumos]],Tabla10[Insumo],Tabla10[InsumoAbrev],"",0))</f>
        <v/>
      </c>
      <c r="L1510" s="536"/>
      <c r="M1510" s="533" t="str">
        <f>IF(Tabla1[[#This Row],[Descripción]]="","",_xlfn.XLOOKUP(Tabla1[[#This Row],[Descripción]],Tabla10[Descripción],Tabla10[Unidad de Medida],"",0))</f>
        <v/>
      </c>
      <c r="N1510" s="323"/>
      <c r="O1510" s="534" t="str">
        <f>IF(Tabla1[[#This Row],[Descripción]]="","",_xlfn.XLOOKUP(Tabla1[[#This Row],[Descripción]],Tabla10[Descripción],Tabla10[Precio Unitario],0))</f>
        <v/>
      </c>
      <c r="P1510" s="534" t="str">
        <f>IF(Tabla1[[#This Row],[Cantidad de Insumos]]="","",Tabla1[[#This Row],[Precio Unitario]]*Tabla1[[#This Row],[Cantidad de Insumos]])</f>
        <v/>
      </c>
      <c r="Q1510" s="534" t="str">
        <f>IF(Tabla1[[#This Row],[Descripción]]="","",_xlfn.XLOOKUP(Tabla1[[#This Row],[Descripción]],Tabla10[Descripción],Tabla10[CODIGO PRESUPUESTARIO],0))</f>
        <v/>
      </c>
      <c r="R1510" s="535"/>
    </row>
    <row r="1511" spans="2:18" x14ac:dyDescent="0.25">
      <c r="B1511" s="191" t="str">
        <f>IF('Formulario PPGR3'!$G1511="","",CONCATENATE('Formulario PPGR3'!$C1511,".",'Formulario PPGR3'!$D1511,".",'Formulario PPGR3'!$E1511,".",'Formulario PPGR3'!$F1511))</f>
        <v/>
      </c>
      <c r="C1511" s="191" t="str">
        <f>IF('Formulario PPGR3'!$G1511="","",'Formulario PPGR1'!#REF!)</f>
        <v/>
      </c>
      <c r="D1511" s="191" t="str">
        <f>IF('Formulario PPGR3'!$G1511="","",'Formulario PPGR1'!#REF!)</f>
        <v/>
      </c>
      <c r="E1511" s="191" t="str">
        <f>IF('Formulario PPGR3'!$G1511="","",'Formulario PPGR1'!#REF!)</f>
        <v/>
      </c>
      <c r="F1511" s="191" t="str">
        <f>IF('Formulario PPGR3'!$G1511="","",'Formulario PPGR1'!#REF!)</f>
        <v/>
      </c>
      <c r="G1511" s="243"/>
      <c r="H1511" s="531" t="str" cm="1">
        <f t="array" ref="H1511">IF(Tabla1[[#This Row],[Código_Actividad]]="","",_xlfn.XLOOKUP(Tabla1[[#This Row],[Código_Actividad]],CodigoActividad,Tabla2[Actividades Programables Presupuestables],"",0))</f>
        <v/>
      </c>
      <c r="I1511" s="532" t="str">
        <f>IFERROR(VLOOKUP('Formulario PPGR3'!$G1511,'Formulario PPGR2'!$H$110:$V$265,15,FALSE),"")</f>
        <v/>
      </c>
      <c r="J1511" s="537"/>
      <c r="K1511" s="535" t="str">
        <f>IF(Tabla1[[#This Row],[Insumos]]="","",_xlfn.XLOOKUP(Tabla1[[#This Row],[Insumos]],Tabla10[Insumo],Tabla10[InsumoAbrev],"",0))</f>
        <v/>
      </c>
      <c r="L1511" s="536"/>
      <c r="M1511" s="533" t="str">
        <f>IF(Tabla1[[#This Row],[Descripción]]="","",_xlfn.XLOOKUP(Tabla1[[#This Row],[Descripción]],Tabla10[Descripción],Tabla10[Unidad de Medida],"",0))</f>
        <v/>
      </c>
      <c r="N1511" s="323"/>
      <c r="O1511" s="534" t="str">
        <f>IF(Tabla1[[#This Row],[Descripción]]="","",_xlfn.XLOOKUP(Tabla1[[#This Row],[Descripción]],Tabla10[Descripción],Tabla10[Precio Unitario],0))</f>
        <v/>
      </c>
      <c r="P1511" s="534" t="str">
        <f>IF(Tabla1[[#This Row],[Cantidad de Insumos]]="","",Tabla1[[#This Row],[Precio Unitario]]*Tabla1[[#This Row],[Cantidad de Insumos]])</f>
        <v/>
      </c>
      <c r="Q1511" s="534" t="str">
        <f>IF(Tabla1[[#This Row],[Descripción]]="","",_xlfn.XLOOKUP(Tabla1[[#This Row],[Descripción]],Tabla10[Descripción],Tabla10[CODIGO PRESUPUESTARIO],0))</f>
        <v/>
      </c>
      <c r="R1511" s="535"/>
    </row>
    <row r="1512" spans="2:18" x14ac:dyDescent="0.25">
      <c r="B1512" s="191" t="str">
        <f>IF('Formulario PPGR3'!$G1512="","",CONCATENATE('Formulario PPGR3'!$C1512,".",'Formulario PPGR3'!$D1512,".",'Formulario PPGR3'!$E1512,".",'Formulario PPGR3'!$F1512))</f>
        <v/>
      </c>
      <c r="C1512" s="191" t="str">
        <f>IF('Formulario PPGR3'!$G1512="","",'Formulario PPGR1'!#REF!)</f>
        <v/>
      </c>
      <c r="D1512" s="191" t="str">
        <f>IF('Formulario PPGR3'!$G1512="","",'Formulario PPGR1'!#REF!)</f>
        <v/>
      </c>
      <c r="E1512" s="191" t="str">
        <f>IF('Formulario PPGR3'!$G1512="","",'Formulario PPGR1'!#REF!)</f>
        <v/>
      </c>
      <c r="F1512" s="191" t="str">
        <f>IF('Formulario PPGR3'!$G1512="","",'Formulario PPGR1'!#REF!)</f>
        <v/>
      </c>
      <c r="G1512" s="243"/>
      <c r="H1512" s="531" t="str" cm="1">
        <f t="array" ref="H1512">IF(Tabla1[[#This Row],[Código_Actividad]]="","",_xlfn.XLOOKUP(Tabla1[[#This Row],[Código_Actividad]],CodigoActividad,Tabla2[Actividades Programables Presupuestables],"",0))</f>
        <v/>
      </c>
      <c r="I1512" s="532" t="str">
        <f>IFERROR(VLOOKUP('Formulario PPGR3'!$G1512,'Formulario PPGR2'!$H$110:$V$265,15,FALSE),"")</f>
        <v/>
      </c>
      <c r="J1512" s="537"/>
      <c r="K1512" s="535" t="str">
        <f>IF(Tabla1[[#This Row],[Insumos]]="","",_xlfn.XLOOKUP(Tabla1[[#This Row],[Insumos]],Tabla10[Insumo],Tabla10[InsumoAbrev],"",0))</f>
        <v/>
      </c>
      <c r="L1512" s="536"/>
      <c r="M1512" s="533" t="str">
        <f>IF(Tabla1[[#This Row],[Descripción]]="","",_xlfn.XLOOKUP(Tabla1[[#This Row],[Descripción]],Tabla10[Descripción],Tabla10[Unidad de Medida],"",0))</f>
        <v/>
      </c>
      <c r="N1512" s="323"/>
      <c r="O1512" s="534" t="str">
        <f>IF(Tabla1[[#This Row],[Descripción]]="","",_xlfn.XLOOKUP(Tabla1[[#This Row],[Descripción]],Tabla10[Descripción],Tabla10[Precio Unitario],0))</f>
        <v/>
      </c>
      <c r="P1512" s="534" t="str">
        <f>IF(Tabla1[[#This Row],[Cantidad de Insumos]]="","",Tabla1[[#This Row],[Precio Unitario]]*Tabla1[[#This Row],[Cantidad de Insumos]])</f>
        <v/>
      </c>
      <c r="Q1512" s="534" t="str">
        <f>IF(Tabla1[[#This Row],[Descripción]]="","",_xlfn.XLOOKUP(Tabla1[[#This Row],[Descripción]],Tabla10[Descripción],Tabla10[CODIGO PRESUPUESTARIO],0))</f>
        <v/>
      </c>
      <c r="R1512" s="535"/>
    </row>
    <row r="1513" spans="2:18" x14ac:dyDescent="0.25">
      <c r="B1513" s="191" t="str">
        <f>IF('Formulario PPGR3'!$G1513="","",CONCATENATE('Formulario PPGR3'!$C1513,".",'Formulario PPGR3'!$D1513,".",'Formulario PPGR3'!$E1513,".",'Formulario PPGR3'!$F1513))</f>
        <v/>
      </c>
      <c r="C1513" s="191" t="str">
        <f>IF('Formulario PPGR3'!$G1513="","",'Formulario PPGR1'!#REF!)</f>
        <v/>
      </c>
      <c r="D1513" s="191" t="str">
        <f>IF('Formulario PPGR3'!$G1513="","",'Formulario PPGR1'!#REF!)</f>
        <v/>
      </c>
      <c r="E1513" s="191" t="str">
        <f>IF('Formulario PPGR3'!$G1513="","",'Formulario PPGR1'!#REF!)</f>
        <v/>
      </c>
      <c r="F1513" s="191" t="str">
        <f>IF('Formulario PPGR3'!$G1513="","",'Formulario PPGR1'!#REF!)</f>
        <v/>
      </c>
      <c r="G1513" s="243"/>
      <c r="H1513" s="531" t="str" cm="1">
        <f t="array" ref="H1513">IF(Tabla1[[#This Row],[Código_Actividad]]="","",_xlfn.XLOOKUP(Tabla1[[#This Row],[Código_Actividad]],CodigoActividad,Tabla2[Actividades Programables Presupuestables],"",0))</f>
        <v/>
      </c>
      <c r="I1513" s="532" t="str">
        <f>IFERROR(VLOOKUP('Formulario PPGR3'!$G1513,'Formulario PPGR2'!$H$110:$V$265,15,FALSE),"")</f>
        <v/>
      </c>
      <c r="J1513" s="537"/>
      <c r="K1513" s="535" t="str">
        <f>IF(Tabla1[[#This Row],[Insumos]]="","",_xlfn.XLOOKUP(Tabla1[[#This Row],[Insumos]],Tabla10[Insumo],Tabla10[InsumoAbrev],"",0))</f>
        <v/>
      </c>
      <c r="L1513" s="536"/>
      <c r="M1513" s="533" t="str">
        <f>IF(Tabla1[[#This Row],[Descripción]]="","",_xlfn.XLOOKUP(Tabla1[[#This Row],[Descripción]],Tabla10[Descripción],Tabla10[Unidad de Medida],"",0))</f>
        <v/>
      </c>
      <c r="N1513" s="323"/>
      <c r="O1513" s="534" t="str">
        <f>IF(Tabla1[[#This Row],[Descripción]]="","",_xlfn.XLOOKUP(Tabla1[[#This Row],[Descripción]],Tabla10[Descripción],Tabla10[Precio Unitario],0))</f>
        <v/>
      </c>
      <c r="P1513" s="534" t="str">
        <f>IF(Tabla1[[#This Row],[Cantidad de Insumos]]="","",Tabla1[[#This Row],[Precio Unitario]]*Tabla1[[#This Row],[Cantidad de Insumos]])</f>
        <v/>
      </c>
      <c r="Q1513" s="534" t="str">
        <f>IF(Tabla1[[#This Row],[Descripción]]="","",_xlfn.XLOOKUP(Tabla1[[#This Row],[Descripción]],Tabla10[Descripción],Tabla10[CODIGO PRESUPUESTARIO],0))</f>
        <v/>
      </c>
      <c r="R1513" s="535"/>
    </row>
    <row r="1514" spans="2:18" x14ac:dyDescent="0.25">
      <c r="B1514" s="191" t="str">
        <f>IF('Formulario PPGR3'!$G1514="","",CONCATENATE('Formulario PPGR3'!$C1514,".",'Formulario PPGR3'!$D1514,".",'Formulario PPGR3'!$E1514,".",'Formulario PPGR3'!$F1514))</f>
        <v/>
      </c>
      <c r="C1514" s="191" t="str">
        <f>IF('Formulario PPGR3'!$G1514="","",'Formulario PPGR1'!#REF!)</f>
        <v/>
      </c>
      <c r="D1514" s="191" t="str">
        <f>IF('Formulario PPGR3'!$G1514="","",'Formulario PPGR1'!#REF!)</f>
        <v/>
      </c>
      <c r="E1514" s="191" t="str">
        <f>IF('Formulario PPGR3'!$G1514="","",'Formulario PPGR1'!#REF!)</f>
        <v/>
      </c>
      <c r="F1514" s="191" t="str">
        <f>IF('Formulario PPGR3'!$G1514="","",'Formulario PPGR1'!#REF!)</f>
        <v/>
      </c>
      <c r="G1514" s="243"/>
      <c r="H1514" s="531" t="str" cm="1">
        <f t="array" ref="H1514">IF(Tabla1[[#This Row],[Código_Actividad]]="","",_xlfn.XLOOKUP(Tabla1[[#This Row],[Código_Actividad]],CodigoActividad,Tabla2[Actividades Programables Presupuestables],"",0))</f>
        <v/>
      </c>
      <c r="I1514" s="532" t="str">
        <f>IFERROR(VLOOKUP('Formulario PPGR3'!$G1514,'Formulario PPGR2'!$H$110:$V$265,15,FALSE),"")</f>
        <v/>
      </c>
      <c r="J1514" s="537"/>
      <c r="K1514" s="535" t="str">
        <f>IF(Tabla1[[#This Row],[Insumos]]="","",_xlfn.XLOOKUP(Tabla1[[#This Row],[Insumos]],Tabla10[Insumo],Tabla10[InsumoAbrev],"",0))</f>
        <v/>
      </c>
      <c r="L1514" s="536"/>
      <c r="M1514" s="533" t="str">
        <f>IF(Tabla1[[#This Row],[Descripción]]="","",_xlfn.XLOOKUP(Tabla1[[#This Row],[Descripción]],Tabla10[Descripción],Tabla10[Unidad de Medida],"",0))</f>
        <v/>
      </c>
      <c r="N1514" s="323"/>
      <c r="O1514" s="534" t="str">
        <f>IF(Tabla1[[#This Row],[Descripción]]="","",_xlfn.XLOOKUP(Tabla1[[#This Row],[Descripción]],Tabla10[Descripción],Tabla10[Precio Unitario],0))</f>
        <v/>
      </c>
      <c r="P1514" s="534" t="str">
        <f>IF(Tabla1[[#This Row],[Cantidad de Insumos]]="","",Tabla1[[#This Row],[Precio Unitario]]*Tabla1[[#This Row],[Cantidad de Insumos]])</f>
        <v/>
      </c>
      <c r="Q1514" s="534" t="str">
        <f>IF(Tabla1[[#This Row],[Descripción]]="","",_xlfn.XLOOKUP(Tabla1[[#This Row],[Descripción]],Tabla10[Descripción],Tabla10[CODIGO PRESUPUESTARIO],0))</f>
        <v/>
      </c>
      <c r="R1514" s="535"/>
    </row>
    <row r="1515" spans="2:18" x14ac:dyDescent="0.25">
      <c r="B1515" s="191" t="str">
        <f>IF('Formulario PPGR3'!$G1515="","",CONCATENATE('Formulario PPGR3'!$C1515,".",'Formulario PPGR3'!$D1515,".",'Formulario PPGR3'!$E1515,".",'Formulario PPGR3'!$F1515))</f>
        <v/>
      </c>
      <c r="C1515" s="191" t="str">
        <f>IF('Formulario PPGR3'!$G1515="","",'Formulario PPGR1'!#REF!)</f>
        <v/>
      </c>
      <c r="D1515" s="191" t="str">
        <f>IF('Formulario PPGR3'!$G1515="","",'Formulario PPGR1'!#REF!)</f>
        <v/>
      </c>
      <c r="E1515" s="191" t="str">
        <f>IF('Formulario PPGR3'!$G1515="","",'Formulario PPGR1'!#REF!)</f>
        <v/>
      </c>
      <c r="F1515" s="191" t="str">
        <f>IF('Formulario PPGR3'!$G1515="","",'Formulario PPGR1'!#REF!)</f>
        <v/>
      </c>
      <c r="G1515" s="243"/>
      <c r="H1515" s="531" t="str" cm="1">
        <f t="array" ref="H1515">IF(Tabla1[[#This Row],[Código_Actividad]]="","",_xlfn.XLOOKUP(Tabla1[[#This Row],[Código_Actividad]],CodigoActividad,Tabla2[Actividades Programables Presupuestables],"",0))</f>
        <v/>
      </c>
      <c r="I1515" s="532" t="str">
        <f>IFERROR(VLOOKUP('Formulario PPGR3'!$G1515,'Formulario PPGR2'!$H$110:$V$265,15,FALSE),"")</f>
        <v/>
      </c>
      <c r="J1515" s="537"/>
      <c r="K1515" s="535" t="str">
        <f>IF(Tabla1[[#This Row],[Insumos]]="","",_xlfn.XLOOKUP(Tabla1[[#This Row],[Insumos]],Tabla10[Insumo],Tabla10[InsumoAbrev],"",0))</f>
        <v/>
      </c>
      <c r="L1515" s="536"/>
      <c r="M1515" s="533" t="str">
        <f>IF(Tabla1[[#This Row],[Descripción]]="","",_xlfn.XLOOKUP(Tabla1[[#This Row],[Descripción]],Tabla10[Descripción],Tabla10[Unidad de Medida],"",0))</f>
        <v/>
      </c>
      <c r="N1515" s="323"/>
      <c r="O1515" s="534" t="str">
        <f>IF(Tabla1[[#This Row],[Descripción]]="","",_xlfn.XLOOKUP(Tabla1[[#This Row],[Descripción]],Tabla10[Descripción],Tabla10[Precio Unitario],0))</f>
        <v/>
      </c>
      <c r="P1515" s="534" t="str">
        <f>IF(Tabla1[[#This Row],[Cantidad de Insumos]]="","",Tabla1[[#This Row],[Precio Unitario]]*Tabla1[[#This Row],[Cantidad de Insumos]])</f>
        <v/>
      </c>
      <c r="Q1515" s="534" t="str">
        <f>IF(Tabla1[[#This Row],[Descripción]]="","",_xlfn.XLOOKUP(Tabla1[[#This Row],[Descripción]],Tabla10[Descripción],Tabla10[CODIGO PRESUPUESTARIO],0))</f>
        <v/>
      </c>
      <c r="R1515" s="535"/>
    </row>
    <row r="1516" spans="2:18" x14ac:dyDescent="0.25">
      <c r="B1516" s="191" t="str">
        <f>IF('Formulario PPGR3'!$G1516="","",CONCATENATE('Formulario PPGR3'!$C1516,".",'Formulario PPGR3'!$D1516,".",'Formulario PPGR3'!$E1516,".",'Formulario PPGR3'!$F1516))</f>
        <v/>
      </c>
      <c r="C1516" s="191" t="str">
        <f>IF('Formulario PPGR3'!$G1516="","",'Formulario PPGR1'!#REF!)</f>
        <v/>
      </c>
      <c r="D1516" s="191" t="str">
        <f>IF('Formulario PPGR3'!$G1516="","",'Formulario PPGR1'!#REF!)</f>
        <v/>
      </c>
      <c r="E1516" s="191" t="str">
        <f>IF('Formulario PPGR3'!$G1516="","",'Formulario PPGR1'!#REF!)</f>
        <v/>
      </c>
      <c r="F1516" s="191" t="str">
        <f>IF('Formulario PPGR3'!$G1516="","",'Formulario PPGR1'!#REF!)</f>
        <v/>
      </c>
      <c r="G1516" s="243"/>
      <c r="H1516" s="531" t="str" cm="1">
        <f t="array" ref="H1516">IF(Tabla1[[#This Row],[Código_Actividad]]="","",_xlfn.XLOOKUP(Tabla1[[#This Row],[Código_Actividad]],CodigoActividad,Tabla2[Actividades Programables Presupuestables],"",0))</f>
        <v/>
      </c>
      <c r="I1516" s="532" t="str">
        <f>IFERROR(VLOOKUP('Formulario PPGR3'!$G1516,'Formulario PPGR2'!$H$110:$V$265,15,FALSE),"")</f>
        <v/>
      </c>
      <c r="J1516" s="537"/>
      <c r="K1516" s="535" t="str">
        <f>IF(Tabla1[[#This Row],[Insumos]]="","",_xlfn.XLOOKUP(Tabla1[[#This Row],[Insumos]],Tabla10[Insumo],Tabla10[InsumoAbrev],"",0))</f>
        <v/>
      </c>
      <c r="L1516" s="536"/>
      <c r="M1516" s="533" t="str">
        <f>IF(Tabla1[[#This Row],[Descripción]]="","",_xlfn.XLOOKUP(Tabla1[[#This Row],[Descripción]],Tabla10[Descripción],Tabla10[Unidad de Medida],"",0))</f>
        <v/>
      </c>
      <c r="N1516" s="323"/>
      <c r="O1516" s="534" t="str">
        <f>IF(Tabla1[[#This Row],[Descripción]]="","",_xlfn.XLOOKUP(Tabla1[[#This Row],[Descripción]],Tabla10[Descripción],Tabla10[Precio Unitario],0))</f>
        <v/>
      </c>
      <c r="P1516" s="534" t="str">
        <f>IF(Tabla1[[#This Row],[Cantidad de Insumos]]="","",Tabla1[[#This Row],[Precio Unitario]]*Tabla1[[#This Row],[Cantidad de Insumos]])</f>
        <v/>
      </c>
      <c r="Q1516" s="534" t="str">
        <f>IF(Tabla1[[#This Row],[Descripción]]="","",_xlfn.XLOOKUP(Tabla1[[#This Row],[Descripción]],Tabla10[Descripción],Tabla10[CODIGO PRESUPUESTARIO],0))</f>
        <v/>
      </c>
      <c r="R1516" s="535"/>
    </row>
    <row r="1517" spans="2:18" x14ac:dyDescent="0.25">
      <c r="B1517" s="191" t="str">
        <f>IF('Formulario PPGR3'!$G1517="","",CONCATENATE('Formulario PPGR3'!$C1517,".",'Formulario PPGR3'!$D1517,".",'Formulario PPGR3'!$E1517,".",'Formulario PPGR3'!$F1517))</f>
        <v/>
      </c>
      <c r="C1517" s="191" t="str">
        <f>IF('Formulario PPGR3'!$G1517="","",'Formulario PPGR1'!#REF!)</f>
        <v/>
      </c>
      <c r="D1517" s="191" t="str">
        <f>IF('Formulario PPGR3'!$G1517="","",'Formulario PPGR1'!#REF!)</f>
        <v/>
      </c>
      <c r="E1517" s="191" t="str">
        <f>IF('Formulario PPGR3'!$G1517="","",'Formulario PPGR1'!#REF!)</f>
        <v/>
      </c>
      <c r="F1517" s="191" t="str">
        <f>IF('Formulario PPGR3'!$G1517="","",'Formulario PPGR1'!#REF!)</f>
        <v/>
      </c>
      <c r="G1517" s="243"/>
      <c r="H1517" s="531" t="str" cm="1">
        <f t="array" ref="H1517">IF(Tabla1[[#This Row],[Código_Actividad]]="","",_xlfn.XLOOKUP(Tabla1[[#This Row],[Código_Actividad]],CodigoActividad,Tabla2[Actividades Programables Presupuestables],"",0))</f>
        <v/>
      </c>
      <c r="I1517" s="532" t="str">
        <f>IFERROR(VLOOKUP('Formulario PPGR3'!$G1517,'Formulario PPGR2'!$H$110:$V$265,15,FALSE),"")</f>
        <v/>
      </c>
      <c r="J1517" s="537"/>
      <c r="K1517" s="535" t="str">
        <f>IF(Tabla1[[#This Row],[Insumos]]="","",_xlfn.XLOOKUP(Tabla1[[#This Row],[Insumos]],Tabla10[Insumo],Tabla10[InsumoAbrev],"",0))</f>
        <v/>
      </c>
      <c r="L1517" s="536"/>
      <c r="M1517" s="533" t="str">
        <f>IF(Tabla1[[#This Row],[Descripción]]="","",_xlfn.XLOOKUP(Tabla1[[#This Row],[Descripción]],Tabla10[Descripción],Tabla10[Unidad de Medida],"",0))</f>
        <v/>
      </c>
      <c r="N1517" s="323"/>
      <c r="O1517" s="534" t="str">
        <f>IF(Tabla1[[#This Row],[Descripción]]="","",_xlfn.XLOOKUP(Tabla1[[#This Row],[Descripción]],Tabla10[Descripción],Tabla10[Precio Unitario],0))</f>
        <v/>
      </c>
      <c r="P1517" s="534" t="str">
        <f>IF(Tabla1[[#This Row],[Cantidad de Insumos]]="","",Tabla1[[#This Row],[Precio Unitario]]*Tabla1[[#This Row],[Cantidad de Insumos]])</f>
        <v/>
      </c>
      <c r="Q1517" s="534" t="str">
        <f>IF(Tabla1[[#This Row],[Descripción]]="","",_xlfn.XLOOKUP(Tabla1[[#This Row],[Descripción]],Tabla10[Descripción],Tabla10[CODIGO PRESUPUESTARIO],0))</f>
        <v/>
      </c>
      <c r="R1517" s="535"/>
    </row>
    <row r="1518" spans="2:18" x14ac:dyDescent="0.25">
      <c r="B1518" s="191" t="str">
        <f>IF('Formulario PPGR3'!$G1518="","",CONCATENATE('Formulario PPGR3'!$C1518,".",'Formulario PPGR3'!$D1518,".",'Formulario PPGR3'!$E1518,".",'Formulario PPGR3'!$F1518))</f>
        <v/>
      </c>
      <c r="C1518" s="191" t="str">
        <f>IF('Formulario PPGR3'!$G1518="","",'Formulario PPGR1'!#REF!)</f>
        <v/>
      </c>
      <c r="D1518" s="191" t="str">
        <f>IF('Formulario PPGR3'!$G1518="","",'Formulario PPGR1'!#REF!)</f>
        <v/>
      </c>
      <c r="E1518" s="191" t="str">
        <f>IF('Formulario PPGR3'!$G1518="","",'Formulario PPGR1'!#REF!)</f>
        <v/>
      </c>
      <c r="F1518" s="191" t="str">
        <f>IF('Formulario PPGR3'!$G1518="","",'Formulario PPGR1'!#REF!)</f>
        <v/>
      </c>
      <c r="G1518" s="243"/>
      <c r="H1518" s="531" t="str" cm="1">
        <f t="array" ref="H1518">IF(Tabla1[[#This Row],[Código_Actividad]]="","",_xlfn.XLOOKUP(Tabla1[[#This Row],[Código_Actividad]],CodigoActividad,Tabla2[Actividades Programables Presupuestables],"",0))</f>
        <v/>
      </c>
      <c r="I1518" s="532" t="str">
        <f>IFERROR(VLOOKUP('Formulario PPGR3'!$G1518,'Formulario PPGR2'!$H$110:$V$265,15,FALSE),"")</f>
        <v/>
      </c>
      <c r="J1518" s="537"/>
      <c r="K1518" s="535" t="str">
        <f>IF(Tabla1[[#This Row],[Insumos]]="","",_xlfn.XLOOKUP(Tabla1[[#This Row],[Insumos]],Tabla10[Insumo],Tabla10[InsumoAbrev],"",0))</f>
        <v/>
      </c>
      <c r="L1518" s="536"/>
      <c r="M1518" s="533" t="str">
        <f>IF(Tabla1[[#This Row],[Descripción]]="","",_xlfn.XLOOKUP(Tabla1[[#This Row],[Descripción]],Tabla10[Descripción],Tabla10[Unidad de Medida],"",0))</f>
        <v/>
      </c>
      <c r="N1518" s="323"/>
      <c r="O1518" s="534" t="str">
        <f>IF(Tabla1[[#This Row],[Descripción]]="","",_xlfn.XLOOKUP(Tabla1[[#This Row],[Descripción]],Tabla10[Descripción],Tabla10[Precio Unitario],0))</f>
        <v/>
      </c>
      <c r="P1518" s="534" t="str">
        <f>IF(Tabla1[[#This Row],[Cantidad de Insumos]]="","",Tabla1[[#This Row],[Precio Unitario]]*Tabla1[[#This Row],[Cantidad de Insumos]])</f>
        <v/>
      </c>
      <c r="Q1518" s="534" t="str">
        <f>IF(Tabla1[[#This Row],[Descripción]]="","",_xlfn.XLOOKUP(Tabla1[[#This Row],[Descripción]],Tabla10[Descripción],Tabla10[CODIGO PRESUPUESTARIO],0))</f>
        <v/>
      </c>
      <c r="R1518" s="535"/>
    </row>
    <row r="1519" spans="2:18" x14ac:dyDescent="0.25">
      <c r="B1519" s="191" t="str">
        <f>IF('Formulario PPGR3'!$G1519="","",CONCATENATE('Formulario PPGR3'!$C1519,".",'Formulario PPGR3'!$D1519,".",'Formulario PPGR3'!$E1519,".",'Formulario PPGR3'!$F1519))</f>
        <v/>
      </c>
      <c r="C1519" s="191" t="str">
        <f>IF('Formulario PPGR3'!$G1519="","",'Formulario PPGR1'!#REF!)</f>
        <v/>
      </c>
      <c r="D1519" s="191" t="str">
        <f>IF('Formulario PPGR3'!$G1519="","",'Formulario PPGR1'!#REF!)</f>
        <v/>
      </c>
      <c r="E1519" s="191" t="str">
        <f>IF('Formulario PPGR3'!$G1519="","",'Formulario PPGR1'!#REF!)</f>
        <v/>
      </c>
      <c r="F1519" s="191" t="str">
        <f>IF('Formulario PPGR3'!$G1519="","",'Formulario PPGR1'!#REF!)</f>
        <v/>
      </c>
      <c r="G1519" s="243"/>
      <c r="H1519" s="531" t="str" cm="1">
        <f t="array" ref="H1519">IF(Tabla1[[#This Row],[Código_Actividad]]="","",_xlfn.XLOOKUP(Tabla1[[#This Row],[Código_Actividad]],CodigoActividad,Tabla2[Actividades Programables Presupuestables],"",0))</f>
        <v/>
      </c>
      <c r="I1519" s="532" t="str">
        <f>IFERROR(VLOOKUP('Formulario PPGR3'!$G1519,'Formulario PPGR2'!$H$110:$V$265,15,FALSE),"")</f>
        <v/>
      </c>
      <c r="J1519" s="537"/>
      <c r="K1519" s="535" t="str">
        <f>IF(Tabla1[[#This Row],[Insumos]]="","",_xlfn.XLOOKUP(Tabla1[[#This Row],[Insumos]],Tabla10[Insumo],Tabla10[InsumoAbrev],"",0))</f>
        <v/>
      </c>
      <c r="L1519" s="536"/>
      <c r="M1519" s="533" t="str">
        <f>IF(Tabla1[[#This Row],[Descripción]]="","",_xlfn.XLOOKUP(Tabla1[[#This Row],[Descripción]],Tabla10[Descripción],Tabla10[Unidad de Medida],"",0))</f>
        <v/>
      </c>
      <c r="N1519" s="323"/>
      <c r="O1519" s="534" t="str">
        <f>IF(Tabla1[[#This Row],[Descripción]]="","",_xlfn.XLOOKUP(Tabla1[[#This Row],[Descripción]],Tabla10[Descripción],Tabla10[Precio Unitario],0))</f>
        <v/>
      </c>
      <c r="P1519" s="534" t="str">
        <f>IF(Tabla1[[#This Row],[Cantidad de Insumos]]="","",Tabla1[[#This Row],[Precio Unitario]]*Tabla1[[#This Row],[Cantidad de Insumos]])</f>
        <v/>
      </c>
      <c r="Q1519" s="534" t="str">
        <f>IF(Tabla1[[#This Row],[Descripción]]="","",_xlfn.XLOOKUP(Tabla1[[#This Row],[Descripción]],Tabla10[Descripción],Tabla10[CODIGO PRESUPUESTARIO],0))</f>
        <v/>
      </c>
      <c r="R1519" s="535"/>
    </row>
    <row r="1520" spans="2:18" x14ac:dyDescent="0.25">
      <c r="B1520" s="191" t="str">
        <f>IF('Formulario PPGR3'!$G1520="","",CONCATENATE('Formulario PPGR3'!$C1520,".",'Formulario PPGR3'!$D1520,".",'Formulario PPGR3'!$E1520,".",'Formulario PPGR3'!$F1520))</f>
        <v/>
      </c>
      <c r="C1520" s="191" t="str">
        <f>IF('Formulario PPGR3'!$G1520="","",'Formulario PPGR1'!#REF!)</f>
        <v/>
      </c>
      <c r="D1520" s="191" t="str">
        <f>IF('Formulario PPGR3'!$G1520="","",'Formulario PPGR1'!#REF!)</f>
        <v/>
      </c>
      <c r="E1520" s="191" t="str">
        <f>IF('Formulario PPGR3'!$G1520="","",'Formulario PPGR1'!#REF!)</f>
        <v/>
      </c>
      <c r="F1520" s="191" t="str">
        <f>IF('Formulario PPGR3'!$G1520="","",'Formulario PPGR1'!#REF!)</f>
        <v/>
      </c>
      <c r="G1520" s="243"/>
      <c r="H1520" s="531" t="str" cm="1">
        <f t="array" ref="H1520">IF(Tabla1[[#This Row],[Código_Actividad]]="","",_xlfn.XLOOKUP(Tabla1[[#This Row],[Código_Actividad]],CodigoActividad,Tabla2[Actividades Programables Presupuestables],"",0))</f>
        <v/>
      </c>
      <c r="I1520" s="532" t="str">
        <f>IFERROR(VLOOKUP('Formulario PPGR3'!$G1520,'Formulario PPGR2'!$H$110:$V$265,15,FALSE),"")</f>
        <v/>
      </c>
      <c r="J1520" s="537"/>
      <c r="K1520" s="535" t="str">
        <f>IF(Tabla1[[#This Row],[Insumos]]="","",_xlfn.XLOOKUP(Tabla1[[#This Row],[Insumos]],Tabla10[Insumo],Tabla10[InsumoAbrev],"",0))</f>
        <v/>
      </c>
      <c r="L1520" s="536"/>
      <c r="M1520" s="533" t="str">
        <f>IF(Tabla1[[#This Row],[Descripción]]="","",_xlfn.XLOOKUP(Tabla1[[#This Row],[Descripción]],Tabla10[Descripción],Tabla10[Unidad de Medida],"",0))</f>
        <v/>
      </c>
      <c r="N1520" s="323"/>
      <c r="O1520" s="534" t="str">
        <f>IF(Tabla1[[#This Row],[Descripción]]="","",_xlfn.XLOOKUP(Tabla1[[#This Row],[Descripción]],Tabla10[Descripción],Tabla10[Precio Unitario],0))</f>
        <v/>
      </c>
      <c r="P1520" s="534" t="str">
        <f>IF(Tabla1[[#This Row],[Cantidad de Insumos]]="","",Tabla1[[#This Row],[Precio Unitario]]*Tabla1[[#This Row],[Cantidad de Insumos]])</f>
        <v/>
      </c>
      <c r="Q1520" s="534" t="str">
        <f>IF(Tabla1[[#This Row],[Descripción]]="","",_xlfn.XLOOKUP(Tabla1[[#This Row],[Descripción]],Tabla10[Descripción],Tabla10[CODIGO PRESUPUESTARIO],0))</f>
        <v/>
      </c>
      <c r="R1520" s="535"/>
    </row>
    <row r="1521" spans="2:18" x14ac:dyDescent="0.25">
      <c r="B1521" s="191" t="str">
        <f>IF('Formulario PPGR3'!$G1521="","",CONCATENATE('Formulario PPGR3'!$C1521,".",'Formulario PPGR3'!$D1521,".",'Formulario PPGR3'!$E1521,".",'Formulario PPGR3'!$F1521))</f>
        <v/>
      </c>
      <c r="C1521" s="191" t="str">
        <f>IF('Formulario PPGR3'!$G1521="","",'Formulario PPGR1'!#REF!)</f>
        <v/>
      </c>
      <c r="D1521" s="191" t="str">
        <f>IF('Formulario PPGR3'!$G1521="","",'Formulario PPGR1'!#REF!)</f>
        <v/>
      </c>
      <c r="E1521" s="191" t="str">
        <f>IF('Formulario PPGR3'!$G1521="","",'Formulario PPGR1'!#REF!)</f>
        <v/>
      </c>
      <c r="F1521" s="191" t="str">
        <f>IF('Formulario PPGR3'!$G1521="","",'Formulario PPGR1'!#REF!)</f>
        <v/>
      </c>
      <c r="G1521" s="243"/>
      <c r="H1521" s="531" t="str" cm="1">
        <f t="array" ref="H1521">IF(Tabla1[[#This Row],[Código_Actividad]]="","",_xlfn.XLOOKUP(Tabla1[[#This Row],[Código_Actividad]],CodigoActividad,Tabla2[Actividades Programables Presupuestables],"",0))</f>
        <v/>
      </c>
      <c r="I1521" s="532" t="str">
        <f>IFERROR(VLOOKUP('Formulario PPGR3'!$G1521,'Formulario PPGR2'!$H$110:$V$265,15,FALSE),"")</f>
        <v/>
      </c>
      <c r="J1521" s="537"/>
      <c r="K1521" s="535" t="str">
        <f>IF(Tabla1[[#This Row],[Insumos]]="","",_xlfn.XLOOKUP(Tabla1[[#This Row],[Insumos]],Tabla10[Insumo],Tabla10[InsumoAbrev],"",0))</f>
        <v/>
      </c>
      <c r="L1521" s="536"/>
      <c r="M1521" s="533" t="str">
        <f>IF(Tabla1[[#This Row],[Descripción]]="","",_xlfn.XLOOKUP(Tabla1[[#This Row],[Descripción]],Tabla10[Descripción],Tabla10[Unidad de Medida],"",0))</f>
        <v/>
      </c>
      <c r="N1521" s="323"/>
      <c r="O1521" s="534" t="str">
        <f>IF(Tabla1[[#This Row],[Descripción]]="","",_xlfn.XLOOKUP(Tabla1[[#This Row],[Descripción]],Tabla10[Descripción],Tabla10[Precio Unitario],0))</f>
        <v/>
      </c>
      <c r="P1521" s="534" t="str">
        <f>IF(Tabla1[[#This Row],[Cantidad de Insumos]]="","",Tabla1[[#This Row],[Precio Unitario]]*Tabla1[[#This Row],[Cantidad de Insumos]])</f>
        <v/>
      </c>
      <c r="Q1521" s="534" t="str">
        <f>IF(Tabla1[[#This Row],[Descripción]]="","",_xlfn.XLOOKUP(Tabla1[[#This Row],[Descripción]],Tabla10[Descripción],Tabla10[CODIGO PRESUPUESTARIO],0))</f>
        <v/>
      </c>
      <c r="R1521" s="535"/>
    </row>
    <row r="1522" spans="2:18" x14ac:dyDescent="0.25">
      <c r="B1522" s="191" t="str">
        <f>IF('Formulario PPGR3'!$G1522="","",CONCATENATE('Formulario PPGR3'!$C1522,".",'Formulario PPGR3'!$D1522,".",'Formulario PPGR3'!$E1522,".",'Formulario PPGR3'!$F1522))</f>
        <v/>
      </c>
      <c r="C1522" s="191" t="str">
        <f>IF('Formulario PPGR3'!$G1522="","",'Formulario PPGR1'!#REF!)</f>
        <v/>
      </c>
      <c r="D1522" s="191" t="str">
        <f>IF('Formulario PPGR3'!$G1522="","",'Formulario PPGR1'!#REF!)</f>
        <v/>
      </c>
      <c r="E1522" s="191" t="str">
        <f>IF('Formulario PPGR3'!$G1522="","",'Formulario PPGR1'!#REF!)</f>
        <v/>
      </c>
      <c r="F1522" s="191" t="str">
        <f>IF('Formulario PPGR3'!$G1522="","",'Formulario PPGR1'!#REF!)</f>
        <v/>
      </c>
      <c r="G1522" s="243"/>
      <c r="H1522" s="531" t="str" cm="1">
        <f t="array" ref="H1522">IF(Tabla1[[#This Row],[Código_Actividad]]="","",_xlfn.XLOOKUP(Tabla1[[#This Row],[Código_Actividad]],CodigoActividad,Tabla2[Actividades Programables Presupuestables],"",0))</f>
        <v/>
      </c>
      <c r="I1522" s="532" t="str">
        <f>IFERROR(VLOOKUP('Formulario PPGR3'!$G1522,'Formulario PPGR2'!$H$110:$V$265,15,FALSE),"")</f>
        <v/>
      </c>
      <c r="J1522" s="537"/>
      <c r="K1522" s="535" t="str">
        <f>IF(Tabla1[[#This Row],[Insumos]]="","",_xlfn.XLOOKUP(Tabla1[[#This Row],[Insumos]],Tabla10[Insumo],Tabla10[InsumoAbrev],"",0))</f>
        <v/>
      </c>
      <c r="L1522" s="536"/>
      <c r="M1522" s="533" t="str">
        <f>IF(Tabla1[[#This Row],[Descripción]]="","",_xlfn.XLOOKUP(Tabla1[[#This Row],[Descripción]],Tabla10[Descripción],Tabla10[Unidad de Medida],"",0))</f>
        <v/>
      </c>
      <c r="N1522" s="323"/>
      <c r="O1522" s="534" t="str">
        <f>IF(Tabla1[[#This Row],[Descripción]]="","",_xlfn.XLOOKUP(Tabla1[[#This Row],[Descripción]],Tabla10[Descripción],Tabla10[Precio Unitario],0))</f>
        <v/>
      </c>
      <c r="P1522" s="534" t="str">
        <f>IF(Tabla1[[#This Row],[Cantidad de Insumos]]="","",Tabla1[[#This Row],[Precio Unitario]]*Tabla1[[#This Row],[Cantidad de Insumos]])</f>
        <v/>
      </c>
      <c r="Q1522" s="534" t="str">
        <f>IF(Tabla1[[#This Row],[Descripción]]="","",_xlfn.XLOOKUP(Tabla1[[#This Row],[Descripción]],Tabla10[Descripción],Tabla10[CODIGO PRESUPUESTARIO],0))</f>
        <v/>
      </c>
      <c r="R1522" s="535"/>
    </row>
    <row r="1523" spans="2:18" x14ac:dyDescent="0.25">
      <c r="B1523" s="191" t="str">
        <f>IF('Formulario PPGR3'!$G1523="","",CONCATENATE('Formulario PPGR3'!$C1523,".",'Formulario PPGR3'!$D1523,".",'Formulario PPGR3'!$E1523,".",'Formulario PPGR3'!$F1523))</f>
        <v/>
      </c>
      <c r="C1523" s="191" t="str">
        <f>IF('Formulario PPGR3'!$G1523="","",'Formulario PPGR1'!#REF!)</f>
        <v/>
      </c>
      <c r="D1523" s="191" t="str">
        <f>IF('Formulario PPGR3'!$G1523="","",'Formulario PPGR1'!#REF!)</f>
        <v/>
      </c>
      <c r="E1523" s="191" t="str">
        <f>IF('Formulario PPGR3'!$G1523="","",'Formulario PPGR1'!#REF!)</f>
        <v/>
      </c>
      <c r="F1523" s="191" t="str">
        <f>IF('Formulario PPGR3'!$G1523="","",'Formulario PPGR1'!#REF!)</f>
        <v/>
      </c>
      <c r="G1523" s="243"/>
      <c r="H1523" s="531" t="str" cm="1">
        <f t="array" ref="H1523">IF(Tabla1[[#This Row],[Código_Actividad]]="","",_xlfn.XLOOKUP(Tabla1[[#This Row],[Código_Actividad]],CodigoActividad,Tabla2[Actividades Programables Presupuestables],"",0))</f>
        <v/>
      </c>
      <c r="I1523" s="532" t="str">
        <f>IFERROR(VLOOKUP('Formulario PPGR3'!$G1523,'Formulario PPGR2'!$H$110:$V$265,15,FALSE),"")</f>
        <v/>
      </c>
      <c r="J1523" s="537"/>
      <c r="K1523" s="535" t="str">
        <f>IF(Tabla1[[#This Row],[Insumos]]="","",_xlfn.XLOOKUP(Tabla1[[#This Row],[Insumos]],Tabla10[Insumo],Tabla10[InsumoAbrev],"",0))</f>
        <v/>
      </c>
      <c r="L1523" s="536"/>
      <c r="M1523" s="533" t="str">
        <f>IF(Tabla1[[#This Row],[Descripción]]="","",_xlfn.XLOOKUP(Tabla1[[#This Row],[Descripción]],Tabla10[Descripción],Tabla10[Unidad de Medida],"",0))</f>
        <v/>
      </c>
      <c r="N1523" s="323"/>
      <c r="O1523" s="534" t="str">
        <f>IF(Tabla1[[#This Row],[Descripción]]="","",_xlfn.XLOOKUP(Tabla1[[#This Row],[Descripción]],Tabla10[Descripción],Tabla10[Precio Unitario],0))</f>
        <v/>
      </c>
      <c r="P1523" s="534" t="str">
        <f>IF(Tabla1[[#This Row],[Cantidad de Insumos]]="","",Tabla1[[#This Row],[Precio Unitario]]*Tabla1[[#This Row],[Cantidad de Insumos]])</f>
        <v/>
      </c>
      <c r="Q1523" s="534" t="str">
        <f>IF(Tabla1[[#This Row],[Descripción]]="","",_xlfn.XLOOKUP(Tabla1[[#This Row],[Descripción]],Tabla10[Descripción],Tabla10[CODIGO PRESUPUESTARIO],0))</f>
        <v/>
      </c>
      <c r="R1523" s="535"/>
    </row>
    <row r="1524" spans="2:18" x14ac:dyDescent="0.25">
      <c r="B1524" s="191" t="str">
        <f>IF('Formulario PPGR3'!$G1524="","",CONCATENATE('Formulario PPGR3'!$C1524,".",'Formulario PPGR3'!$D1524,".",'Formulario PPGR3'!$E1524,".",'Formulario PPGR3'!$F1524))</f>
        <v/>
      </c>
      <c r="C1524" s="191" t="str">
        <f>IF('Formulario PPGR3'!$G1524="","",'Formulario PPGR1'!#REF!)</f>
        <v/>
      </c>
      <c r="D1524" s="191" t="str">
        <f>IF('Formulario PPGR3'!$G1524="","",'Formulario PPGR1'!#REF!)</f>
        <v/>
      </c>
      <c r="E1524" s="191" t="str">
        <f>IF('Formulario PPGR3'!$G1524="","",'Formulario PPGR1'!#REF!)</f>
        <v/>
      </c>
      <c r="F1524" s="191" t="str">
        <f>IF('Formulario PPGR3'!$G1524="","",'Formulario PPGR1'!#REF!)</f>
        <v/>
      </c>
      <c r="G1524" s="243"/>
      <c r="H1524" s="531" t="str" cm="1">
        <f t="array" ref="H1524">IF(Tabla1[[#This Row],[Código_Actividad]]="","",_xlfn.XLOOKUP(Tabla1[[#This Row],[Código_Actividad]],CodigoActividad,Tabla2[Actividades Programables Presupuestables],"",0))</f>
        <v/>
      </c>
      <c r="I1524" s="532" t="str">
        <f>IFERROR(VLOOKUP('Formulario PPGR3'!$G1524,'Formulario PPGR2'!$H$110:$V$265,15,FALSE),"")</f>
        <v/>
      </c>
      <c r="J1524" s="537"/>
      <c r="K1524" s="535" t="str">
        <f>IF(Tabla1[[#This Row],[Insumos]]="","",_xlfn.XLOOKUP(Tabla1[[#This Row],[Insumos]],Tabla10[Insumo],Tabla10[InsumoAbrev],"",0))</f>
        <v/>
      </c>
      <c r="L1524" s="536"/>
      <c r="M1524" s="533" t="str">
        <f>IF(Tabla1[[#This Row],[Descripción]]="","",_xlfn.XLOOKUP(Tabla1[[#This Row],[Descripción]],Tabla10[Descripción],Tabla10[Unidad de Medida],"",0))</f>
        <v/>
      </c>
      <c r="N1524" s="323"/>
      <c r="O1524" s="534" t="str">
        <f>IF(Tabla1[[#This Row],[Descripción]]="","",_xlfn.XLOOKUP(Tabla1[[#This Row],[Descripción]],Tabla10[Descripción],Tabla10[Precio Unitario],0))</f>
        <v/>
      </c>
      <c r="P1524" s="534" t="str">
        <f>IF(Tabla1[[#This Row],[Cantidad de Insumos]]="","",Tabla1[[#This Row],[Precio Unitario]]*Tabla1[[#This Row],[Cantidad de Insumos]])</f>
        <v/>
      </c>
      <c r="Q1524" s="534" t="str">
        <f>IF(Tabla1[[#This Row],[Descripción]]="","",_xlfn.XLOOKUP(Tabla1[[#This Row],[Descripción]],Tabla10[Descripción],Tabla10[CODIGO PRESUPUESTARIO],0))</f>
        <v/>
      </c>
      <c r="R1524" s="535"/>
    </row>
    <row r="1525" spans="2:18" x14ac:dyDescent="0.25">
      <c r="B1525" s="191" t="str">
        <f>IF('Formulario PPGR3'!$G1525="","",CONCATENATE('Formulario PPGR3'!$C1525,".",'Formulario PPGR3'!$D1525,".",'Formulario PPGR3'!$E1525,".",'Formulario PPGR3'!$F1525))</f>
        <v/>
      </c>
      <c r="C1525" s="191" t="str">
        <f>IF('Formulario PPGR3'!$G1525="","",'Formulario PPGR1'!#REF!)</f>
        <v/>
      </c>
      <c r="D1525" s="191" t="str">
        <f>IF('Formulario PPGR3'!$G1525="","",'Formulario PPGR1'!#REF!)</f>
        <v/>
      </c>
      <c r="E1525" s="191" t="str">
        <f>IF('Formulario PPGR3'!$G1525="","",'Formulario PPGR1'!#REF!)</f>
        <v/>
      </c>
      <c r="F1525" s="191" t="str">
        <f>IF('Formulario PPGR3'!$G1525="","",'Formulario PPGR1'!#REF!)</f>
        <v/>
      </c>
      <c r="G1525" s="243"/>
      <c r="H1525" s="531" t="str" cm="1">
        <f t="array" ref="H1525">IF(Tabla1[[#This Row],[Código_Actividad]]="","",_xlfn.XLOOKUP(Tabla1[[#This Row],[Código_Actividad]],CodigoActividad,Tabla2[Actividades Programables Presupuestables],"",0))</f>
        <v/>
      </c>
      <c r="I1525" s="532" t="str">
        <f>IFERROR(VLOOKUP('Formulario PPGR3'!$G1525,'Formulario PPGR2'!$H$110:$V$265,15,FALSE),"")</f>
        <v/>
      </c>
      <c r="J1525" s="537"/>
      <c r="K1525" s="535" t="str">
        <f>IF(Tabla1[[#This Row],[Insumos]]="","",_xlfn.XLOOKUP(Tabla1[[#This Row],[Insumos]],Tabla10[Insumo],Tabla10[InsumoAbrev],"",0))</f>
        <v/>
      </c>
      <c r="L1525" s="536"/>
      <c r="M1525" s="533" t="str">
        <f>IF(Tabla1[[#This Row],[Descripción]]="","",_xlfn.XLOOKUP(Tabla1[[#This Row],[Descripción]],Tabla10[Descripción],Tabla10[Unidad de Medida],"",0))</f>
        <v/>
      </c>
      <c r="N1525" s="323"/>
      <c r="O1525" s="534" t="str">
        <f>IF(Tabla1[[#This Row],[Descripción]]="","",_xlfn.XLOOKUP(Tabla1[[#This Row],[Descripción]],Tabla10[Descripción],Tabla10[Precio Unitario],0))</f>
        <v/>
      </c>
      <c r="P1525" s="534" t="str">
        <f>IF(Tabla1[[#This Row],[Cantidad de Insumos]]="","",Tabla1[[#This Row],[Precio Unitario]]*Tabla1[[#This Row],[Cantidad de Insumos]])</f>
        <v/>
      </c>
      <c r="Q1525" s="534" t="str">
        <f>IF(Tabla1[[#This Row],[Descripción]]="","",_xlfn.XLOOKUP(Tabla1[[#This Row],[Descripción]],Tabla10[Descripción],Tabla10[CODIGO PRESUPUESTARIO],0))</f>
        <v/>
      </c>
      <c r="R1525" s="535"/>
    </row>
    <row r="1526" spans="2:18" x14ac:dyDescent="0.25">
      <c r="B1526" s="191" t="str">
        <f>IF('Formulario PPGR3'!$G1526="","",CONCATENATE('Formulario PPGR3'!$C1526,".",'Formulario PPGR3'!$D1526,".",'Formulario PPGR3'!$E1526,".",'Formulario PPGR3'!$F1526))</f>
        <v/>
      </c>
      <c r="C1526" s="191" t="str">
        <f>IF('Formulario PPGR3'!$G1526="","",'Formulario PPGR1'!#REF!)</f>
        <v/>
      </c>
      <c r="D1526" s="191" t="str">
        <f>IF('Formulario PPGR3'!$G1526="","",'Formulario PPGR1'!#REF!)</f>
        <v/>
      </c>
      <c r="E1526" s="191" t="str">
        <f>IF('Formulario PPGR3'!$G1526="","",'Formulario PPGR1'!#REF!)</f>
        <v/>
      </c>
      <c r="F1526" s="191" t="str">
        <f>IF('Formulario PPGR3'!$G1526="","",'Formulario PPGR1'!#REF!)</f>
        <v/>
      </c>
      <c r="G1526" s="243"/>
      <c r="H1526" s="531" t="str" cm="1">
        <f t="array" ref="H1526">IF(Tabla1[[#This Row],[Código_Actividad]]="","",_xlfn.XLOOKUP(Tabla1[[#This Row],[Código_Actividad]],CodigoActividad,Tabla2[Actividades Programables Presupuestables],"",0))</f>
        <v/>
      </c>
      <c r="I1526" s="532" t="str">
        <f>IFERROR(VLOOKUP('Formulario PPGR3'!$G1526,'Formulario PPGR2'!$H$110:$V$265,15,FALSE),"")</f>
        <v/>
      </c>
      <c r="J1526" s="537"/>
      <c r="K1526" s="535" t="str">
        <f>IF(Tabla1[[#This Row],[Insumos]]="","",_xlfn.XLOOKUP(Tabla1[[#This Row],[Insumos]],Tabla10[Insumo],Tabla10[InsumoAbrev],"",0))</f>
        <v/>
      </c>
      <c r="L1526" s="536"/>
      <c r="M1526" s="533" t="str">
        <f>IF(Tabla1[[#This Row],[Descripción]]="","",_xlfn.XLOOKUP(Tabla1[[#This Row],[Descripción]],Tabla10[Descripción],Tabla10[Unidad de Medida],"",0))</f>
        <v/>
      </c>
      <c r="N1526" s="323"/>
      <c r="O1526" s="534" t="str">
        <f>IF(Tabla1[[#This Row],[Descripción]]="","",_xlfn.XLOOKUP(Tabla1[[#This Row],[Descripción]],Tabla10[Descripción],Tabla10[Precio Unitario],0))</f>
        <v/>
      </c>
      <c r="P1526" s="534" t="str">
        <f>IF(Tabla1[[#This Row],[Cantidad de Insumos]]="","",Tabla1[[#This Row],[Precio Unitario]]*Tabla1[[#This Row],[Cantidad de Insumos]])</f>
        <v/>
      </c>
      <c r="Q1526" s="534" t="str">
        <f>IF(Tabla1[[#This Row],[Descripción]]="","",_xlfn.XLOOKUP(Tabla1[[#This Row],[Descripción]],Tabla10[Descripción],Tabla10[CODIGO PRESUPUESTARIO],0))</f>
        <v/>
      </c>
      <c r="R1526" s="535"/>
    </row>
    <row r="1527" spans="2:18" x14ac:dyDescent="0.25">
      <c r="B1527" s="191" t="str">
        <f>IF('Formulario PPGR3'!$G1527="","",CONCATENATE('Formulario PPGR3'!$C1527,".",'Formulario PPGR3'!$D1527,".",'Formulario PPGR3'!$E1527,".",'Formulario PPGR3'!$F1527))</f>
        <v/>
      </c>
      <c r="C1527" s="191" t="str">
        <f>IF('Formulario PPGR3'!$G1527="","",'Formulario PPGR1'!#REF!)</f>
        <v/>
      </c>
      <c r="D1527" s="191" t="str">
        <f>IF('Formulario PPGR3'!$G1527="","",'Formulario PPGR1'!#REF!)</f>
        <v/>
      </c>
      <c r="E1527" s="191" t="str">
        <f>IF('Formulario PPGR3'!$G1527="","",'Formulario PPGR1'!#REF!)</f>
        <v/>
      </c>
      <c r="F1527" s="191" t="str">
        <f>IF('Formulario PPGR3'!$G1527="","",'Formulario PPGR1'!#REF!)</f>
        <v/>
      </c>
      <c r="G1527" s="243"/>
      <c r="H1527" s="531" t="str" cm="1">
        <f t="array" ref="H1527">IF(Tabla1[[#This Row],[Código_Actividad]]="","",_xlfn.XLOOKUP(Tabla1[[#This Row],[Código_Actividad]],CodigoActividad,Tabla2[Actividades Programables Presupuestables],"",0))</f>
        <v/>
      </c>
      <c r="I1527" s="532" t="str">
        <f>IFERROR(VLOOKUP('Formulario PPGR3'!$G1527,'Formulario PPGR2'!$H$110:$V$265,15,FALSE),"")</f>
        <v/>
      </c>
      <c r="J1527" s="537"/>
      <c r="K1527" s="535" t="str">
        <f>IF(Tabla1[[#This Row],[Insumos]]="","",_xlfn.XLOOKUP(Tabla1[[#This Row],[Insumos]],Tabla10[Insumo],Tabla10[InsumoAbrev],"",0))</f>
        <v/>
      </c>
      <c r="L1527" s="536"/>
      <c r="M1527" s="533" t="str">
        <f>IF(Tabla1[[#This Row],[Descripción]]="","",_xlfn.XLOOKUP(Tabla1[[#This Row],[Descripción]],Tabla10[Descripción],Tabla10[Unidad de Medida],"",0))</f>
        <v/>
      </c>
      <c r="N1527" s="323"/>
      <c r="O1527" s="534" t="str">
        <f>IF(Tabla1[[#This Row],[Descripción]]="","",_xlfn.XLOOKUP(Tabla1[[#This Row],[Descripción]],Tabla10[Descripción],Tabla10[Precio Unitario],0))</f>
        <v/>
      </c>
      <c r="P1527" s="534" t="str">
        <f>IF(Tabla1[[#This Row],[Cantidad de Insumos]]="","",Tabla1[[#This Row],[Precio Unitario]]*Tabla1[[#This Row],[Cantidad de Insumos]])</f>
        <v/>
      </c>
      <c r="Q1527" s="534" t="str">
        <f>IF(Tabla1[[#This Row],[Descripción]]="","",_xlfn.XLOOKUP(Tabla1[[#This Row],[Descripción]],Tabla10[Descripción],Tabla10[CODIGO PRESUPUESTARIO],0))</f>
        <v/>
      </c>
      <c r="R1527" s="535"/>
    </row>
    <row r="1528" spans="2:18" x14ac:dyDescent="0.25">
      <c r="B1528" s="191" t="str">
        <f>IF('Formulario PPGR3'!$G1528="","",CONCATENATE('Formulario PPGR3'!$C1528,".",'Formulario PPGR3'!$D1528,".",'Formulario PPGR3'!$E1528,".",'Formulario PPGR3'!$F1528))</f>
        <v/>
      </c>
      <c r="C1528" s="191" t="str">
        <f>IF('Formulario PPGR3'!$G1528="","",'Formulario PPGR1'!#REF!)</f>
        <v/>
      </c>
      <c r="D1528" s="191" t="str">
        <f>IF('Formulario PPGR3'!$G1528="","",'Formulario PPGR1'!#REF!)</f>
        <v/>
      </c>
      <c r="E1528" s="191" t="str">
        <f>IF('Formulario PPGR3'!$G1528="","",'Formulario PPGR1'!#REF!)</f>
        <v/>
      </c>
      <c r="F1528" s="191" t="str">
        <f>IF('Formulario PPGR3'!$G1528="","",'Formulario PPGR1'!#REF!)</f>
        <v/>
      </c>
      <c r="G1528" s="243"/>
      <c r="H1528" s="531" t="str" cm="1">
        <f t="array" ref="H1528">IF(Tabla1[[#This Row],[Código_Actividad]]="","",_xlfn.XLOOKUP(Tabla1[[#This Row],[Código_Actividad]],CodigoActividad,Tabla2[Actividades Programables Presupuestables],"",0))</f>
        <v/>
      </c>
      <c r="I1528" s="532" t="str">
        <f>IFERROR(VLOOKUP('Formulario PPGR3'!$G1528,'Formulario PPGR2'!$H$110:$V$265,15,FALSE),"")</f>
        <v/>
      </c>
      <c r="J1528" s="537"/>
      <c r="K1528" s="535" t="str">
        <f>IF(Tabla1[[#This Row],[Insumos]]="","",_xlfn.XLOOKUP(Tabla1[[#This Row],[Insumos]],Tabla10[Insumo],Tabla10[InsumoAbrev],"",0))</f>
        <v/>
      </c>
      <c r="L1528" s="536"/>
      <c r="M1528" s="533" t="str">
        <f>IF(Tabla1[[#This Row],[Descripción]]="","",_xlfn.XLOOKUP(Tabla1[[#This Row],[Descripción]],Tabla10[Descripción],Tabla10[Unidad de Medida],"",0))</f>
        <v/>
      </c>
      <c r="N1528" s="323"/>
      <c r="O1528" s="534" t="str">
        <f>IF(Tabla1[[#This Row],[Descripción]]="","",_xlfn.XLOOKUP(Tabla1[[#This Row],[Descripción]],Tabla10[Descripción],Tabla10[Precio Unitario],0))</f>
        <v/>
      </c>
      <c r="P1528" s="534" t="str">
        <f>IF(Tabla1[[#This Row],[Cantidad de Insumos]]="","",Tabla1[[#This Row],[Precio Unitario]]*Tabla1[[#This Row],[Cantidad de Insumos]])</f>
        <v/>
      </c>
      <c r="Q1528" s="534" t="str">
        <f>IF(Tabla1[[#This Row],[Descripción]]="","",_xlfn.XLOOKUP(Tabla1[[#This Row],[Descripción]],Tabla10[Descripción],Tabla10[CODIGO PRESUPUESTARIO],0))</f>
        <v/>
      </c>
      <c r="R1528" s="535"/>
    </row>
    <row r="1529" spans="2:18" x14ac:dyDescent="0.25">
      <c r="B1529" s="191" t="str">
        <f>IF('Formulario PPGR3'!$G1529="","",CONCATENATE('Formulario PPGR3'!$C1529,".",'Formulario PPGR3'!$D1529,".",'Formulario PPGR3'!$E1529,".",'Formulario PPGR3'!$F1529))</f>
        <v/>
      </c>
      <c r="C1529" s="191" t="str">
        <f>IF('Formulario PPGR3'!$G1529="","",'Formulario PPGR1'!#REF!)</f>
        <v/>
      </c>
      <c r="D1529" s="191" t="str">
        <f>IF('Formulario PPGR3'!$G1529="","",'Formulario PPGR1'!#REF!)</f>
        <v/>
      </c>
      <c r="E1529" s="191" t="str">
        <f>IF('Formulario PPGR3'!$G1529="","",'Formulario PPGR1'!#REF!)</f>
        <v/>
      </c>
      <c r="F1529" s="191" t="str">
        <f>IF('Formulario PPGR3'!$G1529="","",'Formulario PPGR1'!#REF!)</f>
        <v/>
      </c>
      <c r="G1529" s="243"/>
      <c r="H1529" s="531" t="str" cm="1">
        <f t="array" ref="H1529">IF(Tabla1[[#This Row],[Código_Actividad]]="","",_xlfn.XLOOKUP(Tabla1[[#This Row],[Código_Actividad]],CodigoActividad,Tabla2[Actividades Programables Presupuestables],"",0))</f>
        <v/>
      </c>
      <c r="I1529" s="532" t="str">
        <f>IFERROR(VLOOKUP('Formulario PPGR3'!$G1529,'Formulario PPGR2'!$H$110:$V$265,15,FALSE),"")</f>
        <v/>
      </c>
      <c r="J1529" s="537"/>
      <c r="K1529" s="535" t="str">
        <f>IF(Tabla1[[#This Row],[Insumos]]="","",_xlfn.XLOOKUP(Tabla1[[#This Row],[Insumos]],Tabla10[Insumo],Tabla10[InsumoAbrev],"",0))</f>
        <v/>
      </c>
      <c r="L1529" s="536"/>
      <c r="M1529" s="533" t="str">
        <f>IF(Tabla1[[#This Row],[Descripción]]="","",_xlfn.XLOOKUP(Tabla1[[#This Row],[Descripción]],Tabla10[Descripción],Tabla10[Unidad de Medida],"",0))</f>
        <v/>
      </c>
      <c r="N1529" s="323"/>
      <c r="O1529" s="534" t="str">
        <f>IF(Tabla1[[#This Row],[Descripción]]="","",_xlfn.XLOOKUP(Tabla1[[#This Row],[Descripción]],Tabla10[Descripción],Tabla10[Precio Unitario],0))</f>
        <v/>
      </c>
      <c r="P1529" s="534" t="str">
        <f>IF(Tabla1[[#This Row],[Cantidad de Insumos]]="","",Tabla1[[#This Row],[Precio Unitario]]*Tabla1[[#This Row],[Cantidad de Insumos]])</f>
        <v/>
      </c>
      <c r="Q1529" s="534" t="str">
        <f>IF(Tabla1[[#This Row],[Descripción]]="","",_xlfn.XLOOKUP(Tabla1[[#This Row],[Descripción]],Tabla10[Descripción],Tabla10[CODIGO PRESUPUESTARIO],0))</f>
        <v/>
      </c>
      <c r="R1529" s="535"/>
    </row>
    <row r="1530" spans="2:18" x14ac:dyDescent="0.25">
      <c r="B1530" s="191" t="str">
        <f>IF('Formulario PPGR3'!$G1530="","",CONCATENATE('Formulario PPGR3'!$C1530,".",'Formulario PPGR3'!$D1530,".",'Formulario PPGR3'!$E1530,".",'Formulario PPGR3'!$F1530))</f>
        <v/>
      </c>
      <c r="C1530" s="191" t="str">
        <f>IF('Formulario PPGR3'!$G1530="","",'Formulario PPGR1'!#REF!)</f>
        <v/>
      </c>
      <c r="D1530" s="191" t="str">
        <f>IF('Formulario PPGR3'!$G1530="","",'Formulario PPGR1'!#REF!)</f>
        <v/>
      </c>
      <c r="E1530" s="191" t="str">
        <f>IF('Formulario PPGR3'!$G1530="","",'Formulario PPGR1'!#REF!)</f>
        <v/>
      </c>
      <c r="F1530" s="191" t="str">
        <f>IF('Formulario PPGR3'!$G1530="","",'Formulario PPGR1'!#REF!)</f>
        <v/>
      </c>
      <c r="G1530" s="243"/>
      <c r="H1530" s="531" t="str" cm="1">
        <f t="array" ref="H1530">IF(Tabla1[[#This Row],[Código_Actividad]]="","",_xlfn.XLOOKUP(Tabla1[[#This Row],[Código_Actividad]],CodigoActividad,Tabla2[Actividades Programables Presupuestables],"",0))</f>
        <v/>
      </c>
      <c r="I1530" s="532" t="str">
        <f>IFERROR(VLOOKUP('Formulario PPGR3'!$G1530,'Formulario PPGR2'!$H$110:$V$265,15,FALSE),"")</f>
        <v/>
      </c>
      <c r="J1530" s="537"/>
      <c r="K1530" s="535" t="str">
        <f>IF(Tabla1[[#This Row],[Insumos]]="","",_xlfn.XLOOKUP(Tabla1[[#This Row],[Insumos]],Tabla10[Insumo],Tabla10[InsumoAbrev],"",0))</f>
        <v/>
      </c>
      <c r="L1530" s="536"/>
      <c r="M1530" s="533" t="str">
        <f>IF(Tabla1[[#This Row],[Descripción]]="","",_xlfn.XLOOKUP(Tabla1[[#This Row],[Descripción]],Tabla10[Descripción],Tabla10[Unidad de Medida],"",0))</f>
        <v/>
      </c>
      <c r="N1530" s="323"/>
      <c r="O1530" s="534" t="str">
        <f>IF(Tabla1[[#This Row],[Descripción]]="","",_xlfn.XLOOKUP(Tabla1[[#This Row],[Descripción]],Tabla10[Descripción],Tabla10[Precio Unitario],0))</f>
        <v/>
      </c>
      <c r="P1530" s="534" t="str">
        <f>IF(Tabla1[[#This Row],[Cantidad de Insumos]]="","",Tabla1[[#This Row],[Precio Unitario]]*Tabla1[[#This Row],[Cantidad de Insumos]])</f>
        <v/>
      </c>
      <c r="Q1530" s="534" t="str">
        <f>IF(Tabla1[[#This Row],[Descripción]]="","",_xlfn.XLOOKUP(Tabla1[[#This Row],[Descripción]],Tabla10[Descripción],Tabla10[CODIGO PRESUPUESTARIO],0))</f>
        <v/>
      </c>
      <c r="R1530" s="535"/>
    </row>
    <row r="1531" spans="2:18" x14ac:dyDescent="0.25">
      <c r="B1531" s="191" t="str">
        <f>IF('Formulario PPGR3'!$G1531="","",CONCATENATE('Formulario PPGR3'!$C1531,".",'Formulario PPGR3'!$D1531,".",'Formulario PPGR3'!$E1531,".",'Formulario PPGR3'!$F1531))</f>
        <v/>
      </c>
      <c r="C1531" s="191" t="str">
        <f>IF('Formulario PPGR3'!$G1531="","",'Formulario PPGR1'!#REF!)</f>
        <v/>
      </c>
      <c r="D1531" s="191" t="str">
        <f>IF('Formulario PPGR3'!$G1531="","",'Formulario PPGR1'!#REF!)</f>
        <v/>
      </c>
      <c r="E1531" s="191" t="str">
        <f>IF('Formulario PPGR3'!$G1531="","",'Formulario PPGR1'!#REF!)</f>
        <v/>
      </c>
      <c r="F1531" s="191" t="str">
        <f>IF('Formulario PPGR3'!$G1531="","",'Formulario PPGR1'!#REF!)</f>
        <v/>
      </c>
      <c r="G1531" s="243"/>
      <c r="H1531" s="531" t="str" cm="1">
        <f t="array" ref="H1531">IF(Tabla1[[#This Row],[Código_Actividad]]="","",_xlfn.XLOOKUP(Tabla1[[#This Row],[Código_Actividad]],CodigoActividad,Tabla2[Actividades Programables Presupuestables],"",0))</f>
        <v/>
      </c>
      <c r="I1531" s="532" t="str">
        <f>IFERROR(VLOOKUP('Formulario PPGR3'!$G1531,'Formulario PPGR2'!$H$110:$V$265,15,FALSE),"")</f>
        <v/>
      </c>
      <c r="J1531" s="537"/>
      <c r="K1531" s="535" t="str">
        <f>IF(Tabla1[[#This Row],[Insumos]]="","",_xlfn.XLOOKUP(Tabla1[[#This Row],[Insumos]],Tabla10[Insumo],Tabla10[InsumoAbrev],"",0))</f>
        <v/>
      </c>
      <c r="L1531" s="536"/>
      <c r="M1531" s="533" t="str">
        <f>IF(Tabla1[[#This Row],[Descripción]]="","",_xlfn.XLOOKUP(Tabla1[[#This Row],[Descripción]],Tabla10[Descripción],Tabla10[Unidad de Medida],"",0))</f>
        <v/>
      </c>
      <c r="N1531" s="323"/>
      <c r="O1531" s="534" t="str">
        <f>IF(Tabla1[[#This Row],[Descripción]]="","",_xlfn.XLOOKUP(Tabla1[[#This Row],[Descripción]],Tabla10[Descripción],Tabla10[Precio Unitario],0))</f>
        <v/>
      </c>
      <c r="P1531" s="534" t="str">
        <f>IF(Tabla1[[#This Row],[Cantidad de Insumos]]="","",Tabla1[[#This Row],[Precio Unitario]]*Tabla1[[#This Row],[Cantidad de Insumos]])</f>
        <v/>
      </c>
      <c r="Q1531" s="534" t="str">
        <f>IF(Tabla1[[#This Row],[Descripción]]="","",_xlfn.XLOOKUP(Tabla1[[#This Row],[Descripción]],Tabla10[Descripción],Tabla10[CODIGO PRESUPUESTARIO],0))</f>
        <v/>
      </c>
      <c r="R1531" s="535"/>
    </row>
    <row r="1532" spans="2:18" x14ac:dyDescent="0.25">
      <c r="B1532" s="191" t="str">
        <f>IF('Formulario PPGR3'!$G1532="","",CONCATENATE('Formulario PPGR3'!$C1532,".",'Formulario PPGR3'!$D1532,".",'Formulario PPGR3'!$E1532,".",'Formulario PPGR3'!$F1532))</f>
        <v/>
      </c>
      <c r="C1532" s="191" t="str">
        <f>IF('Formulario PPGR3'!$G1532="","",'Formulario PPGR1'!#REF!)</f>
        <v/>
      </c>
      <c r="D1532" s="191" t="str">
        <f>IF('Formulario PPGR3'!$G1532="","",'Formulario PPGR1'!#REF!)</f>
        <v/>
      </c>
      <c r="E1532" s="191" t="str">
        <f>IF('Formulario PPGR3'!$G1532="","",'Formulario PPGR1'!#REF!)</f>
        <v/>
      </c>
      <c r="F1532" s="191" t="str">
        <f>IF('Formulario PPGR3'!$G1532="","",'Formulario PPGR1'!#REF!)</f>
        <v/>
      </c>
      <c r="G1532" s="243"/>
      <c r="H1532" s="531" t="str" cm="1">
        <f t="array" ref="H1532">IF(Tabla1[[#This Row],[Código_Actividad]]="","",_xlfn.XLOOKUP(Tabla1[[#This Row],[Código_Actividad]],CodigoActividad,Tabla2[Actividades Programables Presupuestables],"",0))</f>
        <v/>
      </c>
      <c r="I1532" s="532" t="str">
        <f>IFERROR(VLOOKUP('Formulario PPGR3'!$G1532,'Formulario PPGR2'!$H$110:$V$265,15,FALSE),"")</f>
        <v/>
      </c>
      <c r="J1532" s="537"/>
      <c r="K1532" s="535" t="str">
        <f>IF(Tabla1[[#This Row],[Insumos]]="","",_xlfn.XLOOKUP(Tabla1[[#This Row],[Insumos]],Tabla10[Insumo],Tabla10[InsumoAbrev],"",0))</f>
        <v/>
      </c>
      <c r="L1532" s="536"/>
      <c r="M1532" s="533" t="str">
        <f>IF(Tabla1[[#This Row],[Descripción]]="","",_xlfn.XLOOKUP(Tabla1[[#This Row],[Descripción]],Tabla10[Descripción],Tabla10[Unidad de Medida],"",0))</f>
        <v/>
      </c>
      <c r="N1532" s="323"/>
      <c r="O1532" s="534" t="str">
        <f>IF(Tabla1[[#This Row],[Descripción]]="","",_xlfn.XLOOKUP(Tabla1[[#This Row],[Descripción]],Tabla10[Descripción],Tabla10[Precio Unitario],0))</f>
        <v/>
      </c>
      <c r="P1532" s="534" t="str">
        <f>IF(Tabla1[[#This Row],[Cantidad de Insumos]]="","",Tabla1[[#This Row],[Precio Unitario]]*Tabla1[[#This Row],[Cantidad de Insumos]])</f>
        <v/>
      </c>
      <c r="Q1532" s="534" t="str">
        <f>IF(Tabla1[[#This Row],[Descripción]]="","",_xlfn.XLOOKUP(Tabla1[[#This Row],[Descripción]],Tabla10[Descripción],Tabla10[CODIGO PRESUPUESTARIO],0))</f>
        <v/>
      </c>
      <c r="R1532" s="535"/>
    </row>
    <row r="1533" spans="2:18" x14ac:dyDescent="0.25">
      <c r="B1533" s="191" t="str">
        <f>IF('Formulario PPGR3'!$G1533="","",CONCATENATE('Formulario PPGR3'!$C1533,".",'Formulario PPGR3'!$D1533,".",'Formulario PPGR3'!$E1533,".",'Formulario PPGR3'!$F1533))</f>
        <v/>
      </c>
      <c r="C1533" s="191" t="str">
        <f>IF('Formulario PPGR3'!$G1533="","",'Formulario PPGR1'!#REF!)</f>
        <v/>
      </c>
      <c r="D1533" s="191" t="str">
        <f>IF('Formulario PPGR3'!$G1533="","",'Formulario PPGR1'!#REF!)</f>
        <v/>
      </c>
      <c r="E1533" s="191" t="str">
        <f>IF('Formulario PPGR3'!$G1533="","",'Formulario PPGR1'!#REF!)</f>
        <v/>
      </c>
      <c r="F1533" s="191" t="str">
        <f>IF('Formulario PPGR3'!$G1533="","",'Formulario PPGR1'!#REF!)</f>
        <v/>
      </c>
      <c r="G1533" s="243"/>
      <c r="H1533" s="531" t="str" cm="1">
        <f t="array" ref="H1533">IF(Tabla1[[#This Row],[Código_Actividad]]="","",_xlfn.XLOOKUP(Tabla1[[#This Row],[Código_Actividad]],CodigoActividad,Tabla2[Actividades Programables Presupuestables],"",0))</f>
        <v/>
      </c>
      <c r="I1533" s="532" t="str">
        <f>IFERROR(VLOOKUP('Formulario PPGR3'!$G1533,'Formulario PPGR2'!$H$110:$V$265,15,FALSE),"")</f>
        <v/>
      </c>
      <c r="J1533" s="537"/>
      <c r="K1533" s="535" t="str">
        <f>IF(Tabla1[[#This Row],[Insumos]]="","",_xlfn.XLOOKUP(Tabla1[[#This Row],[Insumos]],Tabla10[Insumo],Tabla10[InsumoAbrev],"",0))</f>
        <v/>
      </c>
      <c r="L1533" s="536"/>
      <c r="M1533" s="533" t="str">
        <f>IF(Tabla1[[#This Row],[Descripción]]="","",_xlfn.XLOOKUP(Tabla1[[#This Row],[Descripción]],Tabla10[Descripción],Tabla10[Unidad de Medida],"",0))</f>
        <v/>
      </c>
      <c r="N1533" s="323"/>
      <c r="O1533" s="534" t="str">
        <f>IF(Tabla1[[#This Row],[Descripción]]="","",_xlfn.XLOOKUP(Tabla1[[#This Row],[Descripción]],Tabla10[Descripción],Tabla10[Precio Unitario],0))</f>
        <v/>
      </c>
      <c r="P1533" s="534" t="str">
        <f>IF(Tabla1[[#This Row],[Cantidad de Insumos]]="","",Tabla1[[#This Row],[Precio Unitario]]*Tabla1[[#This Row],[Cantidad de Insumos]])</f>
        <v/>
      </c>
      <c r="Q1533" s="534" t="str">
        <f>IF(Tabla1[[#This Row],[Descripción]]="","",_xlfn.XLOOKUP(Tabla1[[#This Row],[Descripción]],Tabla10[Descripción],Tabla10[CODIGO PRESUPUESTARIO],0))</f>
        <v/>
      </c>
      <c r="R1533" s="535"/>
    </row>
    <row r="1534" spans="2:18" x14ac:dyDescent="0.25">
      <c r="B1534" s="191" t="str">
        <f>IF('Formulario PPGR3'!$G1534="","",CONCATENATE('Formulario PPGR3'!$C1534,".",'Formulario PPGR3'!$D1534,".",'Formulario PPGR3'!$E1534,".",'Formulario PPGR3'!$F1534))</f>
        <v/>
      </c>
      <c r="C1534" s="191" t="str">
        <f>IF('Formulario PPGR3'!$G1534="","",'Formulario PPGR1'!#REF!)</f>
        <v/>
      </c>
      <c r="D1534" s="191" t="str">
        <f>IF('Formulario PPGR3'!$G1534="","",'Formulario PPGR1'!#REF!)</f>
        <v/>
      </c>
      <c r="E1534" s="191" t="str">
        <f>IF('Formulario PPGR3'!$G1534="","",'Formulario PPGR1'!#REF!)</f>
        <v/>
      </c>
      <c r="F1534" s="191" t="str">
        <f>IF('Formulario PPGR3'!$G1534="","",'Formulario PPGR1'!#REF!)</f>
        <v/>
      </c>
      <c r="G1534" s="243"/>
      <c r="H1534" s="531" t="str" cm="1">
        <f t="array" ref="H1534">IF(Tabla1[[#This Row],[Código_Actividad]]="","",_xlfn.XLOOKUP(Tabla1[[#This Row],[Código_Actividad]],CodigoActividad,Tabla2[Actividades Programables Presupuestables],"",0))</f>
        <v/>
      </c>
      <c r="I1534" s="532" t="str">
        <f>IFERROR(VLOOKUP('Formulario PPGR3'!$G1534,'Formulario PPGR2'!$H$110:$V$265,15,FALSE),"")</f>
        <v/>
      </c>
      <c r="J1534" s="537"/>
      <c r="K1534" s="535" t="str">
        <f>IF(Tabla1[[#This Row],[Insumos]]="","",_xlfn.XLOOKUP(Tabla1[[#This Row],[Insumos]],Tabla10[Insumo],Tabla10[InsumoAbrev],"",0))</f>
        <v/>
      </c>
      <c r="L1534" s="536"/>
      <c r="M1534" s="533" t="str">
        <f>IF(Tabla1[[#This Row],[Descripción]]="","",_xlfn.XLOOKUP(Tabla1[[#This Row],[Descripción]],Tabla10[Descripción],Tabla10[Unidad de Medida],"",0))</f>
        <v/>
      </c>
      <c r="N1534" s="323"/>
      <c r="O1534" s="534" t="str">
        <f>IF(Tabla1[[#This Row],[Descripción]]="","",_xlfn.XLOOKUP(Tabla1[[#This Row],[Descripción]],Tabla10[Descripción],Tabla10[Precio Unitario],0))</f>
        <v/>
      </c>
      <c r="P1534" s="534" t="str">
        <f>IF(Tabla1[[#This Row],[Cantidad de Insumos]]="","",Tabla1[[#This Row],[Precio Unitario]]*Tabla1[[#This Row],[Cantidad de Insumos]])</f>
        <v/>
      </c>
      <c r="Q1534" s="534" t="str">
        <f>IF(Tabla1[[#This Row],[Descripción]]="","",_xlfn.XLOOKUP(Tabla1[[#This Row],[Descripción]],Tabla10[Descripción],Tabla10[CODIGO PRESUPUESTARIO],0))</f>
        <v/>
      </c>
      <c r="R1534" s="535"/>
    </row>
    <row r="1535" spans="2:18" x14ac:dyDescent="0.25">
      <c r="B1535" s="191" t="str">
        <f>IF('Formulario PPGR3'!$G1535="","",CONCATENATE('Formulario PPGR3'!$C1535,".",'Formulario PPGR3'!$D1535,".",'Formulario PPGR3'!$E1535,".",'Formulario PPGR3'!$F1535))</f>
        <v/>
      </c>
      <c r="C1535" s="191" t="str">
        <f>IF('Formulario PPGR3'!$G1535="","",'Formulario PPGR1'!#REF!)</f>
        <v/>
      </c>
      <c r="D1535" s="191" t="str">
        <f>IF('Formulario PPGR3'!$G1535="","",'Formulario PPGR1'!#REF!)</f>
        <v/>
      </c>
      <c r="E1535" s="191" t="str">
        <f>IF('Formulario PPGR3'!$G1535="","",'Formulario PPGR1'!#REF!)</f>
        <v/>
      </c>
      <c r="F1535" s="191" t="str">
        <f>IF('Formulario PPGR3'!$G1535="","",'Formulario PPGR1'!#REF!)</f>
        <v/>
      </c>
      <c r="G1535" s="243"/>
      <c r="H1535" s="531" t="str" cm="1">
        <f t="array" ref="H1535">IF(Tabla1[[#This Row],[Código_Actividad]]="","",_xlfn.XLOOKUP(Tabla1[[#This Row],[Código_Actividad]],CodigoActividad,Tabla2[Actividades Programables Presupuestables],"",0))</f>
        <v/>
      </c>
      <c r="I1535" s="532" t="str">
        <f>IFERROR(VLOOKUP('Formulario PPGR3'!$G1535,'Formulario PPGR2'!$H$110:$V$265,15,FALSE),"")</f>
        <v/>
      </c>
      <c r="J1535" s="537"/>
      <c r="K1535" s="535" t="str">
        <f>IF(Tabla1[[#This Row],[Insumos]]="","",_xlfn.XLOOKUP(Tabla1[[#This Row],[Insumos]],Tabla10[Insumo],Tabla10[InsumoAbrev],"",0))</f>
        <v/>
      </c>
      <c r="L1535" s="536"/>
      <c r="M1535" s="533" t="str">
        <f>IF(Tabla1[[#This Row],[Descripción]]="","",_xlfn.XLOOKUP(Tabla1[[#This Row],[Descripción]],Tabla10[Descripción],Tabla10[Unidad de Medida],"",0))</f>
        <v/>
      </c>
      <c r="N1535" s="323"/>
      <c r="O1535" s="534" t="str">
        <f>IF(Tabla1[[#This Row],[Descripción]]="","",_xlfn.XLOOKUP(Tabla1[[#This Row],[Descripción]],Tabla10[Descripción],Tabla10[Precio Unitario],0))</f>
        <v/>
      </c>
      <c r="P1535" s="534" t="str">
        <f>IF(Tabla1[[#This Row],[Cantidad de Insumos]]="","",Tabla1[[#This Row],[Precio Unitario]]*Tabla1[[#This Row],[Cantidad de Insumos]])</f>
        <v/>
      </c>
      <c r="Q1535" s="534" t="str">
        <f>IF(Tabla1[[#This Row],[Descripción]]="","",_xlfn.XLOOKUP(Tabla1[[#This Row],[Descripción]],Tabla10[Descripción],Tabla10[CODIGO PRESUPUESTARIO],0))</f>
        <v/>
      </c>
      <c r="R1535" s="535"/>
    </row>
    <row r="1536" spans="2:18" x14ac:dyDescent="0.25">
      <c r="B1536" s="191" t="str">
        <f>IF('Formulario PPGR3'!$G1536="","",CONCATENATE('Formulario PPGR3'!$C1536,".",'Formulario PPGR3'!$D1536,".",'Formulario PPGR3'!$E1536,".",'Formulario PPGR3'!$F1536))</f>
        <v/>
      </c>
      <c r="C1536" s="191" t="str">
        <f>IF('Formulario PPGR3'!$G1536="","",'Formulario PPGR1'!#REF!)</f>
        <v/>
      </c>
      <c r="D1536" s="191" t="str">
        <f>IF('Formulario PPGR3'!$G1536="","",'Formulario PPGR1'!#REF!)</f>
        <v/>
      </c>
      <c r="E1536" s="191" t="str">
        <f>IF('Formulario PPGR3'!$G1536="","",'Formulario PPGR1'!#REF!)</f>
        <v/>
      </c>
      <c r="F1536" s="191" t="str">
        <f>IF('Formulario PPGR3'!$G1536="","",'Formulario PPGR1'!#REF!)</f>
        <v/>
      </c>
      <c r="G1536" s="243"/>
      <c r="H1536" s="531" t="str" cm="1">
        <f t="array" ref="H1536">IF(Tabla1[[#This Row],[Código_Actividad]]="","",_xlfn.XLOOKUP(Tabla1[[#This Row],[Código_Actividad]],CodigoActividad,Tabla2[Actividades Programables Presupuestables],"",0))</f>
        <v/>
      </c>
      <c r="I1536" s="532" t="str">
        <f>IFERROR(VLOOKUP('Formulario PPGR3'!$G1536,'Formulario PPGR2'!$H$110:$V$265,15,FALSE),"")</f>
        <v/>
      </c>
      <c r="J1536" s="537"/>
      <c r="K1536" s="535" t="str">
        <f>IF(Tabla1[[#This Row],[Insumos]]="","",_xlfn.XLOOKUP(Tabla1[[#This Row],[Insumos]],Tabla10[Insumo],Tabla10[InsumoAbrev],"",0))</f>
        <v/>
      </c>
      <c r="L1536" s="536"/>
      <c r="M1536" s="533" t="str">
        <f>IF(Tabla1[[#This Row],[Descripción]]="","",_xlfn.XLOOKUP(Tabla1[[#This Row],[Descripción]],Tabla10[Descripción],Tabla10[Unidad de Medida],"",0))</f>
        <v/>
      </c>
      <c r="N1536" s="323"/>
      <c r="O1536" s="534" t="str">
        <f>IF(Tabla1[[#This Row],[Descripción]]="","",_xlfn.XLOOKUP(Tabla1[[#This Row],[Descripción]],Tabla10[Descripción],Tabla10[Precio Unitario],0))</f>
        <v/>
      </c>
      <c r="P1536" s="534" t="str">
        <f>IF(Tabla1[[#This Row],[Cantidad de Insumos]]="","",Tabla1[[#This Row],[Precio Unitario]]*Tabla1[[#This Row],[Cantidad de Insumos]])</f>
        <v/>
      </c>
      <c r="Q1536" s="534" t="str">
        <f>IF(Tabla1[[#This Row],[Descripción]]="","",_xlfn.XLOOKUP(Tabla1[[#This Row],[Descripción]],Tabla10[Descripción],Tabla10[CODIGO PRESUPUESTARIO],0))</f>
        <v/>
      </c>
      <c r="R1536" s="535"/>
    </row>
    <row r="1537" spans="2:18" x14ac:dyDescent="0.25">
      <c r="B1537" s="191" t="str">
        <f>IF('Formulario PPGR3'!$G1537="","",CONCATENATE('Formulario PPGR3'!$C1537,".",'Formulario PPGR3'!$D1537,".",'Formulario PPGR3'!$E1537,".",'Formulario PPGR3'!$F1537))</f>
        <v/>
      </c>
      <c r="C1537" s="191" t="str">
        <f>IF('Formulario PPGR3'!$G1537="","",'Formulario PPGR1'!#REF!)</f>
        <v/>
      </c>
      <c r="D1537" s="191" t="str">
        <f>IF('Formulario PPGR3'!$G1537="","",'Formulario PPGR1'!#REF!)</f>
        <v/>
      </c>
      <c r="E1537" s="191" t="str">
        <f>IF('Formulario PPGR3'!$G1537="","",'Formulario PPGR1'!#REF!)</f>
        <v/>
      </c>
      <c r="F1537" s="191" t="str">
        <f>IF('Formulario PPGR3'!$G1537="","",'Formulario PPGR1'!#REF!)</f>
        <v/>
      </c>
      <c r="G1537" s="243"/>
      <c r="H1537" s="531" t="str" cm="1">
        <f t="array" ref="H1537">IF(Tabla1[[#This Row],[Código_Actividad]]="","",_xlfn.XLOOKUP(Tabla1[[#This Row],[Código_Actividad]],CodigoActividad,Tabla2[Actividades Programables Presupuestables],"",0))</f>
        <v/>
      </c>
      <c r="I1537" s="532" t="str">
        <f>IFERROR(VLOOKUP('Formulario PPGR3'!$G1537,'Formulario PPGR2'!$H$110:$V$265,15,FALSE),"")</f>
        <v/>
      </c>
      <c r="J1537" s="537"/>
      <c r="K1537" s="535" t="str">
        <f>IF(Tabla1[[#This Row],[Insumos]]="","",_xlfn.XLOOKUP(Tabla1[[#This Row],[Insumos]],Tabla10[Insumo],Tabla10[InsumoAbrev],"",0))</f>
        <v/>
      </c>
      <c r="L1537" s="536"/>
      <c r="M1537" s="533" t="str">
        <f>IF(Tabla1[[#This Row],[Descripción]]="","",_xlfn.XLOOKUP(Tabla1[[#This Row],[Descripción]],Tabla10[Descripción],Tabla10[Unidad de Medida],"",0))</f>
        <v/>
      </c>
      <c r="N1537" s="323"/>
      <c r="O1537" s="534" t="str">
        <f>IF(Tabla1[[#This Row],[Descripción]]="","",_xlfn.XLOOKUP(Tabla1[[#This Row],[Descripción]],Tabla10[Descripción],Tabla10[Precio Unitario],0))</f>
        <v/>
      </c>
      <c r="P1537" s="534" t="str">
        <f>IF(Tabla1[[#This Row],[Cantidad de Insumos]]="","",Tabla1[[#This Row],[Precio Unitario]]*Tabla1[[#This Row],[Cantidad de Insumos]])</f>
        <v/>
      </c>
      <c r="Q1537" s="534" t="str">
        <f>IF(Tabla1[[#This Row],[Descripción]]="","",_xlfn.XLOOKUP(Tabla1[[#This Row],[Descripción]],Tabla10[Descripción],Tabla10[CODIGO PRESUPUESTARIO],0))</f>
        <v/>
      </c>
      <c r="R1537" s="535"/>
    </row>
    <row r="1538" spans="2:18" x14ac:dyDescent="0.25">
      <c r="B1538" s="191" t="str">
        <f>IF('Formulario PPGR3'!$G1538="","",CONCATENATE('Formulario PPGR3'!$C1538,".",'Formulario PPGR3'!$D1538,".",'Formulario PPGR3'!$E1538,".",'Formulario PPGR3'!$F1538))</f>
        <v/>
      </c>
      <c r="C1538" s="191" t="str">
        <f>IF('Formulario PPGR3'!$G1538="","",'Formulario PPGR1'!#REF!)</f>
        <v/>
      </c>
      <c r="D1538" s="191" t="str">
        <f>IF('Formulario PPGR3'!$G1538="","",'Formulario PPGR1'!#REF!)</f>
        <v/>
      </c>
      <c r="E1538" s="191" t="str">
        <f>IF('Formulario PPGR3'!$G1538="","",'Formulario PPGR1'!#REF!)</f>
        <v/>
      </c>
      <c r="F1538" s="191" t="str">
        <f>IF('Formulario PPGR3'!$G1538="","",'Formulario PPGR1'!#REF!)</f>
        <v/>
      </c>
      <c r="G1538" s="243"/>
      <c r="H1538" s="531" t="str" cm="1">
        <f t="array" ref="H1538">IF(Tabla1[[#This Row],[Código_Actividad]]="","",_xlfn.XLOOKUP(Tabla1[[#This Row],[Código_Actividad]],CodigoActividad,Tabla2[Actividades Programables Presupuestables],"",0))</f>
        <v/>
      </c>
      <c r="I1538" s="532" t="str">
        <f>IFERROR(VLOOKUP('Formulario PPGR3'!$G1538,'Formulario PPGR2'!$H$110:$V$265,15,FALSE),"")</f>
        <v/>
      </c>
      <c r="J1538" s="537"/>
      <c r="K1538" s="535" t="str">
        <f>IF(Tabla1[[#This Row],[Insumos]]="","",_xlfn.XLOOKUP(Tabla1[[#This Row],[Insumos]],Tabla10[Insumo],Tabla10[InsumoAbrev],"",0))</f>
        <v/>
      </c>
      <c r="L1538" s="536"/>
      <c r="M1538" s="533" t="str">
        <f>IF(Tabla1[[#This Row],[Descripción]]="","",_xlfn.XLOOKUP(Tabla1[[#This Row],[Descripción]],Tabla10[Descripción],Tabla10[Unidad de Medida],"",0))</f>
        <v/>
      </c>
      <c r="N1538" s="323"/>
      <c r="O1538" s="534" t="str">
        <f>IF(Tabla1[[#This Row],[Descripción]]="","",_xlfn.XLOOKUP(Tabla1[[#This Row],[Descripción]],Tabla10[Descripción],Tabla10[Precio Unitario],0))</f>
        <v/>
      </c>
      <c r="P1538" s="534" t="str">
        <f>IF(Tabla1[[#This Row],[Cantidad de Insumos]]="","",Tabla1[[#This Row],[Precio Unitario]]*Tabla1[[#This Row],[Cantidad de Insumos]])</f>
        <v/>
      </c>
      <c r="Q1538" s="534" t="str">
        <f>IF(Tabla1[[#This Row],[Descripción]]="","",_xlfn.XLOOKUP(Tabla1[[#This Row],[Descripción]],Tabla10[Descripción],Tabla10[CODIGO PRESUPUESTARIO],0))</f>
        <v/>
      </c>
      <c r="R1538" s="535"/>
    </row>
    <row r="1539" spans="2:18" x14ac:dyDescent="0.25">
      <c r="B1539" s="191" t="str">
        <f>IF('Formulario PPGR3'!$G1539="","",CONCATENATE('Formulario PPGR3'!$C1539,".",'Formulario PPGR3'!$D1539,".",'Formulario PPGR3'!$E1539,".",'Formulario PPGR3'!$F1539))</f>
        <v/>
      </c>
      <c r="C1539" s="191" t="str">
        <f>IF('Formulario PPGR3'!$G1539="","",'Formulario PPGR1'!#REF!)</f>
        <v/>
      </c>
      <c r="D1539" s="191" t="str">
        <f>IF('Formulario PPGR3'!$G1539="","",'Formulario PPGR1'!#REF!)</f>
        <v/>
      </c>
      <c r="E1539" s="191" t="str">
        <f>IF('Formulario PPGR3'!$G1539="","",'Formulario PPGR1'!#REF!)</f>
        <v/>
      </c>
      <c r="F1539" s="191" t="str">
        <f>IF('Formulario PPGR3'!$G1539="","",'Formulario PPGR1'!#REF!)</f>
        <v/>
      </c>
      <c r="G1539" s="243"/>
      <c r="H1539" s="531" t="str" cm="1">
        <f t="array" ref="H1539">IF(Tabla1[[#This Row],[Código_Actividad]]="","",_xlfn.XLOOKUP(Tabla1[[#This Row],[Código_Actividad]],CodigoActividad,Tabla2[Actividades Programables Presupuestables],"",0))</f>
        <v/>
      </c>
      <c r="I1539" s="532" t="str">
        <f>IFERROR(VLOOKUP('Formulario PPGR3'!$G1539,'Formulario PPGR2'!$H$110:$V$265,15,FALSE),"")</f>
        <v/>
      </c>
      <c r="J1539" s="537"/>
      <c r="K1539" s="535" t="str">
        <f>IF(Tabla1[[#This Row],[Insumos]]="","",_xlfn.XLOOKUP(Tabla1[[#This Row],[Insumos]],Tabla10[Insumo],Tabla10[InsumoAbrev],"",0))</f>
        <v/>
      </c>
      <c r="L1539" s="536"/>
      <c r="M1539" s="533" t="str">
        <f>IF(Tabla1[[#This Row],[Descripción]]="","",_xlfn.XLOOKUP(Tabla1[[#This Row],[Descripción]],Tabla10[Descripción],Tabla10[Unidad de Medida],"",0))</f>
        <v/>
      </c>
      <c r="N1539" s="323"/>
      <c r="O1539" s="534" t="str">
        <f>IF(Tabla1[[#This Row],[Descripción]]="","",_xlfn.XLOOKUP(Tabla1[[#This Row],[Descripción]],Tabla10[Descripción],Tabla10[Precio Unitario],0))</f>
        <v/>
      </c>
      <c r="P1539" s="534" t="str">
        <f>IF(Tabla1[[#This Row],[Cantidad de Insumos]]="","",Tabla1[[#This Row],[Precio Unitario]]*Tabla1[[#This Row],[Cantidad de Insumos]])</f>
        <v/>
      </c>
      <c r="Q1539" s="534" t="str">
        <f>IF(Tabla1[[#This Row],[Descripción]]="","",_xlfn.XLOOKUP(Tabla1[[#This Row],[Descripción]],Tabla10[Descripción],Tabla10[CODIGO PRESUPUESTARIO],0))</f>
        <v/>
      </c>
      <c r="R1539" s="535"/>
    </row>
    <row r="1540" spans="2:18" x14ac:dyDescent="0.25">
      <c r="B1540" s="191" t="str">
        <f>IF('Formulario PPGR3'!$G1540="","",CONCATENATE('Formulario PPGR3'!$C1540,".",'Formulario PPGR3'!$D1540,".",'Formulario PPGR3'!$E1540,".",'Formulario PPGR3'!$F1540))</f>
        <v/>
      </c>
      <c r="C1540" s="191" t="str">
        <f>IF('Formulario PPGR3'!$G1540="","",'Formulario PPGR1'!#REF!)</f>
        <v/>
      </c>
      <c r="D1540" s="191" t="str">
        <f>IF('Formulario PPGR3'!$G1540="","",'Formulario PPGR1'!#REF!)</f>
        <v/>
      </c>
      <c r="E1540" s="191" t="str">
        <f>IF('Formulario PPGR3'!$G1540="","",'Formulario PPGR1'!#REF!)</f>
        <v/>
      </c>
      <c r="F1540" s="191" t="str">
        <f>IF('Formulario PPGR3'!$G1540="","",'Formulario PPGR1'!#REF!)</f>
        <v/>
      </c>
      <c r="G1540" s="243"/>
      <c r="H1540" s="531" t="str" cm="1">
        <f t="array" ref="H1540">IF(Tabla1[[#This Row],[Código_Actividad]]="","",_xlfn.XLOOKUP(Tabla1[[#This Row],[Código_Actividad]],CodigoActividad,Tabla2[Actividades Programables Presupuestables],"",0))</f>
        <v/>
      </c>
      <c r="I1540" s="532" t="str">
        <f>IFERROR(VLOOKUP('Formulario PPGR3'!$G1540,'Formulario PPGR2'!$H$110:$V$265,15,FALSE),"")</f>
        <v/>
      </c>
      <c r="J1540" s="537"/>
      <c r="K1540" s="535" t="str">
        <f>IF(Tabla1[[#This Row],[Insumos]]="","",_xlfn.XLOOKUP(Tabla1[[#This Row],[Insumos]],Tabla10[Insumo],Tabla10[InsumoAbrev],"",0))</f>
        <v/>
      </c>
      <c r="L1540" s="536"/>
      <c r="M1540" s="533" t="str">
        <f>IF(Tabla1[[#This Row],[Descripción]]="","",_xlfn.XLOOKUP(Tabla1[[#This Row],[Descripción]],Tabla10[Descripción],Tabla10[Unidad de Medida],"",0))</f>
        <v/>
      </c>
      <c r="N1540" s="323"/>
      <c r="O1540" s="534" t="str">
        <f>IF(Tabla1[[#This Row],[Descripción]]="","",_xlfn.XLOOKUP(Tabla1[[#This Row],[Descripción]],Tabla10[Descripción],Tabla10[Precio Unitario],0))</f>
        <v/>
      </c>
      <c r="P1540" s="534" t="str">
        <f>IF(Tabla1[[#This Row],[Cantidad de Insumos]]="","",Tabla1[[#This Row],[Precio Unitario]]*Tabla1[[#This Row],[Cantidad de Insumos]])</f>
        <v/>
      </c>
      <c r="Q1540" s="534" t="str">
        <f>IF(Tabla1[[#This Row],[Descripción]]="","",_xlfn.XLOOKUP(Tabla1[[#This Row],[Descripción]],Tabla10[Descripción],Tabla10[CODIGO PRESUPUESTARIO],0))</f>
        <v/>
      </c>
      <c r="R1540" s="535"/>
    </row>
    <row r="1541" spans="2:18" x14ac:dyDescent="0.25">
      <c r="B1541" s="191" t="str">
        <f>IF('Formulario PPGR3'!$G1541="","",CONCATENATE('Formulario PPGR3'!$C1541,".",'Formulario PPGR3'!$D1541,".",'Formulario PPGR3'!$E1541,".",'Formulario PPGR3'!$F1541))</f>
        <v/>
      </c>
      <c r="C1541" s="191" t="str">
        <f>IF('Formulario PPGR3'!$G1541="","",'Formulario PPGR1'!#REF!)</f>
        <v/>
      </c>
      <c r="D1541" s="191" t="str">
        <f>IF('Formulario PPGR3'!$G1541="","",'Formulario PPGR1'!#REF!)</f>
        <v/>
      </c>
      <c r="E1541" s="191" t="str">
        <f>IF('Formulario PPGR3'!$G1541="","",'Formulario PPGR1'!#REF!)</f>
        <v/>
      </c>
      <c r="F1541" s="191" t="str">
        <f>IF('Formulario PPGR3'!$G1541="","",'Formulario PPGR1'!#REF!)</f>
        <v/>
      </c>
      <c r="G1541" s="243"/>
      <c r="H1541" s="531" t="str" cm="1">
        <f t="array" ref="H1541">IF(Tabla1[[#This Row],[Código_Actividad]]="","",_xlfn.XLOOKUP(Tabla1[[#This Row],[Código_Actividad]],CodigoActividad,Tabla2[Actividades Programables Presupuestables],"",0))</f>
        <v/>
      </c>
      <c r="I1541" s="532" t="str">
        <f>IFERROR(VLOOKUP('Formulario PPGR3'!$G1541,'Formulario PPGR2'!$H$110:$V$265,15,FALSE),"")</f>
        <v/>
      </c>
      <c r="J1541" s="537"/>
      <c r="K1541" s="535" t="str">
        <f>IF(Tabla1[[#This Row],[Insumos]]="","",_xlfn.XLOOKUP(Tabla1[[#This Row],[Insumos]],Tabla10[Insumo],Tabla10[InsumoAbrev],"",0))</f>
        <v/>
      </c>
      <c r="L1541" s="536"/>
      <c r="M1541" s="533" t="str">
        <f>IF(Tabla1[[#This Row],[Descripción]]="","",_xlfn.XLOOKUP(Tabla1[[#This Row],[Descripción]],Tabla10[Descripción],Tabla10[Unidad de Medida],"",0))</f>
        <v/>
      </c>
      <c r="N1541" s="323"/>
      <c r="O1541" s="534" t="str">
        <f>IF(Tabla1[[#This Row],[Descripción]]="","",_xlfn.XLOOKUP(Tabla1[[#This Row],[Descripción]],Tabla10[Descripción],Tabla10[Precio Unitario],0))</f>
        <v/>
      </c>
      <c r="P1541" s="534" t="str">
        <f>IF(Tabla1[[#This Row],[Cantidad de Insumos]]="","",Tabla1[[#This Row],[Precio Unitario]]*Tabla1[[#This Row],[Cantidad de Insumos]])</f>
        <v/>
      </c>
      <c r="Q1541" s="534" t="str">
        <f>IF(Tabla1[[#This Row],[Descripción]]="","",_xlfn.XLOOKUP(Tabla1[[#This Row],[Descripción]],Tabla10[Descripción],Tabla10[CODIGO PRESUPUESTARIO],0))</f>
        <v/>
      </c>
      <c r="R1541" s="535"/>
    </row>
    <row r="1542" spans="2:18" x14ac:dyDescent="0.25">
      <c r="B1542" s="191" t="str">
        <f>IF('Formulario PPGR3'!$G1542="","",CONCATENATE('Formulario PPGR3'!$C1542,".",'Formulario PPGR3'!$D1542,".",'Formulario PPGR3'!$E1542,".",'Formulario PPGR3'!$F1542))</f>
        <v/>
      </c>
      <c r="C1542" s="191" t="str">
        <f>IF('Formulario PPGR3'!$G1542="","",'Formulario PPGR1'!#REF!)</f>
        <v/>
      </c>
      <c r="D1542" s="191" t="str">
        <f>IF('Formulario PPGR3'!$G1542="","",'Formulario PPGR1'!#REF!)</f>
        <v/>
      </c>
      <c r="E1542" s="191" t="str">
        <f>IF('Formulario PPGR3'!$G1542="","",'Formulario PPGR1'!#REF!)</f>
        <v/>
      </c>
      <c r="F1542" s="191" t="str">
        <f>IF('Formulario PPGR3'!$G1542="","",'Formulario PPGR1'!#REF!)</f>
        <v/>
      </c>
      <c r="G1542" s="243"/>
      <c r="H1542" s="531" t="str" cm="1">
        <f t="array" ref="H1542">IF(Tabla1[[#This Row],[Código_Actividad]]="","",_xlfn.XLOOKUP(Tabla1[[#This Row],[Código_Actividad]],CodigoActividad,Tabla2[Actividades Programables Presupuestables],"",0))</f>
        <v/>
      </c>
      <c r="I1542" s="532" t="str">
        <f>IFERROR(VLOOKUP('Formulario PPGR3'!$G1542,'Formulario PPGR2'!$H$110:$V$265,15,FALSE),"")</f>
        <v/>
      </c>
      <c r="J1542" s="537"/>
      <c r="K1542" s="535" t="str">
        <f>IF(Tabla1[[#This Row],[Insumos]]="","",_xlfn.XLOOKUP(Tabla1[[#This Row],[Insumos]],Tabla10[Insumo],Tabla10[InsumoAbrev],"",0))</f>
        <v/>
      </c>
      <c r="L1542" s="536"/>
      <c r="M1542" s="533" t="str">
        <f>IF(Tabla1[[#This Row],[Descripción]]="","",_xlfn.XLOOKUP(Tabla1[[#This Row],[Descripción]],Tabla10[Descripción],Tabla10[Unidad de Medida],"",0))</f>
        <v/>
      </c>
      <c r="N1542" s="323"/>
      <c r="O1542" s="534" t="str">
        <f>IF(Tabla1[[#This Row],[Descripción]]="","",_xlfn.XLOOKUP(Tabla1[[#This Row],[Descripción]],Tabla10[Descripción],Tabla10[Precio Unitario],0))</f>
        <v/>
      </c>
      <c r="P1542" s="534" t="str">
        <f>IF(Tabla1[[#This Row],[Cantidad de Insumos]]="","",Tabla1[[#This Row],[Precio Unitario]]*Tabla1[[#This Row],[Cantidad de Insumos]])</f>
        <v/>
      </c>
      <c r="Q1542" s="534" t="str">
        <f>IF(Tabla1[[#This Row],[Descripción]]="","",_xlfn.XLOOKUP(Tabla1[[#This Row],[Descripción]],Tabla10[Descripción],Tabla10[CODIGO PRESUPUESTARIO],0))</f>
        <v/>
      </c>
      <c r="R1542" s="535"/>
    </row>
    <row r="1543" spans="2:18" x14ac:dyDescent="0.25">
      <c r="B1543" s="191" t="str">
        <f>IF('Formulario PPGR3'!$G1543="","",CONCATENATE('Formulario PPGR3'!$C1543,".",'Formulario PPGR3'!$D1543,".",'Formulario PPGR3'!$E1543,".",'Formulario PPGR3'!$F1543))</f>
        <v/>
      </c>
      <c r="C1543" s="191" t="str">
        <f>IF('Formulario PPGR3'!$G1543="","",'Formulario PPGR1'!#REF!)</f>
        <v/>
      </c>
      <c r="D1543" s="191" t="str">
        <f>IF('Formulario PPGR3'!$G1543="","",'Formulario PPGR1'!#REF!)</f>
        <v/>
      </c>
      <c r="E1543" s="191" t="str">
        <f>IF('Formulario PPGR3'!$G1543="","",'Formulario PPGR1'!#REF!)</f>
        <v/>
      </c>
      <c r="F1543" s="191" t="str">
        <f>IF('Formulario PPGR3'!$G1543="","",'Formulario PPGR1'!#REF!)</f>
        <v/>
      </c>
      <c r="G1543" s="243"/>
      <c r="H1543" s="531" t="str" cm="1">
        <f t="array" ref="H1543">IF(Tabla1[[#This Row],[Código_Actividad]]="","",_xlfn.XLOOKUP(Tabla1[[#This Row],[Código_Actividad]],CodigoActividad,Tabla2[Actividades Programables Presupuestables],"",0))</f>
        <v/>
      </c>
      <c r="I1543" s="532" t="str">
        <f>IFERROR(VLOOKUP('Formulario PPGR3'!$G1543,'Formulario PPGR2'!$H$110:$V$265,15,FALSE),"")</f>
        <v/>
      </c>
      <c r="J1543" s="537"/>
      <c r="K1543" s="535" t="str">
        <f>IF(Tabla1[[#This Row],[Insumos]]="","",_xlfn.XLOOKUP(Tabla1[[#This Row],[Insumos]],Tabla10[Insumo],Tabla10[InsumoAbrev],"",0))</f>
        <v/>
      </c>
      <c r="L1543" s="536"/>
      <c r="M1543" s="533" t="str">
        <f>IF(Tabla1[[#This Row],[Descripción]]="","",_xlfn.XLOOKUP(Tabla1[[#This Row],[Descripción]],Tabla10[Descripción],Tabla10[Unidad de Medida],"",0))</f>
        <v/>
      </c>
      <c r="N1543" s="323"/>
      <c r="O1543" s="534" t="str">
        <f>IF(Tabla1[[#This Row],[Descripción]]="","",_xlfn.XLOOKUP(Tabla1[[#This Row],[Descripción]],Tabla10[Descripción],Tabla10[Precio Unitario],0))</f>
        <v/>
      </c>
      <c r="P1543" s="534" t="str">
        <f>IF(Tabla1[[#This Row],[Cantidad de Insumos]]="","",Tabla1[[#This Row],[Precio Unitario]]*Tabla1[[#This Row],[Cantidad de Insumos]])</f>
        <v/>
      </c>
      <c r="Q1543" s="534" t="str">
        <f>IF(Tabla1[[#This Row],[Descripción]]="","",_xlfn.XLOOKUP(Tabla1[[#This Row],[Descripción]],Tabla10[Descripción],Tabla10[CODIGO PRESUPUESTARIO],0))</f>
        <v/>
      </c>
      <c r="R1543" s="535"/>
    </row>
    <row r="1544" spans="2:18" x14ac:dyDescent="0.25">
      <c r="B1544" s="191" t="str">
        <f>IF('Formulario PPGR3'!$G1544="","",CONCATENATE('Formulario PPGR3'!$C1544,".",'Formulario PPGR3'!$D1544,".",'Formulario PPGR3'!$E1544,".",'Formulario PPGR3'!$F1544))</f>
        <v/>
      </c>
      <c r="C1544" s="191" t="str">
        <f>IF('Formulario PPGR3'!$G1544="","",'Formulario PPGR1'!#REF!)</f>
        <v/>
      </c>
      <c r="D1544" s="191" t="str">
        <f>IF('Formulario PPGR3'!$G1544="","",'Formulario PPGR1'!#REF!)</f>
        <v/>
      </c>
      <c r="E1544" s="191" t="str">
        <f>IF('Formulario PPGR3'!$G1544="","",'Formulario PPGR1'!#REF!)</f>
        <v/>
      </c>
      <c r="F1544" s="191" t="str">
        <f>IF('Formulario PPGR3'!$G1544="","",'Formulario PPGR1'!#REF!)</f>
        <v/>
      </c>
      <c r="G1544" s="243"/>
      <c r="H1544" s="531" t="str" cm="1">
        <f t="array" ref="H1544">IF(Tabla1[[#This Row],[Código_Actividad]]="","",_xlfn.XLOOKUP(Tabla1[[#This Row],[Código_Actividad]],CodigoActividad,Tabla2[Actividades Programables Presupuestables],"",0))</f>
        <v/>
      </c>
      <c r="I1544" s="532" t="str">
        <f>IFERROR(VLOOKUP('Formulario PPGR3'!$G1544,'Formulario PPGR2'!$H$110:$V$265,15,FALSE),"")</f>
        <v/>
      </c>
      <c r="J1544" s="537"/>
      <c r="K1544" s="535" t="str">
        <f>IF(Tabla1[[#This Row],[Insumos]]="","",_xlfn.XLOOKUP(Tabla1[[#This Row],[Insumos]],Tabla10[Insumo],Tabla10[InsumoAbrev],"",0))</f>
        <v/>
      </c>
      <c r="L1544" s="536"/>
      <c r="M1544" s="533" t="str">
        <f>IF(Tabla1[[#This Row],[Descripción]]="","",_xlfn.XLOOKUP(Tabla1[[#This Row],[Descripción]],Tabla10[Descripción],Tabla10[Unidad de Medida],"",0))</f>
        <v/>
      </c>
      <c r="N1544" s="323"/>
      <c r="O1544" s="534" t="str">
        <f>IF(Tabla1[[#This Row],[Descripción]]="","",_xlfn.XLOOKUP(Tabla1[[#This Row],[Descripción]],Tabla10[Descripción],Tabla10[Precio Unitario],0))</f>
        <v/>
      </c>
      <c r="P1544" s="534" t="str">
        <f>IF(Tabla1[[#This Row],[Cantidad de Insumos]]="","",Tabla1[[#This Row],[Precio Unitario]]*Tabla1[[#This Row],[Cantidad de Insumos]])</f>
        <v/>
      </c>
      <c r="Q1544" s="534" t="str">
        <f>IF(Tabla1[[#This Row],[Descripción]]="","",_xlfn.XLOOKUP(Tabla1[[#This Row],[Descripción]],Tabla10[Descripción],Tabla10[CODIGO PRESUPUESTARIO],0))</f>
        <v/>
      </c>
      <c r="R1544" s="535"/>
    </row>
    <row r="1545" spans="2:18" x14ac:dyDescent="0.25">
      <c r="B1545" s="191" t="str">
        <f>IF('Formulario PPGR3'!$G1545="","",CONCATENATE('Formulario PPGR3'!$C1545,".",'Formulario PPGR3'!$D1545,".",'Formulario PPGR3'!$E1545,".",'Formulario PPGR3'!$F1545))</f>
        <v/>
      </c>
      <c r="C1545" s="191" t="str">
        <f>IF('Formulario PPGR3'!$G1545="","",'Formulario PPGR1'!#REF!)</f>
        <v/>
      </c>
      <c r="D1545" s="191" t="str">
        <f>IF('Formulario PPGR3'!$G1545="","",'Formulario PPGR1'!#REF!)</f>
        <v/>
      </c>
      <c r="E1545" s="191" t="str">
        <f>IF('Formulario PPGR3'!$G1545="","",'Formulario PPGR1'!#REF!)</f>
        <v/>
      </c>
      <c r="F1545" s="191" t="str">
        <f>IF('Formulario PPGR3'!$G1545="","",'Formulario PPGR1'!#REF!)</f>
        <v/>
      </c>
      <c r="G1545" s="243"/>
      <c r="H1545" s="531" t="str" cm="1">
        <f t="array" ref="H1545">IF(Tabla1[[#This Row],[Código_Actividad]]="","",_xlfn.XLOOKUP(Tabla1[[#This Row],[Código_Actividad]],CodigoActividad,Tabla2[Actividades Programables Presupuestables],"",0))</f>
        <v/>
      </c>
      <c r="I1545" s="532" t="str">
        <f>IFERROR(VLOOKUP('Formulario PPGR3'!$G1545,'Formulario PPGR2'!$H$110:$V$265,15,FALSE),"")</f>
        <v/>
      </c>
      <c r="J1545" s="537"/>
      <c r="K1545" s="535" t="str">
        <f>IF(Tabla1[[#This Row],[Insumos]]="","",_xlfn.XLOOKUP(Tabla1[[#This Row],[Insumos]],Tabla10[Insumo],Tabla10[InsumoAbrev],"",0))</f>
        <v/>
      </c>
      <c r="L1545" s="536"/>
      <c r="M1545" s="533" t="str">
        <f>IF(Tabla1[[#This Row],[Descripción]]="","",_xlfn.XLOOKUP(Tabla1[[#This Row],[Descripción]],Tabla10[Descripción],Tabla10[Unidad de Medida],"",0))</f>
        <v/>
      </c>
      <c r="N1545" s="323"/>
      <c r="O1545" s="534" t="str">
        <f>IF(Tabla1[[#This Row],[Descripción]]="","",_xlfn.XLOOKUP(Tabla1[[#This Row],[Descripción]],Tabla10[Descripción],Tabla10[Precio Unitario],0))</f>
        <v/>
      </c>
      <c r="P1545" s="534" t="str">
        <f>IF(Tabla1[[#This Row],[Cantidad de Insumos]]="","",Tabla1[[#This Row],[Precio Unitario]]*Tabla1[[#This Row],[Cantidad de Insumos]])</f>
        <v/>
      </c>
      <c r="Q1545" s="534" t="str">
        <f>IF(Tabla1[[#This Row],[Descripción]]="","",_xlfn.XLOOKUP(Tabla1[[#This Row],[Descripción]],Tabla10[Descripción],Tabla10[CODIGO PRESUPUESTARIO],0))</f>
        <v/>
      </c>
      <c r="R1545" s="535"/>
    </row>
    <row r="1546" spans="2:18" x14ac:dyDescent="0.25">
      <c r="B1546" s="191" t="str">
        <f>IF('Formulario PPGR3'!$G1546="","",CONCATENATE('Formulario PPGR3'!$C1546,".",'Formulario PPGR3'!$D1546,".",'Formulario PPGR3'!$E1546,".",'Formulario PPGR3'!$F1546))</f>
        <v/>
      </c>
      <c r="C1546" s="191" t="str">
        <f>IF('Formulario PPGR3'!$G1546="","",'Formulario PPGR1'!#REF!)</f>
        <v/>
      </c>
      <c r="D1546" s="191" t="str">
        <f>IF('Formulario PPGR3'!$G1546="","",'Formulario PPGR1'!#REF!)</f>
        <v/>
      </c>
      <c r="E1546" s="191" t="str">
        <f>IF('Formulario PPGR3'!$G1546="","",'Formulario PPGR1'!#REF!)</f>
        <v/>
      </c>
      <c r="F1546" s="191" t="str">
        <f>IF('Formulario PPGR3'!$G1546="","",'Formulario PPGR1'!#REF!)</f>
        <v/>
      </c>
      <c r="G1546" s="243"/>
      <c r="H1546" s="531" t="str" cm="1">
        <f t="array" ref="H1546">IF(Tabla1[[#This Row],[Código_Actividad]]="","",_xlfn.XLOOKUP(Tabla1[[#This Row],[Código_Actividad]],CodigoActividad,Tabla2[Actividades Programables Presupuestables],"",0))</f>
        <v/>
      </c>
      <c r="I1546" s="532" t="str">
        <f>IFERROR(VLOOKUP('Formulario PPGR3'!$G1546,'Formulario PPGR2'!$H$110:$V$265,15,FALSE),"")</f>
        <v/>
      </c>
      <c r="J1546" s="537"/>
      <c r="K1546" s="535" t="str">
        <f>IF(Tabla1[[#This Row],[Insumos]]="","",_xlfn.XLOOKUP(Tabla1[[#This Row],[Insumos]],Tabla10[Insumo],Tabla10[InsumoAbrev],"",0))</f>
        <v/>
      </c>
      <c r="L1546" s="536"/>
      <c r="M1546" s="533" t="str">
        <f>IF(Tabla1[[#This Row],[Descripción]]="","",_xlfn.XLOOKUP(Tabla1[[#This Row],[Descripción]],Tabla10[Descripción],Tabla10[Unidad de Medida],"",0))</f>
        <v/>
      </c>
      <c r="N1546" s="323"/>
      <c r="O1546" s="534" t="str">
        <f>IF(Tabla1[[#This Row],[Descripción]]="","",_xlfn.XLOOKUP(Tabla1[[#This Row],[Descripción]],Tabla10[Descripción],Tabla10[Precio Unitario],0))</f>
        <v/>
      </c>
      <c r="P1546" s="534" t="str">
        <f>IF(Tabla1[[#This Row],[Cantidad de Insumos]]="","",Tabla1[[#This Row],[Precio Unitario]]*Tabla1[[#This Row],[Cantidad de Insumos]])</f>
        <v/>
      </c>
      <c r="Q1546" s="534" t="str">
        <f>IF(Tabla1[[#This Row],[Descripción]]="","",_xlfn.XLOOKUP(Tabla1[[#This Row],[Descripción]],Tabla10[Descripción],Tabla10[CODIGO PRESUPUESTARIO],0))</f>
        <v/>
      </c>
      <c r="R1546" s="535"/>
    </row>
    <row r="1547" spans="2:18" x14ac:dyDescent="0.25">
      <c r="B1547" s="191" t="str">
        <f>IF('Formulario PPGR3'!$G1547="","",CONCATENATE('Formulario PPGR3'!$C1547,".",'Formulario PPGR3'!$D1547,".",'Formulario PPGR3'!$E1547,".",'Formulario PPGR3'!$F1547))</f>
        <v/>
      </c>
      <c r="C1547" s="191" t="str">
        <f>IF('Formulario PPGR3'!$G1547="","",'Formulario PPGR1'!#REF!)</f>
        <v/>
      </c>
      <c r="D1547" s="191" t="str">
        <f>IF('Formulario PPGR3'!$G1547="","",'Formulario PPGR1'!#REF!)</f>
        <v/>
      </c>
      <c r="E1547" s="191" t="str">
        <f>IF('Formulario PPGR3'!$G1547="","",'Formulario PPGR1'!#REF!)</f>
        <v/>
      </c>
      <c r="F1547" s="191" t="str">
        <f>IF('Formulario PPGR3'!$G1547="","",'Formulario PPGR1'!#REF!)</f>
        <v/>
      </c>
      <c r="G1547" s="243"/>
      <c r="H1547" s="531" t="str" cm="1">
        <f t="array" ref="H1547">IF(Tabla1[[#This Row],[Código_Actividad]]="","",_xlfn.XLOOKUP(Tabla1[[#This Row],[Código_Actividad]],CodigoActividad,Tabla2[Actividades Programables Presupuestables],"",0))</f>
        <v/>
      </c>
      <c r="I1547" s="532" t="str">
        <f>IFERROR(VLOOKUP('Formulario PPGR3'!$G1547,'Formulario PPGR2'!$H$110:$V$265,15,FALSE),"")</f>
        <v/>
      </c>
      <c r="J1547" s="537"/>
      <c r="K1547" s="535" t="str">
        <f>IF(Tabla1[[#This Row],[Insumos]]="","",_xlfn.XLOOKUP(Tabla1[[#This Row],[Insumos]],Tabla10[Insumo],Tabla10[InsumoAbrev],"",0))</f>
        <v/>
      </c>
      <c r="L1547" s="536"/>
      <c r="M1547" s="533" t="str">
        <f>IF(Tabla1[[#This Row],[Descripción]]="","",_xlfn.XLOOKUP(Tabla1[[#This Row],[Descripción]],Tabla10[Descripción],Tabla10[Unidad de Medida],"",0))</f>
        <v/>
      </c>
      <c r="N1547" s="323"/>
      <c r="O1547" s="534" t="str">
        <f>IF(Tabla1[[#This Row],[Descripción]]="","",_xlfn.XLOOKUP(Tabla1[[#This Row],[Descripción]],Tabla10[Descripción],Tabla10[Precio Unitario],0))</f>
        <v/>
      </c>
      <c r="P1547" s="534" t="str">
        <f>IF(Tabla1[[#This Row],[Cantidad de Insumos]]="","",Tabla1[[#This Row],[Precio Unitario]]*Tabla1[[#This Row],[Cantidad de Insumos]])</f>
        <v/>
      </c>
      <c r="Q1547" s="534" t="str">
        <f>IF(Tabla1[[#This Row],[Descripción]]="","",_xlfn.XLOOKUP(Tabla1[[#This Row],[Descripción]],Tabla10[Descripción],Tabla10[CODIGO PRESUPUESTARIO],0))</f>
        <v/>
      </c>
      <c r="R1547" s="535"/>
    </row>
    <row r="1548" spans="2:18" x14ac:dyDescent="0.25">
      <c r="B1548" s="191" t="str">
        <f>IF('Formulario PPGR3'!$G1548="","",CONCATENATE('Formulario PPGR3'!$C1548,".",'Formulario PPGR3'!$D1548,".",'Formulario PPGR3'!$E1548,".",'Formulario PPGR3'!$F1548))</f>
        <v/>
      </c>
      <c r="C1548" s="191" t="str">
        <f>IF('Formulario PPGR3'!$G1548="","",'Formulario PPGR1'!#REF!)</f>
        <v/>
      </c>
      <c r="D1548" s="191" t="str">
        <f>IF('Formulario PPGR3'!$G1548="","",'Formulario PPGR1'!#REF!)</f>
        <v/>
      </c>
      <c r="E1548" s="191" t="str">
        <f>IF('Formulario PPGR3'!$G1548="","",'Formulario PPGR1'!#REF!)</f>
        <v/>
      </c>
      <c r="F1548" s="191" t="str">
        <f>IF('Formulario PPGR3'!$G1548="","",'Formulario PPGR1'!#REF!)</f>
        <v/>
      </c>
      <c r="G1548" s="243"/>
      <c r="H1548" s="531" t="str" cm="1">
        <f t="array" ref="H1548">IF(Tabla1[[#This Row],[Código_Actividad]]="","",_xlfn.XLOOKUP(Tabla1[[#This Row],[Código_Actividad]],CodigoActividad,Tabla2[Actividades Programables Presupuestables],"",0))</f>
        <v/>
      </c>
      <c r="I1548" s="532" t="str">
        <f>IFERROR(VLOOKUP('Formulario PPGR3'!$G1548,'Formulario PPGR2'!$H$110:$V$265,15,FALSE),"")</f>
        <v/>
      </c>
      <c r="J1548" s="537"/>
      <c r="K1548" s="535" t="str">
        <f>IF(Tabla1[[#This Row],[Insumos]]="","",_xlfn.XLOOKUP(Tabla1[[#This Row],[Insumos]],Tabla10[Insumo],Tabla10[InsumoAbrev],"",0))</f>
        <v/>
      </c>
      <c r="L1548" s="536"/>
      <c r="M1548" s="533" t="str">
        <f>IF(Tabla1[[#This Row],[Descripción]]="","",_xlfn.XLOOKUP(Tabla1[[#This Row],[Descripción]],Tabla10[Descripción],Tabla10[Unidad de Medida],"",0))</f>
        <v/>
      </c>
      <c r="N1548" s="323"/>
      <c r="O1548" s="534" t="str">
        <f>IF(Tabla1[[#This Row],[Descripción]]="","",_xlfn.XLOOKUP(Tabla1[[#This Row],[Descripción]],Tabla10[Descripción],Tabla10[Precio Unitario],0))</f>
        <v/>
      </c>
      <c r="P1548" s="534" t="str">
        <f>IF(Tabla1[[#This Row],[Cantidad de Insumos]]="","",Tabla1[[#This Row],[Precio Unitario]]*Tabla1[[#This Row],[Cantidad de Insumos]])</f>
        <v/>
      </c>
      <c r="Q1548" s="534" t="str">
        <f>IF(Tabla1[[#This Row],[Descripción]]="","",_xlfn.XLOOKUP(Tabla1[[#This Row],[Descripción]],Tabla10[Descripción],Tabla10[CODIGO PRESUPUESTARIO],0))</f>
        <v/>
      </c>
      <c r="R1548" s="535"/>
    </row>
    <row r="1549" spans="2:18" x14ac:dyDescent="0.25">
      <c r="B1549" s="191" t="str">
        <f>IF('Formulario PPGR3'!$G1549="","",CONCATENATE('Formulario PPGR3'!$C1549,".",'Formulario PPGR3'!$D1549,".",'Formulario PPGR3'!$E1549,".",'Formulario PPGR3'!$F1549))</f>
        <v/>
      </c>
      <c r="C1549" s="191" t="str">
        <f>IF('Formulario PPGR3'!$G1549="","",'Formulario PPGR1'!#REF!)</f>
        <v/>
      </c>
      <c r="D1549" s="191" t="str">
        <f>IF('Formulario PPGR3'!$G1549="","",'Formulario PPGR1'!#REF!)</f>
        <v/>
      </c>
      <c r="E1549" s="191" t="str">
        <f>IF('Formulario PPGR3'!$G1549="","",'Formulario PPGR1'!#REF!)</f>
        <v/>
      </c>
      <c r="F1549" s="191" t="str">
        <f>IF('Formulario PPGR3'!$G1549="","",'Formulario PPGR1'!#REF!)</f>
        <v/>
      </c>
      <c r="G1549" s="243"/>
      <c r="H1549" s="531" t="str" cm="1">
        <f t="array" ref="H1549">IF(Tabla1[[#This Row],[Código_Actividad]]="","",_xlfn.XLOOKUP(Tabla1[[#This Row],[Código_Actividad]],CodigoActividad,Tabla2[Actividades Programables Presupuestables],"",0))</f>
        <v/>
      </c>
      <c r="I1549" s="532" t="str">
        <f>IFERROR(VLOOKUP('Formulario PPGR3'!$G1549,'Formulario PPGR2'!$H$110:$V$265,15,FALSE),"")</f>
        <v/>
      </c>
      <c r="J1549" s="537"/>
      <c r="K1549" s="535" t="str">
        <f>IF(Tabla1[[#This Row],[Insumos]]="","",_xlfn.XLOOKUP(Tabla1[[#This Row],[Insumos]],Tabla10[Insumo],Tabla10[InsumoAbrev],"",0))</f>
        <v/>
      </c>
      <c r="L1549" s="536"/>
      <c r="M1549" s="533" t="str">
        <f>IF(Tabla1[[#This Row],[Descripción]]="","",_xlfn.XLOOKUP(Tabla1[[#This Row],[Descripción]],Tabla10[Descripción],Tabla10[Unidad de Medida],"",0))</f>
        <v/>
      </c>
      <c r="N1549" s="323"/>
      <c r="O1549" s="534" t="str">
        <f>IF(Tabla1[[#This Row],[Descripción]]="","",_xlfn.XLOOKUP(Tabla1[[#This Row],[Descripción]],Tabla10[Descripción],Tabla10[Precio Unitario],0))</f>
        <v/>
      </c>
      <c r="P1549" s="534" t="str">
        <f>IF(Tabla1[[#This Row],[Cantidad de Insumos]]="","",Tabla1[[#This Row],[Precio Unitario]]*Tabla1[[#This Row],[Cantidad de Insumos]])</f>
        <v/>
      </c>
      <c r="Q1549" s="534" t="str">
        <f>IF(Tabla1[[#This Row],[Descripción]]="","",_xlfn.XLOOKUP(Tabla1[[#This Row],[Descripción]],Tabla10[Descripción],Tabla10[CODIGO PRESUPUESTARIO],0))</f>
        <v/>
      </c>
      <c r="R1549" s="535"/>
    </row>
    <row r="1550" spans="2:18" x14ac:dyDescent="0.25">
      <c r="B1550" s="191" t="str">
        <f>IF('Formulario PPGR3'!$G1550="","",CONCATENATE('Formulario PPGR3'!$C1550,".",'Formulario PPGR3'!$D1550,".",'Formulario PPGR3'!$E1550,".",'Formulario PPGR3'!$F1550))</f>
        <v/>
      </c>
      <c r="C1550" s="191" t="str">
        <f>IF('Formulario PPGR3'!$G1550="","",'Formulario PPGR1'!#REF!)</f>
        <v/>
      </c>
      <c r="D1550" s="191" t="str">
        <f>IF('Formulario PPGR3'!$G1550="","",'Formulario PPGR1'!#REF!)</f>
        <v/>
      </c>
      <c r="E1550" s="191" t="str">
        <f>IF('Formulario PPGR3'!$G1550="","",'Formulario PPGR1'!#REF!)</f>
        <v/>
      </c>
      <c r="F1550" s="191" t="str">
        <f>IF('Formulario PPGR3'!$G1550="","",'Formulario PPGR1'!#REF!)</f>
        <v/>
      </c>
      <c r="G1550" s="243"/>
      <c r="H1550" s="531" t="str" cm="1">
        <f t="array" ref="H1550">IF(Tabla1[[#This Row],[Código_Actividad]]="","",_xlfn.XLOOKUP(Tabla1[[#This Row],[Código_Actividad]],CodigoActividad,Tabla2[Actividades Programables Presupuestables],"",0))</f>
        <v/>
      </c>
      <c r="I1550" s="532" t="str">
        <f>IFERROR(VLOOKUP('Formulario PPGR3'!$G1550,'Formulario PPGR2'!$H$110:$V$265,15,FALSE),"")</f>
        <v/>
      </c>
      <c r="J1550" s="537"/>
      <c r="K1550" s="535" t="str">
        <f>IF(Tabla1[[#This Row],[Insumos]]="","",_xlfn.XLOOKUP(Tabla1[[#This Row],[Insumos]],Tabla10[Insumo],Tabla10[InsumoAbrev],"",0))</f>
        <v/>
      </c>
      <c r="L1550" s="536"/>
      <c r="M1550" s="533" t="str">
        <f>IF(Tabla1[[#This Row],[Descripción]]="","",_xlfn.XLOOKUP(Tabla1[[#This Row],[Descripción]],Tabla10[Descripción],Tabla10[Unidad de Medida],"",0))</f>
        <v/>
      </c>
      <c r="N1550" s="323"/>
      <c r="O1550" s="534" t="str">
        <f>IF(Tabla1[[#This Row],[Descripción]]="","",_xlfn.XLOOKUP(Tabla1[[#This Row],[Descripción]],Tabla10[Descripción],Tabla10[Precio Unitario],0))</f>
        <v/>
      </c>
      <c r="P1550" s="534" t="str">
        <f>IF(Tabla1[[#This Row],[Cantidad de Insumos]]="","",Tabla1[[#This Row],[Precio Unitario]]*Tabla1[[#This Row],[Cantidad de Insumos]])</f>
        <v/>
      </c>
      <c r="Q1550" s="534" t="str">
        <f>IF(Tabla1[[#This Row],[Descripción]]="","",_xlfn.XLOOKUP(Tabla1[[#This Row],[Descripción]],Tabla10[Descripción],Tabla10[CODIGO PRESUPUESTARIO],0))</f>
        <v/>
      </c>
      <c r="R1550" s="535"/>
    </row>
    <row r="1551" spans="2:18" x14ac:dyDescent="0.25">
      <c r="B1551" s="191" t="str">
        <f>IF('Formulario PPGR3'!$G1551="","",CONCATENATE('Formulario PPGR3'!$C1551,".",'Formulario PPGR3'!$D1551,".",'Formulario PPGR3'!$E1551,".",'Formulario PPGR3'!$F1551))</f>
        <v/>
      </c>
      <c r="C1551" s="191" t="str">
        <f>IF('Formulario PPGR3'!$G1551="","",'Formulario PPGR1'!#REF!)</f>
        <v/>
      </c>
      <c r="D1551" s="191" t="str">
        <f>IF('Formulario PPGR3'!$G1551="","",'Formulario PPGR1'!#REF!)</f>
        <v/>
      </c>
      <c r="E1551" s="191" t="str">
        <f>IF('Formulario PPGR3'!$G1551="","",'Formulario PPGR1'!#REF!)</f>
        <v/>
      </c>
      <c r="F1551" s="191" t="str">
        <f>IF('Formulario PPGR3'!$G1551="","",'Formulario PPGR1'!#REF!)</f>
        <v/>
      </c>
      <c r="G1551" s="243"/>
      <c r="H1551" s="531" t="str" cm="1">
        <f t="array" ref="H1551">IF(Tabla1[[#This Row],[Código_Actividad]]="","",_xlfn.XLOOKUP(Tabla1[[#This Row],[Código_Actividad]],CodigoActividad,Tabla2[Actividades Programables Presupuestables],"",0))</f>
        <v/>
      </c>
      <c r="I1551" s="532" t="str">
        <f>IFERROR(VLOOKUP('Formulario PPGR3'!$G1551,'Formulario PPGR2'!$H$110:$V$265,15,FALSE),"")</f>
        <v/>
      </c>
      <c r="J1551" s="537"/>
      <c r="K1551" s="535" t="str">
        <f>IF(Tabla1[[#This Row],[Insumos]]="","",_xlfn.XLOOKUP(Tabla1[[#This Row],[Insumos]],Tabla10[Insumo],Tabla10[InsumoAbrev],"",0))</f>
        <v/>
      </c>
      <c r="L1551" s="536"/>
      <c r="M1551" s="533" t="str">
        <f>IF(Tabla1[[#This Row],[Descripción]]="","",_xlfn.XLOOKUP(Tabla1[[#This Row],[Descripción]],Tabla10[Descripción],Tabla10[Unidad de Medida],"",0))</f>
        <v/>
      </c>
      <c r="N1551" s="323"/>
      <c r="O1551" s="534" t="str">
        <f>IF(Tabla1[[#This Row],[Descripción]]="","",_xlfn.XLOOKUP(Tabla1[[#This Row],[Descripción]],Tabla10[Descripción],Tabla10[Precio Unitario],0))</f>
        <v/>
      </c>
      <c r="P1551" s="534" t="str">
        <f>IF(Tabla1[[#This Row],[Cantidad de Insumos]]="","",Tabla1[[#This Row],[Precio Unitario]]*Tabla1[[#This Row],[Cantidad de Insumos]])</f>
        <v/>
      </c>
      <c r="Q1551" s="534" t="str">
        <f>IF(Tabla1[[#This Row],[Descripción]]="","",_xlfn.XLOOKUP(Tabla1[[#This Row],[Descripción]],Tabla10[Descripción],Tabla10[CODIGO PRESUPUESTARIO],0))</f>
        <v/>
      </c>
      <c r="R1551" s="535"/>
    </row>
    <row r="1552" spans="2:18" x14ac:dyDescent="0.25">
      <c r="B1552" s="191" t="str">
        <f>IF('Formulario PPGR3'!$G1552="","",CONCATENATE('Formulario PPGR3'!$C1552,".",'Formulario PPGR3'!$D1552,".",'Formulario PPGR3'!$E1552,".",'Formulario PPGR3'!$F1552))</f>
        <v/>
      </c>
      <c r="C1552" s="191" t="str">
        <f>IF('Formulario PPGR3'!$G1552="","",'Formulario PPGR1'!#REF!)</f>
        <v/>
      </c>
      <c r="D1552" s="191" t="str">
        <f>IF('Formulario PPGR3'!$G1552="","",'Formulario PPGR1'!#REF!)</f>
        <v/>
      </c>
      <c r="E1552" s="191" t="str">
        <f>IF('Formulario PPGR3'!$G1552="","",'Formulario PPGR1'!#REF!)</f>
        <v/>
      </c>
      <c r="F1552" s="191" t="str">
        <f>IF('Formulario PPGR3'!$G1552="","",'Formulario PPGR1'!#REF!)</f>
        <v/>
      </c>
      <c r="G1552" s="243"/>
      <c r="H1552" s="531" t="str" cm="1">
        <f t="array" ref="H1552">IF(Tabla1[[#This Row],[Código_Actividad]]="","",_xlfn.XLOOKUP(Tabla1[[#This Row],[Código_Actividad]],CodigoActividad,Tabla2[Actividades Programables Presupuestables],"",0))</f>
        <v/>
      </c>
      <c r="I1552" s="532" t="str">
        <f>IFERROR(VLOOKUP('Formulario PPGR3'!$G1552,'Formulario PPGR2'!$H$110:$V$265,15,FALSE),"")</f>
        <v/>
      </c>
      <c r="J1552" s="537"/>
      <c r="K1552" s="535" t="str">
        <f>IF(Tabla1[[#This Row],[Insumos]]="","",_xlfn.XLOOKUP(Tabla1[[#This Row],[Insumos]],Tabla10[Insumo],Tabla10[InsumoAbrev],"",0))</f>
        <v/>
      </c>
      <c r="L1552" s="536"/>
      <c r="M1552" s="533" t="str">
        <f>IF(Tabla1[[#This Row],[Descripción]]="","",_xlfn.XLOOKUP(Tabla1[[#This Row],[Descripción]],Tabla10[Descripción],Tabla10[Unidad de Medida],"",0))</f>
        <v/>
      </c>
      <c r="N1552" s="323"/>
      <c r="O1552" s="534" t="str">
        <f>IF(Tabla1[[#This Row],[Descripción]]="","",_xlfn.XLOOKUP(Tabla1[[#This Row],[Descripción]],Tabla10[Descripción],Tabla10[Precio Unitario],0))</f>
        <v/>
      </c>
      <c r="P1552" s="534" t="str">
        <f>IF(Tabla1[[#This Row],[Cantidad de Insumos]]="","",Tabla1[[#This Row],[Precio Unitario]]*Tabla1[[#This Row],[Cantidad de Insumos]])</f>
        <v/>
      </c>
      <c r="Q1552" s="534" t="str">
        <f>IF(Tabla1[[#This Row],[Descripción]]="","",_xlfn.XLOOKUP(Tabla1[[#This Row],[Descripción]],Tabla10[Descripción],Tabla10[CODIGO PRESUPUESTARIO],0))</f>
        <v/>
      </c>
      <c r="R1552" s="535"/>
    </row>
    <row r="1553" spans="2:18" x14ac:dyDescent="0.25">
      <c r="B1553" s="191" t="str">
        <f>IF('Formulario PPGR3'!$G1553="","",CONCATENATE('Formulario PPGR3'!$C1553,".",'Formulario PPGR3'!$D1553,".",'Formulario PPGR3'!$E1553,".",'Formulario PPGR3'!$F1553))</f>
        <v/>
      </c>
      <c r="C1553" s="191" t="str">
        <f>IF('Formulario PPGR3'!$G1553="","",'Formulario PPGR1'!#REF!)</f>
        <v/>
      </c>
      <c r="D1553" s="191" t="str">
        <f>IF('Formulario PPGR3'!$G1553="","",'Formulario PPGR1'!#REF!)</f>
        <v/>
      </c>
      <c r="E1553" s="191" t="str">
        <f>IF('Formulario PPGR3'!$G1553="","",'Formulario PPGR1'!#REF!)</f>
        <v/>
      </c>
      <c r="F1553" s="191" t="str">
        <f>IF('Formulario PPGR3'!$G1553="","",'Formulario PPGR1'!#REF!)</f>
        <v/>
      </c>
      <c r="G1553" s="243"/>
      <c r="H1553" s="531" t="str" cm="1">
        <f t="array" ref="H1553">IF(Tabla1[[#This Row],[Código_Actividad]]="","",_xlfn.XLOOKUP(Tabla1[[#This Row],[Código_Actividad]],CodigoActividad,Tabla2[Actividades Programables Presupuestables],"",0))</f>
        <v/>
      </c>
      <c r="I1553" s="532" t="str">
        <f>IFERROR(VLOOKUP('Formulario PPGR3'!$G1553,'Formulario PPGR2'!$H$110:$V$265,15,FALSE),"")</f>
        <v/>
      </c>
      <c r="J1553" s="537"/>
      <c r="K1553" s="535" t="str">
        <f>IF(Tabla1[[#This Row],[Insumos]]="","",_xlfn.XLOOKUP(Tabla1[[#This Row],[Insumos]],Tabla10[Insumo],Tabla10[InsumoAbrev],"",0))</f>
        <v/>
      </c>
      <c r="L1553" s="536"/>
      <c r="M1553" s="533" t="str">
        <f>IF(Tabla1[[#This Row],[Descripción]]="","",_xlfn.XLOOKUP(Tabla1[[#This Row],[Descripción]],Tabla10[Descripción],Tabla10[Unidad de Medida],"",0))</f>
        <v/>
      </c>
      <c r="N1553" s="323"/>
      <c r="O1553" s="534" t="str">
        <f>IF(Tabla1[[#This Row],[Descripción]]="","",_xlfn.XLOOKUP(Tabla1[[#This Row],[Descripción]],Tabla10[Descripción],Tabla10[Precio Unitario],0))</f>
        <v/>
      </c>
      <c r="P1553" s="534" t="str">
        <f>IF(Tabla1[[#This Row],[Cantidad de Insumos]]="","",Tabla1[[#This Row],[Precio Unitario]]*Tabla1[[#This Row],[Cantidad de Insumos]])</f>
        <v/>
      </c>
      <c r="Q1553" s="534" t="str">
        <f>IF(Tabla1[[#This Row],[Descripción]]="","",_xlfn.XLOOKUP(Tabla1[[#This Row],[Descripción]],Tabla10[Descripción],Tabla10[CODIGO PRESUPUESTARIO],0))</f>
        <v/>
      </c>
      <c r="R1553" s="535"/>
    </row>
    <row r="1554" spans="2:18" x14ac:dyDescent="0.25">
      <c r="B1554" s="191" t="str">
        <f>IF('Formulario PPGR3'!$G1554="","",CONCATENATE('Formulario PPGR3'!$C1554,".",'Formulario PPGR3'!$D1554,".",'Formulario PPGR3'!$E1554,".",'Formulario PPGR3'!$F1554))</f>
        <v/>
      </c>
      <c r="C1554" s="191" t="str">
        <f>IF('Formulario PPGR3'!$G1554="","",'Formulario PPGR1'!#REF!)</f>
        <v/>
      </c>
      <c r="D1554" s="191" t="str">
        <f>IF('Formulario PPGR3'!$G1554="","",'Formulario PPGR1'!#REF!)</f>
        <v/>
      </c>
      <c r="E1554" s="191" t="str">
        <f>IF('Formulario PPGR3'!$G1554="","",'Formulario PPGR1'!#REF!)</f>
        <v/>
      </c>
      <c r="F1554" s="191" t="str">
        <f>IF('Formulario PPGR3'!$G1554="","",'Formulario PPGR1'!#REF!)</f>
        <v/>
      </c>
      <c r="G1554" s="243"/>
      <c r="H1554" s="531" t="str" cm="1">
        <f t="array" ref="H1554">IF(Tabla1[[#This Row],[Código_Actividad]]="","",_xlfn.XLOOKUP(Tabla1[[#This Row],[Código_Actividad]],CodigoActividad,Tabla2[Actividades Programables Presupuestables],"",0))</f>
        <v/>
      </c>
      <c r="I1554" s="532" t="str">
        <f>IFERROR(VLOOKUP('Formulario PPGR3'!$G1554,'Formulario PPGR2'!$H$110:$V$265,15,FALSE),"")</f>
        <v/>
      </c>
      <c r="J1554" s="537"/>
      <c r="K1554" s="535" t="str">
        <f>IF(Tabla1[[#This Row],[Insumos]]="","",_xlfn.XLOOKUP(Tabla1[[#This Row],[Insumos]],Tabla10[Insumo],Tabla10[InsumoAbrev],"",0))</f>
        <v/>
      </c>
      <c r="L1554" s="536"/>
      <c r="M1554" s="533" t="str">
        <f>IF(Tabla1[[#This Row],[Descripción]]="","",_xlfn.XLOOKUP(Tabla1[[#This Row],[Descripción]],Tabla10[Descripción],Tabla10[Unidad de Medida],"",0))</f>
        <v/>
      </c>
      <c r="N1554" s="323"/>
      <c r="O1554" s="534" t="str">
        <f>IF(Tabla1[[#This Row],[Descripción]]="","",_xlfn.XLOOKUP(Tabla1[[#This Row],[Descripción]],Tabla10[Descripción],Tabla10[Precio Unitario],0))</f>
        <v/>
      </c>
      <c r="P1554" s="534" t="str">
        <f>IF(Tabla1[[#This Row],[Cantidad de Insumos]]="","",Tabla1[[#This Row],[Precio Unitario]]*Tabla1[[#This Row],[Cantidad de Insumos]])</f>
        <v/>
      </c>
      <c r="Q1554" s="534" t="str">
        <f>IF(Tabla1[[#This Row],[Descripción]]="","",_xlfn.XLOOKUP(Tabla1[[#This Row],[Descripción]],Tabla10[Descripción],Tabla10[CODIGO PRESUPUESTARIO],0))</f>
        <v/>
      </c>
      <c r="R1554" s="535"/>
    </row>
    <row r="1555" spans="2:18" x14ac:dyDescent="0.25">
      <c r="B1555" s="191" t="str">
        <f>IF('Formulario PPGR3'!$G1555="","",CONCATENATE('Formulario PPGR3'!$C1555,".",'Formulario PPGR3'!$D1555,".",'Formulario PPGR3'!$E1555,".",'Formulario PPGR3'!$F1555))</f>
        <v/>
      </c>
      <c r="C1555" s="191" t="str">
        <f>IF('Formulario PPGR3'!$G1555="","",'Formulario PPGR1'!#REF!)</f>
        <v/>
      </c>
      <c r="D1555" s="191" t="str">
        <f>IF('Formulario PPGR3'!$G1555="","",'Formulario PPGR1'!#REF!)</f>
        <v/>
      </c>
      <c r="E1555" s="191" t="str">
        <f>IF('Formulario PPGR3'!$G1555="","",'Formulario PPGR1'!#REF!)</f>
        <v/>
      </c>
      <c r="F1555" s="191" t="str">
        <f>IF('Formulario PPGR3'!$G1555="","",'Formulario PPGR1'!#REF!)</f>
        <v/>
      </c>
      <c r="G1555" s="243"/>
      <c r="H1555" s="531" t="str" cm="1">
        <f t="array" ref="H1555">IF(Tabla1[[#This Row],[Código_Actividad]]="","",_xlfn.XLOOKUP(Tabla1[[#This Row],[Código_Actividad]],CodigoActividad,Tabla2[Actividades Programables Presupuestables],"",0))</f>
        <v/>
      </c>
      <c r="I1555" s="532" t="str">
        <f>IFERROR(VLOOKUP('Formulario PPGR3'!$G1555,'Formulario PPGR2'!$H$110:$V$265,15,FALSE),"")</f>
        <v/>
      </c>
      <c r="J1555" s="537"/>
      <c r="K1555" s="535" t="str">
        <f>IF(Tabla1[[#This Row],[Insumos]]="","",_xlfn.XLOOKUP(Tabla1[[#This Row],[Insumos]],Tabla10[Insumo],Tabla10[InsumoAbrev],"",0))</f>
        <v/>
      </c>
      <c r="L1555" s="536"/>
      <c r="M1555" s="533" t="str">
        <f>IF(Tabla1[[#This Row],[Descripción]]="","",_xlfn.XLOOKUP(Tabla1[[#This Row],[Descripción]],Tabla10[Descripción],Tabla10[Unidad de Medida],"",0))</f>
        <v/>
      </c>
      <c r="N1555" s="323"/>
      <c r="O1555" s="534" t="str">
        <f>IF(Tabla1[[#This Row],[Descripción]]="","",_xlfn.XLOOKUP(Tabla1[[#This Row],[Descripción]],Tabla10[Descripción],Tabla10[Precio Unitario],0))</f>
        <v/>
      </c>
      <c r="P1555" s="534" t="str">
        <f>IF(Tabla1[[#This Row],[Cantidad de Insumos]]="","",Tabla1[[#This Row],[Precio Unitario]]*Tabla1[[#This Row],[Cantidad de Insumos]])</f>
        <v/>
      </c>
      <c r="Q1555" s="534" t="str">
        <f>IF(Tabla1[[#This Row],[Descripción]]="","",_xlfn.XLOOKUP(Tabla1[[#This Row],[Descripción]],Tabla10[Descripción],Tabla10[CODIGO PRESUPUESTARIO],0))</f>
        <v/>
      </c>
      <c r="R1555" s="535"/>
    </row>
    <row r="1556" spans="2:18" x14ac:dyDescent="0.25">
      <c r="B1556" s="191" t="str">
        <f>IF('Formulario PPGR3'!$G1556="","",CONCATENATE('Formulario PPGR3'!$C1556,".",'Formulario PPGR3'!$D1556,".",'Formulario PPGR3'!$E1556,".",'Formulario PPGR3'!$F1556))</f>
        <v/>
      </c>
      <c r="C1556" s="191" t="str">
        <f>IF('Formulario PPGR3'!$G1556="","",'Formulario PPGR1'!#REF!)</f>
        <v/>
      </c>
      <c r="D1556" s="191" t="str">
        <f>IF('Formulario PPGR3'!$G1556="","",'Formulario PPGR1'!#REF!)</f>
        <v/>
      </c>
      <c r="E1556" s="191" t="str">
        <f>IF('Formulario PPGR3'!$G1556="","",'Formulario PPGR1'!#REF!)</f>
        <v/>
      </c>
      <c r="F1556" s="191" t="str">
        <f>IF('Formulario PPGR3'!$G1556="","",'Formulario PPGR1'!#REF!)</f>
        <v/>
      </c>
      <c r="G1556" s="243"/>
      <c r="H1556" s="531" t="str" cm="1">
        <f t="array" ref="H1556">IF(Tabla1[[#This Row],[Código_Actividad]]="","",_xlfn.XLOOKUP(Tabla1[[#This Row],[Código_Actividad]],CodigoActividad,Tabla2[Actividades Programables Presupuestables],"",0))</f>
        <v/>
      </c>
      <c r="I1556" s="532" t="str">
        <f>IFERROR(VLOOKUP('Formulario PPGR3'!$G1556,'Formulario PPGR2'!$H$110:$V$265,15,FALSE),"")</f>
        <v/>
      </c>
      <c r="J1556" s="537"/>
      <c r="K1556" s="535" t="str">
        <f>IF(Tabla1[[#This Row],[Insumos]]="","",_xlfn.XLOOKUP(Tabla1[[#This Row],[Insumos]],Tabla10[Insumo],Tabla10[InsumoAbrev],"",0))</f>
        <v/>
      </c>
      <c r="L1556" s="536"/>
      <c r="M1556" s="533" t="str">
        <f>IF(Tabla1[[#This Row],[Descripción]]="","",_xlfn.XLOOKUP(Tabla1[[#This Row],[Descripción]],Tabla10[Descripción],Tabla10[Unidad de Medida],"",0))</f>
        <v/>
      </c>
      <c r="N1556" s="323"/>
      <c r="O1556" s="534" t="str">
        <f>IF(Tabla1[[#This Row],[Descripción]]="","",_xlfn.XLOOKUP(Tabla1[[#This Row],[Descripción]],Tabla10[Descripción],Tabla10[Precio Unitario],0))</f>
        <v/>
      </c>
      <c r="P1556" s="534" t="str">
        <f>IF(Tabla1[[#This Row],[Cantidad de Insumos]]="","",Tabla1[[#This Row],[Precio Unitario]]*Tabla1[[#This Row],[Cantidad de Insumos]])</f>
        <v/>
      </c>
      <c r="Q1556" s="534" t="str">
        <f>IF(Tabla1[[#This Row],[Descripción]]="","",_xlfn.XLOOKUP(Tabla1[[#This Row],[Descripción]],Tabla10[Descripción],Tabla10[CODIGO PRESUPUESTARIO],0))</f>
        <v/>
      </c>
      <c r="R1556" s="535"/>
    </row>
    <row r="1557" spans="2:18" x14ac:dyDescent="0.25">
      <c r="B1557" s="191" t="str">
        <f>IF('Formulario PPGR3'!$G1557="","",CONCATENATE('Formulario PPGR3'!$C1557,".",'Formulario PPGR3'!$D1557,".",'Formulario PPGR3'!$E1557,".",'Formulario PPGR3'!$F1557))</f>
        <v/>
      </c>
      <c r="C1557" s="191" t="str">
        <f>IF('Formulario PPGR3'!$G1557="","",'Formulario PPGR1'!#REF!)</f>
        <v/>
      </c>
      <c r="D1557" s="191" t="str">
        <f>IF('Formulario PPGR3'!$G1557="","",'Formulario PPGR1'!#REF!)</f>
        <v/>
      </c>
      <c r="E1557" s="191" t="str">
        <f>IF('Formulario PPGR3'!$G1557="","",'Formulario PPGR1'!#REF!)</f>
        <v/>
      </c>
      <c r="F1557" s="191" t="str">
        <f>IF('Formulario PPGR3'!$G1557="","",'Formulario PPGR1'!#REF!)</f>
        <v/>
      </c>
      <c r="G1557" s="243"/>
      <c r="H1557" s="531" t="str" cm="1">
        <f t="array" ref="H1557">IF(Tabla1[[#This Row],[Código_Actividad]]="","",_xlfn.XLOOKUP(Tabla1[[#This Row],[Código_Actividad]],CodigoActividad,Tabla2[Actividades Programables Presupuestables],"",0))</f>
        <v/>
      </c>
      <c r="I1557" s="532" t="str">
        <f>IFERROR(VLOOKUP('Formulario PPGR3'!$G1557,'Formulario PPGR2'!$H$110:$V$265,15,FALSE),"")</f>
        <v/>
      </c>
      <c r="J1557" s="537"/>
      <c r="K1557" s="535" t="str">
        <f>IF(Tabla1[[#This Row],[Insumos]]="","",_xlfn.XLOOKUP(Tabla1[[#This Row],[Insumos]],Tabla10[Insumo],Tabla10[InsumoAbrev],"",0))</f>
        <v/>
      </c>
      <c r="L1557" s="536"/>
      <c r="M1557" s="533" t="str">
        <f>IF(Tabla1[[#This Row],[Descripción]]="","",_xlfn.XLOOKUP(Tabla1[[#This Row],[Descripción]],Tabla10[Descripción],Tabla10[Unidad de Medida],"",0))</f>
        <v/>
      </c>
      <c r="N1557" s="323"/>
      <c r="O1557" s="534" t="str">
        <f>IF(Tabla1[[#This Row],[Descripción]]="","",_xlfn.XLOOKUP(Tabla1[[#This Row],[Descripción]],Tabla10[Descripción],Tabla10[Precio Unitario],0))</f>
        <v/>
      </c>
      <c r="P1557" s="534" t="str">
        <f>IF(Tabla1[[#This Row],[Cantidad de Insumos]]="","",Tabla1[[#This Row],[Precio Unitario]]*Tabla1[[#This Row],[Cantidad de Insumos]])</f>
        <v/>
      </c>
      <c r="Q1557" s="534" t="str">
        <f>IF(Tabla1[[#This Row],[Descripción]]="","",_xlfn.XLOOKUP(Tabla1[[#This Row],[Descripción]],Tabla10[Descripción],Tabla10[CODIGO PRESUPUESTARIO],0))</f>
        <v/>
      </c>
      <c r="R1557" s="535"/>
    </row>
    <row r="1558" spans="2:18" x14ac:dyDescent="0.25">
      <c r="B1558" s="191" t="str">
        <f>IF('Formulario PPGR3'!$G1558="","",CONCATENATE('Formulario PPGR3'!$C1558,".",'Formulario PPGR3'!$D1558,".",'Formulario PPGR3'!$E1558,".",'Formulario PPGR3'!$F1558))</f>
        <v/>
      </c>
      <c r="C1558" s="191" t="str">
        <f>IF('Formulario PPGR3'!$G1558="","",'Formulario PPGR1'!#REF!)</f>
        <v/>
      </c>
      <c r="D1558" s="191" t="str">
        <f>IF('Formulario PPGR3'!$G1558="","",'Formulario PPGR1'!#REF!)</f>
        <v/>
      </c>
      <c r="E1558" s="191" t="str">
        <f>IF('Formulario PPGR3'!$G1558="","",'Formulario PPGR1'!#REF!)</f>
        <v/>
      </c>
      <c r="F1558" s="191" t="str">
        <f>IF('Formulario PPGR3'!$G1558="","",'Formulario PPGR1'!#REF!)</f>
        <v/>
      </c>
      <c r="G1558" s="243"/>
      <c r="H1558" s="531" t="str" cm="1">
        <f t="array" ref="H1558">IF(Tabla1[[#This Row],[Código_Actividad]]="","",_xlfn.XLOOKUP(Tabla1[[#This Row],[Código_Actividad]],CodigoActividad,Tabla2[Actividades Programables Presupuestables],"",0))</f>
        <v/>
      </c>
      <c r="I1558" s="532" t="str">
        <f>IFERROR(VLOOKUP('Formulario PPGR3'!$G1558,'Formulario PPGR2'!$H$110:$V$265,15,FALSE),"")</f>
        <v/>
      </c>
      <c r="J1558" s="537"/>
      <c r="K1558" s="535" t="str">
        <f>IF(Tabla1[[#This Row],[Insumos]]="","",_xlfn.XLOOKUP(Tabla1[[#This Row],[Insumos]],Tabla10[Insumo],Tabla10[InsumoAbrev],"",0))</f>
        <v/>
      </c>
      <c r="L1558" s="536"/>
      <c r="M1558" s="533" t="str">
        <f>IF(Tabla1[[#This Row],[Descripción]]="","",_xlfn.XLOOKUP(Tabla1[[#This Row],[Descripción]],Tabla10[Descripción],Tabla10[Unidad de Medida],"",0))</f>
        <v/>
      </c>
      <c r="N1558" s="323"/>
      <c r="O1558" s="534" t="str">
        <f>IF(Tabla1[[#This Row],[Descripción]]="","",_xlfn.XLOOKUP(Tabla1[[#This Row],[Descripción]],Tabla10[Descripción],Tabla10[Precio Unitario],0))</f>
        <v/>
      </c>
      <c r="P1558" s="534" t="str">
        <f>IF(Tabla1[[#This Row],[Cantidad de Insumos]]="","",Tabla1[[#This Row],[Precio Unitario]]*Tabla1[[#This Row],[Cantidad de Insumos]])</f>
        <v/>
      </c>
      <c r="Q1558" s="534" t="str">
        <f>IF(Tabla1[[#This Row],[Descripción]]="","",_xlfn.XLOOKUP(Tabla1[[#This Row],[Descripción]],Tabla10[Descripción],Tabla10[CODIGO PRESUPUESTARIO],0))</f>
        <v/>
      </c>
      <c r="R1558" s="535"/>
    </row>
    <row r="1559" spans="2:18" x14ac:dyDescent="0.25">
      <c r="B1559" s="191" t="str">
        <f>IF('Formulario PPGR3'!$G1559="","",CONCATENATE('Formulario PPGR3'!$C1559,".",'Formulario PPGR3'!$D1559,".",'Formulario PPGR3'!$E1559,".",'Formulario PPGR3'!$F1559))</f>
        <v/>
      </c>
      <c r="C1559" s="191" t="str">
        <f>IF('Formulario PPGR3'!$G1559="","",'Formulario PPGR1'!#REF!)</f>
        <v/>
      </c>
      <c r="D1559" s="191" t="str">
        <f>IF('Formulario PPGR3'!$G1559="","",'Formulario PPGR1'!#REF!)</f>
        <v/>
      </c>
      <c r="E1559" s="191" t="str">
        <f>IF('Formulario PPGR3'!$G1559="","",'Formulario PPGR1'!#REF!)</f>
        <v/>
      </c>
      <c r="F1559" s="191" t="str">
        <f>IF('Formulario PPGR3'!$G1559="","",'Formulario PPGR1'!#REF!)</f>
        <v/>
      </c>
      <c r="G1559" s="243"/>
      <c r="H1559" s="531" t="str" cm="1">
        <f t="array" ref="H1559">IF(Tabla1[[#This Row],[Código_Actividad]]="","",_xlfn.XLOOKUP(Tabla1[[#This Row],[Código_Actividad]],CodigoActividad,Tabla2[Actividades Programables Presupuestables],"",0))</f>
        <v/>
      </c>
      <c r="I1559" s="532" t="str">
        <f>IFERROR(VLOOKUP('Formulario PPGR3'!$G1559,'Formulario PPGR2'!$H$110:$V$265,15,FALSE),"")</f>
        <v/>
      </c>
      <c r="J1559" s="537"/>
      <c r="K1559" s="535" t="str">
        <f>IF(Tabla1[[#This Row],[Insumos]]="","",_xlfn.XLOOKUP(Tabla1[[#This Row],[Insumos]],Tabla10[Insumo],Tabla10[InsumoAbrev],"",0))</f>
        <v/>
      </c>
      <c r="L1559" s="536"/>
      <c r="M1559" s="533" t="str">
        <f>IF(Tabla1[[#This Row],[Descripción]]="","",_xlfn.XLOOKUP(Tabla1[[#This Row],[Descripción]],Tabla10[Descripción],Tabla10[Unidad de Medida],"",0))</f>
        <v/>
      </c>
      <c r="N1559" s="323"/>
      <c r="O1559" s="534" t="str">
        <f>IF(Tabla1[[#This Row],[Descripción]]="","",_xlfn.XLOOKUP(Tabla1[[#This Row],[Descripción]],Tabla10[Descripción],Tabla10[Precio Unitario],0))</f>
        <v/>
      </c>
      <c r="P1559" s="534" t="str">
        <f>IF(Tabla1[[#This Row],[Cantidad de Insumos]]="","",Tabla1[[#This Row],[Precio Unitario]]*Tabla1[[#This Row],[Cantidad de Insumos]])</f>
        <v/>
      </c>
      <c r="Q1559" s="534" t="str">
        <f>IF(Tabla1[[#This Row],[Descripción]]="","",_xlfn.XLOOKUP(Tabla1[[#This Row],[Descripción]],Tabla10[Descripción],Tabla10[CODIGO PRESUPUESTARIO],0))</f>
        <v/>
      </c>
      <c r="R1559" s="535"/>
    </row>
    <row r="1560" spans="2:18" x14ac:dyDescent="0.25">
      <c r="B1560" s="191" t="str">
        <f>IF('Formulario PPGR3'!$G1560="","",CONCATENATE('Formulario PPGR3'!$C1560,".",'Formulario PPGR3'!$D1560,".",'Formulario PPGR3'!$E1560,".",'Formulario PPGR3'!$F1560))</f>
        <v/>
      </c>
      <c r="C1560" s="191" t="str">
        <f>IF('Formulario PPGR3'!$G1560="","",'Formulario PPGR1'!#REF!)</f>
        <v/>
      </c>
      <c r="D1560" s="191" t="str">
        <f>IF('Formulario PPGR3'!$G1560="","",'Formulario PPGR1'!#REF!)</f>
        <v/>
      </c>
      <c r="E1560" s="191" t="str">
        <f>IF('Formulario PPGR3'!$G1560="","",'Formulario PPGR1'!#REF!)</f>
        <v/>
      </c>
      <c r="F1560" s="191" t="str">
        <f>IF('Formulario PPGR3'!$G1560="","",'Formulario PPGR1'!#REF!)</f>
        <v/>
      </c>
      <c r="G1560" s="243"/>
      <c r="H1560" s="531" t="str" cm="1">
        <f t="array" ref="H1560">IF(Tabla1[[#This Row],[Código_Actividad]]="","",_xlfn.XLOOKUP(Tabla1[[#This Row],[Código_Actividad]],CodigoActividad,Tabla2[Actividades Programables Presupuestables],"",0))</f>
        <v/>
      </c>
      <c r="I1560" s="532" t="str">
        <f>IFERROR(VLOOKUP('Formulario PPGR3'!$G1560,'Formulario PPGR2'!$H$110:$V$265,15,FALSE),"")</f>
        <v/>
      </c>
      <c r="J1560" s="537"/>
      <c r="K1560" s="535" t="str">
        <f>IF(Tabla1[[#This Row],[Insumos]]="","",_xlfn.XLOOKUP(Tabla1[[#This Row],[Insumos]],Tabla10[Insumo],Tabla10[InsumoAbrev],"",0))</f>
        <v/>
      </c>
      <c r="L1560" s="536"/>
      <c r="M1560" s="533" t="str">
        <f>IF(Tabla1[[#This Row],[Descripción]]="","",_xlfn.XLOOKUP(Tabla1[[#This Row],[Descripción]],Tabla10[Descripción],Tabla10[Unidad de Medida],"",0))</f>
        <v/>
      </c>
      <c r="N1560" s="323"/>
      <c r="O1560" s="534" t="str">
        <f>IF(Tabla1[[#This Row],[Descripción]]="","",_xlfn.XLOOKUP(Tabla1[[#This Row],[Descripción]],Tabla10[Descripción],Tabla10[Precio Unitario],0))</f>
        <v/>
      </c>
      <c r="P1560" s="534" t="str">
        <f>IF(Tabla1[[#This Row],[Cantidad de Insumos]]="","",Tabla1[[#This Row],[Precio Unitario]]*Tabla1[[#This Row],[Cantidad de Insumos]])</f>
        <v/>
      </c>
      <c r="Q1560" s="534" t="str">
        <f>IF(Tabla1[[#This Row],[Descripción]]="","",_xlfn.XLOOKUP(Tabla1[[#This Row],[Descripción]],Tabla10[Descripción],Tabla10[CODIGO PRESUPUESTARIO],0))</f>
        <v/>
      </c>
      <c r="R1560" s="535"/>
    </row>
    <row r="1561" spans="2:18" x14ac:dyDescent="0.25">
      <c r="B1561" s="191" t="str">
        <f>IF('Formulario PPGR3'!$G1561="","",CONCATENATE('Formulario PPGR3'!$C1561,".",'Formulario PPGR3'!$D1561,".",'Formulario PPGR3'!$E1561,".",'Formulario PPGR3'!$F1561))</f>
        <v/>
      </c>
      <c r="C1561" s="191" t="str">
        <f>IF('Formulario PPGR3'!$G1561="","",'Formulario PPGR1'!#REF!)</f>
        <v/>
      </c>
      <c r="D1561" s="191" t="str">
        <f>IF('Formulario PPGR3'!$G1561="","",'Formulario PPGR1'!#REF!)</f>
        <v/>
      </c>
      <c r="E1561" s="191" t="str">
        <f>IF('Formulario PPGR3'!$G1561="","",'Formulario PPGR1'!#REF!)</f>
        <v/>
      </c>
      <c r="F1561" s="191" t="str">
        <f>IF('Formulario PPGR3'!$G1561="","",'Formulario PPGR1'!#REF!)</f>
        <v/>
      </c>
      <c r="G1561" s="243"/>
      <c r="H1561" s="531" t="str" cm="1">
        <f t="array" ref="H1561">IF(Tabla1[[#This Row],[Código_Actividad]]="","",_xlfn.XLOOKUP(Tabla1[[#This Row],[Código_Actividad]],CodigoActividad,Tabla2[Actividades Programables Presupuestables],"",0))</f>
        <v/>
      </c>
      <c r="I1561" s="532" t="str">
        <f>IFERROR(VLOOKUP('Formulario PPGR3'!$G1561,'Formulario PPGR2'!$H$110:$V$265,15,FALSE),"")</f>
        <v/>
      </c>
      <c r="J1561" s="537"/>
      <c r="K1561" s="535" t="str">
        <f>IF(Tabla1[[#This Row],[Insumos]]="","",_xlfn.XLOOKUP(Tabla1[[#This Row],[Insumos]],Tabla10[Insumo],Tabla10[InsumoAbrev],"",0))</f>
        <v/>
      </c>
      <c r="L1561" s="536"/>
      <c r="M1561" s="533" t="str">
        <f>IF(Tabla1[[#This Row],[Descripción]]="","",_xlfn.XLOOKUP(Tabla1[[#This Row],[Descripción]],Tabla10[Descripción],Tabla10[Unidad de Medida],"",0))</f>
        <v/>
      </c>
      <c r="N1561" s="323"/>
      <c r="O1561" s="534" t="str">
        <f>IF(Tabla1[[#This Row],[Descripción]]="","",_xlfn.XLOOKUP(Tabla1[[#This Row],[Descripción]],Tabla10[Descripción],Tabla10[Precio Unitario],0))</f>
        <v/>
      </c>
      <c r="P1561" s="534" t="str">
        <f>IF(Tabla1[[#This Row],[Cantidad de Insumos]]="","",Tabla1[[#This Row],[Precio Unitario]]*Tabla1[[#This Row],[Cantidad de Insumos]])</f>
        <v/>
      </c>
      <c r="Q1561" s="534" t="str">
        <f>IF(Tabla1[[#This Row],[Descripción]]="","",_xlfn.XLOOKUP(Tabla1[[#This Row],[Descripción]],Tabla10[Descripción],Tabla10[CODIGO PRESUPUESTARIO],0))</f>
        <v/>
      </c>
      <c r="R1561" s="535"/>
    </row>
    <row r="1562" spans="2:18" x14ac:dyDescent="0.25">
      <c r="B1562" s="191" t="str">
        <f>IF('Formulario PPGR3'!$G1562="","",CONCATENATE('Formulario PPGR3'!$C1562,".",'Formulario PPGR3'!$D1562,".",'Formulario PPGR3'!$E1562,".",'Formulario PPGR3'!$F1562))</f>
        <v/>
      </c>
      <c r="C1562" s="191" t="str">
        <f>IF('Formulario PPGR3'!$G1562="","",'Formulario PPGR1'!#REF!)</f>
        <v/>
      </c>
      <c r="D1562" s="191" t="str">
        <f>IF('Formulario PPGR3'!$G1562="","",'Formulario PPGR1'!#REF!)</f>
        <v/>
      </c>
      <c r="E1562" s="191" t="str">
        <f>IF('Formulario PPGR3'!$G1562="","",'Formulario PPGR1'!#REF!)</f>
        <v/>
      </c>
      <c r="F1562" s="191" t="str">
        <f>IF('Formulario PPGR3'!$G1562="","",'Formulario PPGR1'!#REF!)</f>
        <v/>
      </c>
      <c r="G1562" s="243"/>
      <c r="H1562" s="531" t="str" cm="1">
        <f t="array" ref="H1562">IF(Tabla1[[#This Row],[Código_Actividad]]="","",_xlfn.XLOOKUP(Tabla1[[#This Row],[Código_Actividad]],CodigoActividad,Tabla2[Actividades Programables Presupuestables],"",0))</f>
        <v/>
      </c>
      <c r="I1562" s="532" t="str">
        <f>IFERROR(VLOOKUP('Formulario PPGR3'!$G1562,'Formulario PPGR2'!$H$110:$V$265,15,FALSE),"")</f>
        <v/>
      </c>
      <c r="J1562" s="537"/>
      <c r="K1562" s="535" t="str">
        <f>IF(Tabla1[[#This Row],[Insumos]]="","",_xlfn.XLOOKUP(Tabla1[[#This Row],[Insumos]],Tabla10[Insumo],Tabla10[InsumoAbrev],"",0))</f>
        <v/>
      </c>
      <c r="L1562" s="536"/>
      <c r="M1562" s="533" t="str">
        <f>IF(Tabla1[[#This Row],[Descripción]]="","",_xlfn.XLOOKUP(Tabla1[[#This Row],[Descripción]],Tabla10[Descripción],Tabla10[Unidad de Medida],"",0))</f>
        <v/>
      </c>
      <c r="N1562" s="323"/>
      <c r="O1562" s="534" t="str">
        <f>IF(Tabla1[[#This Row],[Descripción]]="","",_xlfn.XLOOKUP(Tabla1[[#This Row],[Descripción]],Tabla10[Descripción],Tabla10[Precio Unitario],0))</f>
        <v/>
      </c>
      <c r="P1562" s="534" t="str">
        <f>IF(Tabla1[[#This Row],[Cantidad de Insumos]]="","",Tabla1[[#This Row],[Precio Unitario]]*Tabla1[[#This Row],[Cantidad de Insumos]])</f>
        <v/>
      </c>
      <c r="Q1562" s="534" t="str">
        <f>IF(Tabla1[[#This Row],[Descripción]]="","",_xlfn.XLOOKUP(Tabla1[[#This Row],[Descripción]],Tabla10[Descripción],Tabla10[CODIGO PRESUPUESTARIO],0))</f>
        <v/>
      </c>
      <c r="R1562" s="535"/>
    </row>
    <row r="1563" spans="2:18" x14ac:dyDescent="0.25">
      <c r="B1563" s="191" t="str">
        <f>IF('Formulario PPGR3'!$G1563="","",CONCATENATE('Formulario PPGR3'!$C1563,".",'Formulario PPGR3'!$D1563,".",'Formulario PPGR3'!$E1563,".",'Formulario PPGR3'!$F1563))</f>
        <v/>
      </c>
      <c r="C1563" s="191" t="str">
        <f>IF('Formulario PPGR3'!$G1563="","",'Formulario PPGR1'!#REF!)</f>
        <v/>
      </c>
      <c r="D1563" s="191" t="str">
        <f>IF('Formulario PPGR3'!$G1563="","",'Formulario PPGR1'!#REF!)</f>
        <v/>
      </c>
      <c r="E1563" s="191" t="str">
        <f>IF('Formulario PPGR3'!$G1563="","",'Formulario PPGR1'!#REF!)</f>
        <v/>
      </c>
      <c r="F1563" s="191" t="str">
        <f>IF('Formulario PPGR3'!$G1563="","",'Formulario PPGR1'!#REF!)</f>
        <v/>
      </c>
      <c r="G1563" s="243"/>
      <c r="H1563" s="531" t="str" cm="1">
        <f t="array" ref="H1563">IF(Tabla1[[#This Row],[Código_Actividad]]="","",_xlfn.XLOOKUP(Tabla1[[#This Row],[Código_Actividad]],CodigoActividad,Tabla2[Actividades Programables Presupuestables],"",0))</f>
        <v/>
      </c>
      <c r="I1563" s="532" t="str">
        <f>IFERROR(VLOOKUP('Formulario PPGR3'!$G1563,'Formulario PPGR2'!$H$110:$V$265,15,FALSE),"")</f>
        <v/>
      </c>
      <c r="J1563" s="537"/>
      <c r="K1563" s="535" t="str">
        <f>IF(Tabla1[[#This Row],[Insumos]]="","",_xlfn.XLOOKUP(Tabla1[[#This Row],[Insumos]],Tabla10[Insumo],Tabla10[InsumoAbrev],"",0))</f>
        <v/>
      </c>
      <c r="L1563" s="536"/>
      <c r="M1563" s="533" t="str">
        <f>IF(Tabla1[[#This Row],[Descripción]]="","",_xlfn.XLOOKUP(Tabla1[[#This Row],[Descripción]],Tabla10[Descripción],Tabla10[Unidad de Medida],"",0))</f>
        <v/>
      </c>
      <c r="N1563" s="323"/>
      <c r="O1563" s="534" t="str">
        <f>IF(Tabla1[[#This Row],[Descripción]]="","",_xlfn.XLOOKUP(Tabla1[[#This Row],[Descripción]],Tabla10[Descripción],Tabla10[Precio Unitario],0))</f>
        <v/>
      </c>
      <c r="P1563" s="534" t="str">
        <f>IF(Tabla1[[#This Row],[Cantidad de Insumos]]="","",Tabla1[[#This Row],[Precio Unitario]]*Tabla1[[#This Row],[Cantidad de Insumos]])</f>
        <v/>
      </c>
      <c r="Q1563" s="534" t="str">
        <f>IF(Tabla1[[#This Row],[Descripción]]="","",_xlfn.XLOOKUP(Tabla1[[#This Row],[Descripción]],Tabla10[Descripción],Tabla10[CODIGO PRESUPUESTARIO],0))</f>
        <v/>
      </c>
      <c r="R1563" s="535"/>
    </row>
    <row r="1564" spans="2:18" x14ac:dyDescent="0.25">
      <c r="B1564" s="191" t="str">
        <f>IF('Formulario PPGR3'!$G1564="","",CONCATENATE('Formulario PPGR3'!$C1564,".",'Formulario PPGR3'!$D1564,".",'Formulario PPGR3'!$E1564,".",'Formulario PPGR3'!$F1564))</f>
        <v/>
      </c>
      <c r="C1564" s="191" t="str">
        <f>IF('Formulario PPGR3'!$G1564="","",'Formulario PPGR1'!#REF!)</f>
        <v/>
      </c>
      <c r="D1564" s="191" t="str">
        <f>IF('Formulario PPGR3'!$G1564="","",'Formulario PPGR1'!#REF!)</f>
        <v/>
      </c>
      <c r="E1564" s="191" t="str">
        <f>IF('Formulario PPGR3'!$G1564="","",'Formulario PPGR1'!#REF!)</f>
        <v/>
      </c>
      <c r="F1564" s="191" t="str">
        <f>IF('Formulario PPGR3'!$G1564="","",'Formulario PPGR1'!#REF!)</f>
        <v/>
      </c>
      <c r="G1564" s="243"/>
      <c r="H1564" s="531" t="str" cm="1">
        <f t="array" ref="H1564">IF(Tabla1[[#This Row],[Código_Actividad]]="","",_xlfn.XLOOKUP(Tabla1[[#This Row],[Código_Actividad]],CodigoActividad,Tabla2[Actividades Programables Presupuestables],"",0))</f>
        <v/>
      </c>
      <c r="I1564" s="532" t="str">
        <f>IFERROR(VLOOKUP('Formulario PPGR3'!$G1564,'Formulario PPGR2'!$H$110:$V$265,15,FALSE),"")</f>
        <v/>
      </c>
      <c r="J1564" s="537"/>
      <c r="K1564" s="535" t="str">
        <f>IF(Tabla1[[#This Row],[Insumos]]="","",_xlfn.XLOOKUP(Tabla1[[#This Row],[Insumos]],Tabla10[Insumo],Tabla10[InsumoAbrev],"",0))</f>
        <v/>
      </c>
      <c r="L1564" s="536"/>
      <c r="M1564" s="533" t="str">
        <f>IF(Tabla1[[#This Row],[Descripción]]="","",_xlfn.XLOOKUP(Tabla1[[#This Row],[Descripción]],Tabla10[Descripción],Tabla10[Unidad de Medida],"",0))</f>
        <v/>
      </c>
      <c r="N1564" s="323"/>
      <c r="O1564" s="534" t="str">
        <f>IF(Tabla1[[#This Row],[Descripción]]="","",_xlfn.XLOOKUP(Tabla1[[#This Row],[Descripción]],Tabla10[Descripción],Tabla10[Precio Unitario],0))</f>
        <v/>
      </c>
      <c r="P1564" s="534" t="str">
        <f>IF(Tabla1[[#This Row],[Cantidad de Insumos]]="","",Tabla1[[#This Row],[Precio Unitario]]*Tabla1[[#This Row],[Cantidad de Insumos]])</f>
        <v/>
      </c>
      <c r="Q1564" s="534" t="str">
        <f>IF(Tabla1[[#This Row],[Descripción]]="","",_xlfn.XLOOKUP(Tabla1[[#This Row],[Descripción]],Tabla10[Descripción],Tabla10[CODIGO PRESUPUESTARIO],0))</f>
        <v/>
      </c>
      <c r="R1564" s="535"/>
    </row>
    <row r="1565" spans="2:18" x14ac:dyDescent="0.25">
      <c r="B1565" s="191" t="str">
        <f>IF('Formulario PPGR3'!$G1565="","",CONCATENATE('Formulario PPGR3'!$C1565,".",'Formulario PPGR3'!$D1565,".",'Formulario PPGR3'!$E1565,".",'Formulario PPGR3'!$F1565))</f>
        <v/>
      </c>
      <c r="C1565" s="191" t="str">
        <f>IF('Formulario PPGR3'!$G1565="","",'Formulario PPGR1'!#REF!)</f>
        <v/>
      </c>
      <c r="D1565" s="191" t="str">
        <f>IF('Formulario PPGR3'!$G1565="","",'Formulario PPGR1'!#REF!)</f>
        <v/>
      </c>
      <c r="E1565" s="191" t="str">
        <f>IF('Formulario PPGR3'!$G1565="","",'Formulario PPGR1'!#REF!)</f>
        <v/>
      </c>
      <c r="F1565" s="191" t="str">
        <f>IF('Formulario PPGR3'!$G1565="","",'Formulario PPGR1'!#REF!)</f>
        <v/>
      </c>
      <c r="G1565" s="243"/>
      <c r="H1565" s="531" t="str" cm="1">
        <f t="array" ref="H1565">IF(Tabla1[[#This Row],[Código_Actividad]]="","",_xlfn.XLOOKUP(Tabla1[[#This Row],[Código_Actividad]],CodigoActividad,Tabla2[Actividades Programables Presupuestables],"",0))</f>
        <v/>
      </c>
      <c r="I1565" s="532" t="str">
        <f>IFERROR(VLOOKUP('Formulario PPGR3'!$G1565,'Formulario PPGR2'!$H$110:$V$265,15,FALSE),"")</f>
        <v/>
      </c>
      <c r="J1565" s="537"/>
      <c r="K1565" s="535" t="str">
        <f>IF(Tabla1[[#This Row],[Insumos]]="","",_xlfn.XLOOKUP(Tabla1[[#This Row],[Insumos]],Tabla10[Insumo],Tabla10[InsumoAbrev],"",0))</f>
        <v/>
      </c>
      <c r="L1565" s="536"/>
      <c r="M1565" s="533" t="str">
        <f>IF(Tabla1[[#This Row],[Descripción]]="","",_xlfn.XLOOKUP(Tabla1[[#This Row],[Descripción]],Tabla10[Descripción],Tabla10[Unidad de Medida],"",0))</f>
        <v/>
      </c>
      <c r="N1565" s="323"/>
      <c r="O1565" s="534" t="str">
        <f>IF(Tabla1[[#This Row],[Descripción]]="","",_xlfn.XLOOKUP(Tabla1[[#This Row],[Descripción]],Tabla10[Descripción],Tabla10[Precio Unitario],0))</f>
        <v/>
      </c>
      <c r="P1565" s="534" t="str">
        <f>IF(Tabla1[[#This Row],[Cantidad de Insumos]]="","",Tabla1[[#This Row],[Precio Unitario]]*Tabla1[[#This Row],[Cantidad de Insumos]])</f>
        <v/>
      </c>
      <c r="Q1565" s="534" t="str">
        <f>IF(Tabla1[[#This Row],[Descripción]]="","",_xlfn.XLOOKUP(Tabla1[[#This Row],[Descripción]],Tabla10[Descripción],Tabla10[CODIGO PRESUPUESTARIO],0))</f>
        <v/>
      </c>
      <c r="R1565" s="535"/>
    </row>
    <row r="1566" spans="2:18" x14ac:dyDescent="0.25">
      <c r="B1566" s="191" t="str">
        <f>IF('Formulario PPGR3'!$G1566="","",CONCATENATE('Formulario PPGR3'!$C1566,".",'Formulario PPGR3'!$D1566,".",'Formulario PPGR3'!$E1566,".",'Formulario PPGR3'!$F1566))</f>
        <v/>
      </c>
      <c r="C1566" s="191" t="str">
        <f>IF('Formulario PPGR3'!$G1566="","",'Formulario PPGR1'!#REF!)</f>
        <v/>
      </c>
      <c r="D1566" s="191" t="str">
        <f>IF('Formulario PPGR3'!$G1566="","",'Formulario PPGR1'!#REF!)</f>
        <v/>
      </c>
      <c r="E1566" s="191" t="str">
        <f>IF('Formulario PPGR3'!$G1566="","",'Formulario PPGR1'!#REF!)</f>
        <v/>
      </c>
      <c r="F1566" s="191" t="str">
        <f>IF('Formulario PPGR3'!$G1566="","",'Formulario PPGR1'!#REF!)</f>
        <v/>
      </c>
      <c r="G1566" s="243"/>
      <c r="H1566" s="531" t="str" cm="1">
        <f t="array" ref="H1566">IF(Tabla1[[#This Row],[Código_Actividad]]="","",_xlfn.XLOOKUP(Tabla1[[#This Row],[Código_Actividad]],CodigoActividad,Tabla2[Actividades Programables Presupuestables],"",0))</f>
        <v/>
      </c>
      <c r="I1566" s="532" t="str">
        <f>IFERROR(VLOOKUP('Formulario PPGR3'!$G1566,'Formulario PPGR2'!$H$110:$V$265,15,FALSE),"")</f>
        <v/>
      </c>
      <c r="J1566" s="537"/>
      <c r="K1566" s="535" t="str">
        <f>IF(Tabla1[[#This Row],[Insumos]]="","",_xlfn.XLOOKUP(Tabla1[[#This Row],[Insumos]],Tabla10[Insumo],Tabla10[InsumoAbrev],"",0))</f>
        <v/>
      </c>
      <c r="L1566" s="536"/>
      <c r="M1566" s="533" t="str">
        <f>IF(Tabla1[[#This Row],[Descripción]]="","",_xlfn.XLOOKUP(Tabla1[[#This Row],[Descripción]],Tabla10[Descripción],Tabla10[Unidad de Medida],"",0))</f>
        <v/>
      </c>
      <c r="N1566" s="323"/>
      <c r="O1566" s="534" t="str">
        <f>IF(Tabla1[[#This Row],[Descripción]]="","",_xlfn.XLOOKUP(Tabla1[[#This Row],[Descripción]],Tabla10[Descripción],Tabla10[Precio Unitario],0))</f>
        <v/>
      </c>
      <c r="P1566" s="534" t="str">
        <f>IF(Tabla1[[#This Row],[Cantidad de Insumos]]="","",Tabla1[[#This Row],[Precio Unitario]]*Tabla1[[#This Row],[Cantidad de Insumos]])</f>
        <v/>
      </c>
      <c r="Q1566" s="534" t="str">
        <f>IF(Tabla1[[#This Row],[Descripción]]="","",_xlfn.XLOOKUP(Tabla1[[#This Row],[Descripción]],Tabla10[Descripción],Tabla10[CODIGO PRESUPUESTARIO],0))</f>
        <v/>
      </c>
      <c r="R1566" s="535"/>
    </row>
    <row r="1567" spans="2:18" x14ac:dyDescent="0.25">
      <c r="B1567" s="191" t="str">
        <f>IF('Formulario PPGR3'!$G1567="","",CONCATENATE('Formulario PPGR3'!$C1567,".",'Formulario PPGR3'!$D1567,".",'Formulario PPGR3'!$E1567,".",'Formulario PPGR3'!$F1567))</f>
        <v/>
      </c>
      <c r="C1567" s="191" t="str">
        <f>IF('Formulario PPGR3'!$G1567="","",'Formulario PPGR1'!#REF!)</f>
        <v/>
      </c>
      <c r="D1567" s="191" t="str">
        <f>IF('Formulario PPGR3'!$G1567="","",'Formulario PPGR1'!#REF!)</f>
        <v/>
      </c>
      <c r="E1567" s="191" t="str">
        <f>IF('Formulario PPGR3'!$G1567="","",'Formulario PPGR1'!#REF!)</f>
        <v/>
      </c>
      <c r="F1567" s="191" t="str">
        <f>IF('Formulario PPGR3'!$G1567="","",'Formulario PPGR1'!#REF!)</f>
        <v/>
      </c>
      <c r="G1567" s="243"/>
      <c r="H1567" s="531" t="str" cm="1">
        <f t="array" ref="H1567">IF(Tabla1[[#This Row],[Código_Actividad]]="","",_xlfn.XLOOKUP(Tabla1[[#This Row],[Código_Actividad]],CodigoActividad,Tabla2[Actividades Programables Presupuestables],"",0))</f>
        <v/>
      </c>
      <c r="I1567" s="532" t="str">
        <f>IFERROR(VLOOKUP('Formulario PPGR3'!$G1567,'Formulario PPGR2'!$H$110:$V$265,15,FALSE),"")</f>
        <v/>
      </c>
      <c r="J1567" s="537"/>
      <c r="K1567" s="535" t="str">
        <f>IF(Tabla1[[#This Row],[Insumos]]="","",_xlfn.XLOOKUP(Tabla1[[#This Row],[Insumos]],Tabla10[Insumo],Tabla10[InsumoAbrev],"",0))</f>
        <v/>
      </c>
      <c r="L1567" s="536"/>
      <c r="M1567" s="533" t="str">
        <f>IF(Tabla1[[#This Row],[Descripción]]="","",_xlfn.XLOOKUP(Tabla1[[#This Row],[Descripción]],Tabla10[Descripción],Tabla10[Unidad de Medida],"",0))</f>
        <v/>
      </c>
      <c r="N1567" s="323"/>
      <c r="O1567" s="534" t="str">
        <f>IF(Tabla1[[#This Row],[Descripción]]="","",_xlfn.XLOOKUP(Tabla1[[#This Row],[Descripción]],Tabla10[Descripción],Tabla10[Precio Unitario],0))</f>
        <v/>
      </c>
      <c r="P1567" s="534" t="str">
        <f>IF(Tabla1[[#This Row],[Cantidad de Insumos]]="","",Tabla1[[#This Row],[Precio Unitario]]*Tabla1[[#This Row],[Cantidad de Insumos]])</f>
        <v/>
      </c>
      <c r="Q1567" s="534" t="str">
        <f>IF(Tabla1[[#This Row],[Descripción]]="","",_xlfn.XLOOKUP(Tabla1[[#This Row],[Descripción]],Tabla10[Descripción],Tabla10[CODIGO PRESUPUESTARIO],0))</f>
        <v/>
      </c>
      <c r="R1567" s="535"/>
    </row>
    <row r="1568" spans="2:18" x14ac:dyDescent="0.25">
      <c r="B1568" s="191" t="str">
        <f>IF('Formulario PPGR3'!$G1568="","",CONCATENATE('Formulario PPGR3'!$C1568,".",'Formulario PPGR3'!$D1568,".",'Formulario PPGR3'!$E1568,".",'Formulario PPGR3'!$F1568))</f>
        <v/>
      </c>
      <c r="C1568" s="191" t="str">
        <f>IF('Formulario PPGR3'!$G1568="","",'Formulario PPGR1'!#REF!)</f>
        <v/>
      </c>
      <c r="D1568" s="191" t="str">
        <f>IF('Formulario PPGR3'!$G1568="","",'Formulario PPGR1'!#REF!)</f>
        <v/>
      </c>
      <c r="E1568" s="191" t="str">
        <f>IF('Formulario PPGR3'!$G1568="","",'Formulario PPGR1'!#REF!)</f>
        <v/>
      </c>
      <c r="F1568" s="191" t="str">
        <f>IF('Formulario PPGR3'!$G1568="","",'Formulario PPGR1'!#REF!)</f>
        <v/>
      </c>
      <c r="G1568" s="243"/>
      <c r="H1568" s="531" t="str" cm="1">
        <f t="array" ref="H1568">IF(Tabla1[[#This Row],[Código_Actividad]]="","",_xlfn.XLOOKUP(Tabla1[[#This Row],[Código_Actividad]],CodigoActividad,Tabla2[Actividades Programables Presupuestables],"",0))</f>
        <v/>
      </c>
      <c r="I1568" s="532" t="str">
        <f>IFERROR(VLOOKUP('Formulario PPGR3'!$G1568,'Formulario PPGR2'!$H$110:$V$265,15,FALSE),"")</f>
        <v/>
      </c>
      <c r="J1568" s="537"/>
      <c r="K1568" s="535" t="str">
        <f>IF(Tabla1[[#This Row],[Insumos]]="","",_xlfn.XLOOKUP(Tabla1[[#This Row],[Insumos]],Tabla10[Insumo],Tabla10[InsumoAbrev],"",0))</f>
        <v/>
      </c>
      <c r="L1568" s="536"/>
      <c r="M1568" s="533" t="str">
        <f>IF(Tabla1[[#This Row],[Descripción]]="","",_xlfn.XLOOKUP(Tabla1[[#This Row],[Descripción]],Tabla10[Descripción],Tabla10[Unidad de Medida],"",0))</f>
        <v/>
      </c>
      <c r="N1568" s="323"/>
      <c r="O1568" s="534" t="str">
        <f>IF(Tabla1[[#This Row],[Descripción]]="","",_xlfn.XLOOKUP(Tabla1[[#This Row],[Descripción]],Tabla10[Descripción],Tabla10[Precio Unitario],0))</f>
        <v/>
      </c>
      <c r="P1568" s="534" t="str">
        <f>IF(Tabla1[[#This Row],[Cantidad de Insumos]]="","",Tabla1[[#This Row],[Precio Unitario]]*Tabla1[[#This Row],[Cantidad de Insumos]])</f>
        <v/>
      </c>
      <c r="Q1568" s="534" t="str">
        <f>IF(Tabla1[[#This Row],[Descripción]]="","",_xlfn.XLOOKUP(Tabla1[[#This Row],[Descripción]],Tabla10[Descripción],Tabla10[CODIGO PRESUPUESTARIO],0))</f>
        <v/>
      </c>
      <c r="R1568" s="535"/>
    </row>
    <row r="1569" spans="2:18" x14ac:dyDescent="0.25">
      <c r="B1569" s="191" t="str">
        <f>IF('Formulario PPGR3'!$G1569="","",CONCATENATE('Formulario PPGR3'!$C1569,".",'Formulario PPGR3'!$D1569,".",'Formulario PPGR3'!$E1569,".",'Formulario PPGR3'!$F1569))</f>
        <v/>
      </c>
      <c r="C1569" s="191" t="str">
        <f>IF('Formulario PPGR3'!$G1569="","",'Formulario PPGR1'!#REF!)</f>
        <v/>
      </c>
      <c r="D1569" s="191" t="str">
        <f>IF('Formulario PPGR3'!$G1569="","",'Formulario PPGR1'!#REF!)</f>
        <v/>
      </c>
      <c r="E1569" s="191" t="str">
        <f>IF('Formulario PPGR3'!$G1569="","",'Formulario PPGR1'!#REF!)</f>
        <v/>
      </c>
      <c r="F1569" s="191" t="str">
        <f>IF('Formulario PPGR3'!$G1569="","",'Formulario PPGR1'!#REF!)</f>
        <v/>
      </c>
      <c r="G1569" s="243"/>
      <c r="H1569" s="531" t="str" cm="1">
        <f t="array" ref="H1569">IF(Tabla1[[#This Row],[Código_Actividad]]="","",_xlfn.XLOOKUP(Tabla1[[#This Row],[Código_Actividad]],CodigoActividad,Tabla2[Actividades Programables Presupuestables],"",0))</f>
        <v/>
      </c>
      <c r="I1569" s="532" t="str">
        <f>IFERROR(VLOOKUP('Formulario PPGR3'!$G1569,'Formulario PPGR2'!$H$110:$V$265,15,FALSE),"")</f>
        <v/>
      </c>
      <c r="J1569" s="537"/>
      <c r="K1569" s="535" t="str">
        <f>IF(Tabla1[[#This Row],[Insumos]]="","",_xlfn.XLOOKUP(Tabla1[[#This Row],[Insumos]],Tabla10[Insumo],Tabla10[InsumoAbrev],"",0))</f>
        <v/>
      </c>
      <c r="L1569" s="536"/>
      <c r="M1569" s="533" t="str">
        <f>IF(Tabla1[[#This Row],[Descripción]]="","",_xlfn.XLOOKUP(Tabla1[[#This Row],[Descripción]],Tabla10[Descripción],Tabla10[Unidad de Medida],"",0))</f>
        <v/>
      </c>
      <c r="N1569" s="323"/>
      <c r="O1569" s="534" t="str">
        <f>IF(Tabla1[[#This Row],[Descripción]]="","",_xlfn.XLOOKUP(Tabla1[[#This Row],[Descripción]],Tabla10[Descripción],Tabla10[Precio Unitario],0))</f>
        <v/>
      </c>
      <c r="P1569" s="534" t="str">
        <f>IF(Tabla1[[#This Row],[Cantidad de Insumos]]="","",Tabla1[[#This Row],[Precio Unitario]]*Tabla1[[#This Row],[Cantidad de Insumos]])</f>
        <v/>
      </c>
      <c r="Q1569" s="534" t="str">
        <f>IF(Tabla1[[#This Row],[Descripción]]="","",_xlfn.XLOOKUP(Tabla1[[#This Row],[Descripción]],Tabla10[Descripción],Tabla10[CODIGO PRESUPUESTARIO],0))</f>
        <v/>
      </c>
      <c r="R1569" s="535"/>
    </row>
    <row r="1570" spans="2:18" x14ac:dyDescent="0.25">
      <c r="B1570" s="191" t="str">
        <f>IF('Formulario PPGR3'!$G1570="","",CONCATENATE('Formulario PPGR3'!$C1570,".",'Formulario PPGR3'!$D1570,".",'Formulario PPGR3'!$E1570,".",'Formulario PPGR3'!$F1570))</f>
        <v/>
      </c>
      <c r="C1570" s="191" t="str">
        <f>IF('Formulario PPGR3'!$G1570="","",'Formulario PPGR1'!#REF!)</f>
        <v/>
      </c>
      <c r="D1570" s="191" t="str">
        <f>IF('Formulario PPGR3'!$G1570="","",'Formulario PPGR1'!#REF!)</f>
        <v/>
      </c>
      <c r="E1570" s="191" t="str">
        <f>IF('Formulario PPGR3'!$G1570="","",'Formulario PPGR1'!#REF!)</f>
        <v/>
      </c>
      <c r="F1570" s="191" t="str">
        <f>IF('Formulario PPGR3'!$G1570="","",'Formulario PPGR1'!#REF!)</f>
        <v/>
      </c>
      <c r="G1570" s="243"/>
      <c r="H1570" s="531" t="str" cm="1">
        <f t="array" ref="H1570">IF(Tabla1[[#This Row],[Código_Actividad]]="","",_xlfn.XLOOKUP(Tabla1[[#This Row],[Código_Actividad]],CodigoActividad,Tabla2[Actividades Programables Presupuestables],"",0))</f>
        <v/>
      </c>
      <c r="I1570" s="532" t="str">
        <f>IFERROR(VLOOKUP('Formulario PPGR3'!$G1570,'Formulario PPGR2'!$H$110:$V$265,15,FALSE),"")</f>
        <v/>
      </c>
      <c r="J1570" s="537"/>
      <c r="K1570" s="535" t="str">
        <f>IF(Tabla1[[#This Row],[Insumos]]="","",_xlfn.XLOOKUP(Tabla1[[#This Row],[Insumos]],Tabla10[Insumo],Tabla10[InsumoAbrev],"",0))</f>
        <v/>
      </c>
      <c r="L1570" s="536"/>
      <c r="M1570" s="533" t="str">
        <f>IF(Tabla1[[#This Row],[Descripción]]="","",_xlfn.XLOOKUP(Tabla1[[#This Row],[Descripción]],Tabla10[Descripción],Tabla10[Unidad de Medida],"",0))</f>
        <v/>
      </c>
      <c r="N1570" s="323"/>
      <c r="O1570" s="534" t="str">
        <f>IF(Tabla1[[#This Row],[Descripción]]="","",_xlfn.XLOOKUP(Tabla1[[#This Row],[Descripción]],Tabla10[Descripción],Tabla10[Precio Unitario],0))</f>
        <v/>
      </c>
      <c r="P1570" s="534" t="str">
        <f>IF(Tabla1[[#This Row],[Cantidad de Insumos]]="","",Tabla1[[#This Row],[Precio Unitario]]*Tabla1[[#This Row],[Cantidad de Insumos]])</f>
        <v/>
      </c>
      <c r="Q1570" s="534" t="str">
        <f>IF(Tabla1[[#This Row],[Descripción]]="","",_xlfn.XLOOKUP(Tabla1[[#This Row],[Descripción]],Tabla10[Descripción],Tabla10[CODIGO PRESUPUESTARIO],0))</f>
        <v/>
      </c>
      <c r="R1570" s="535"/>
    </row>
    <row r="1571" spans="2:18" x14ac:dyDescent="0.25">
      <c r="B1571" s="191" t="str">
        <f>IF('Formulario PPGR3'!$G1571="","",CONCATENATE('Formulario PPGR3'!$C1571,".",'Formulario PPGR3'!$D1571,".",'Formulario PPGR3'!$E1571,".",'Formulario PPGR3'!$F1571))</f>
        <v/>
      </c>
      <c r="C1571" s="191" t="str">
        <f>IF('Formulario PPGR3'!$G1571="","",'Formulario PPGR1'!#REF!)</f>
        <v/>
      </c>
      <c r="D1571" s="191" t="str">
        <f>IF('Formulario PPGR3'!$G1571="","",'Formulario PPGR1'!#REF!)</f>
        <v/>
      </c>
      <c r="E1571" s="191" t="str">
        <f>IF('Formulario PPGR3'!$G1571="","",'Formulario PPGR1'!#REF!)</f>
        <v/>
      </c>
      <c r="F1571" s="191" t="str">
        <f>IF('Formulario PPGR3'!$G1571="","",'Formulario PPGR1'!#REF!)</f>
        <v/>
      </c>
      <c r="G1571" s="243"/>
      <c r="H1571" s="531" t="str" cm="1">
        <f t="array" ref="H1571">IF(Tabla1[[#This Row],[Código_Actividad]]="","",_xlfn.XLOOKUP(Tabla1[[#This Row],[Código_Actividad]],CodigoActividad,Tabla2[Actividades Programables Presupuestables],"",0))</f>
        <v/>
      </c>
      <c r="I1571" s="532" t="str">
        <f>IFERROR(VLOOKUP('Formulario PPGR3'!$G1571,'Formulario PPGR2'!$H$110:$V$265,15,FALSE),"")</f>
        <v/>
      </c>
      <c r="J1571" s="537"/>
      <c r="K1571" s="535" t="str">
        <f>IF(Tabla1[[#This Row],[Insumos]]="","",_xlfn.XLOOKUP(Tabla1[[#This Row],[Insumos]],Tabla10[Insumo],Tabla10[InsumoAbrev],"",0))</f>
        <v/>
      </c>
      <c r="L1571" s="536"/>
      <c r="M1571" s="533" t="str">
        <f>IF(Tabla1[[#This Row],[Descripción]]="","",_xlfn.XLOOKUP(Tabla1[[#This Row],[Descripción]],Tabla10[Descripción],Tabla10[Unidad de Medida],"",0))</f>
        <v/>
      </c>
      <c r="N1571" s="323"/>
      <c r="O1571" s="534" t="str">
        <f>IF(Tabla1[[#This Row],[Descripción]]="","",_xlfn.XLOOKUP(Tabla1[[#This Row],[Descripción]],Tabla10[Descripción],Tabla10[Precio Unitario],0))</f>
        <v/>
      </c>
      <c r="P1571" s="534" t="str">
        <f>IF(Tabla1[[#This Row],[Cantidad de Insumos]]="","",Tabla1[[#This Row],[Precio Unitario]]*Tabla1[[#This Row],[Cantidad de Insumos]])</f>
        <v/>
      </c>
      <c r="Q1571" s="534" t="str">
        <f>IF(Tabla1[[#This Row],[Descripción]]="","",_xlfn.XLOOKUP(Tabla1[[#This Row],[Descripción]],Tabla10[Descripción],Tabla10[CODIGO PRESUPUESTARIO],0))</f>
        <v/>
      </c>
      <c r="R1571" s="535"/>
    </row>
    <row r="1572" spans="2:18" x14ac:dyDescent="0.25">
      <c r="B1572" s="191" t="str">
        <f>IF('Formulario PPGR3'!$G1572="","",CONCATENATE('Formulario PPGR3'!$C1572,".",'Formulario PPGR3'!$D1572,".",'Formulario PPGR3'!$E1572,".",'Formulario PPGR3'!$F1572))</f>
        <v/>
      </c>
      <c r="C1572" s="191" t="str">
        <f>IF('Formulario PPGR3'!$G1572="","",'Formulario PPGR1'!#REF!)</f>
        <v/>
      </c>
      <c r="D1572" s="191" t="str">
        <f>IF('Formulario PPGR3'!$G1572="","",'Formulario PPGR1'!#REF!)</f>
        <v/>
      </c>
      <c r="E1572" s="191" t="str">
        <f>IF('Formulario PPGR3'!$G1572="","",'Formulario PPGR1'!#REF!)</f>
        <v/>
      </c>
      <c r="F1572" s="191" t="str">
        <f>IF('Formulario PPGR3'!$G1572="","",'Formulario PPGR1'!#REF!)</f>
        <v/>
      </c>
      <c r="G1572" s="243"/>
      <c r="H1572" s="531" t="str" cm="1">
        <f t="array" ref="H1572">IF(Tabla1[[#This Row],[Código_Actividad]]="","",_xlfn.XLOOKUP(Tabla1[[#This Row],[Código_Actividad]],CodigoActividad,Tabla2[Actividades Programables Presupuestables],"",0))</f>
        <v/>
      </c>
      <c r="I1572" s="532" t="str">
        <f>IFERROR(VLOOKUP('Formulario PPGR3'!$G1572,'Formulario PPGR2'!$H$110:$V$265,15,FALSE),"")</f>
        <v/>
      </c>
      <c r="J1572" s="537"/>
      <c r="K1572" s="535" t="str">
        <f>IF(Tabla1[[#This Row],[Insumos]]="","",_xlfn.XLOOKUP(Tabla1[[#This Row],[Insumos]],Tabla10[Insumo],Tabla10[InsumoAbrev],"",0))</f>
        <v/>
      </c>
      <c r="L1572" s="536"/>
      <c r="M1572" s="533" t="str">
        <f>IF(Tabla1[[#This Row],[Descripción]]="","",_xlfn.XLOOKUP(Tabla1[[#This Row],[Descripción]],Tabla10[Descripción],Tabla10[Unidad de Medida],"",0))</f>
        <v/>
      </c>
      <c r="N1572" s="323"/>
      <c r="O1572" s="534" t="str">
        <f>IF(Tabla1[[#This Row],[Descripción]]="","",_xlfn.XLOOKUP(Tabla1[[#This Row],[Descripción]],Tabla10[Descripción],Tabla10[Precio Unitario],0))</f>
        <v/>
      </c>
      <c r="P1572" s="534" t="str">
        <f>IF(Tabla1[[#This Row],[Cantidad de Insumos]]="","",Tabla1[[#This Row],[Precio Unitario]]*Tabla1[[#This Row],[Cantidad de Insumos]])</f>
        <v/>
      </c>
      <c r="Q1572" s="534" t="str">
        <f>IF(Tabla1[[#This Row],[Descripción]]="","",_xlfn.XLOOKUP(Tabla1[[#This Row],[Descripción]],Tabla10[Descripción],Tabla10[CODIGO PRESUPUESTARIO],0))</f>
        <v/>
      </c>
      <c r="R1572" s="535"/>
    </row>
    <row r="1573" spans="2:18" x14ac:dyDescent="0.25">
      <c r="B1573" s="191" t="str">
        <f>IF('Formulario PPGR3'!$G1573="","",CONCATENATE('Formulario PPGR3'!$C1573,".",'Formulario PPGR3'!$D1573,".",'Formulario PPGR3'!$E1573,".",'Formulario PPGR3'!$F1573))</f>
        <v/>
      </c>
      <c r="C1573" s="191" t="str">
        <f>IF('Formulario PPGR3'!$G1573="","",'Formulario PPGR1'!#REF!)</f>
        <v/>
      </c>
      <c r="D1573" s="191" t="str">
        <f>IF('Formulario PPGR3'!$G1573="","",'Formulario PPGR1'!#REF!)</f>
        <v/>
      </c>
      <c r="E1573" s="191" t="str">
        <f>IF('Formulario PPGR3'!$G1573="","",'Formulario PPGR1'!#REF!)</f>
        <v/>
      </c>
      <c r="F1573" s="191" t="str">
        <f>IF('Formulario PPGR3'!$G1573="","",'Formulario PPGR1'!#REF!)</f>
        <v/>
      </c>
      <c r="G1573" s="243"/>
      <c r="H1573" s="531" t="str" cm="1">
        <f t="array" ref="H1573">IF(Tabla1[[#This Row],[Código_Actividad]]="","",_xlfn.XLOOKUP(Tabla1[[#This Row],[Código_Actividad]],CodigoActividad,Tabla2[Actividades Programables Presupuestables],"",0))</f>
        <v/>
      </c>
      <c r="I1573" s="532" t="str">
        <f>IFERROR(VLOOKUP('Formulario PPGR3'!$G1573,'Formulario PPGR2'!$H$110:$V$265,15,FALSE),"")</f>
        <v/>
      </c>
      <c r="J1573" s="537"/>
      <c r="K1573" s="535" t="str">
        <f>IF(Tabla1[[#This Row],[Insumos]]="","",_xlfn.XLOOKUP(Tabla1[[#This Row],[Insumos]],Tabla10[Insumo],Tabla10[InsumoAbrev],"",0))</f>
        <v/>
      </c>
      <c r="L1573" s="536"/>
      <c r="M1573" s="533" t="str">
        <f>IF(Tabla1[[#This Row],[Descripción]]="","",_xlfn.XLOOKUP(Tabla1[[#This Row],[Descripción]],Tabla10[Descripción],Tabla10[Unidad de Medida],"",0))</f>
        <v/>
      </c>
      <c r="N1573" s="323"/>
      <c r="O1573" s="534" t="str">
        <f>IF(Tabla1[[#This Row],[Descripción]]="","",_xlfn.XLOOKUP(Tabla1[[#This Row],[Descripción]],Tabla10[Descripción],Tabla10[Precio Unitario],0))</f>
        <v/>
      </c>
      <c r="P1573" s="534" t="str">
        <f>IF(Tabla1[[#This Row],[Cantidad de Insumos]]="","",Tabla1[[#This Row],[Precio Unitario]]*Tabla1[[#This Row],[Cantidad de Insumos]])</f>
        <v/>
      </c>
      <c r="Q1573" s="534" t="str">
        <f>IF(Tabla1[[#This Row],[Descripción]]="","",_xlfn.XLOOKUP(Tabla1[[#This Row],[Descripción]],Tabla10[Descripción],Tabla10[CODIGO PRESUPUESTARIO],0))</f>
        <v/>
      </c>
      <c r="R1573" s="535"/>
    </row>
    <row r="1574" spans="2:18" x14ac:dyDescent="0.25">
      <c r="B1574" s="191" t="str">
        <f>IF('Formulario PPGR3'!$G1574="","",CONCATENATE('Formulario PPGR3'!$C1574,".",'Formulario PPGR3'!$D1574,".",'Formulario PPGR3'!$E1574,".",'Formulario PPGR3'!$F1574))</f>
        <v/>
      </c>
      <c r="C1574" s="191" t="str">
        <f>IF('Formulario PPGR3'!$G1574="","",'Formulario PPGR1'!#REF!)</f>
        <v/>
      </c>
      <c r="D1574" s="191" t="str">
        <f>IF('Formulario PPGR3'!$G1574="","",'Formulario PPGR1'!#REF!)</f>
        <v/>
      </c>
      <c r="E1574" s="191" t="str">
        <f>IF('Formulario PPGR3'!$G1574="","",'Formulario PPGR1'!#REF!)</f>
        <v/>
      </c>
      <c r="F1574" s="191" t="str">
        <f>IF('Formulario PPGR3'!$G1574="","",'Formulario PPGR1'!#REF!)</f>
        <v/>
      </c>
      <c r="G1574" s="243"/>
      <c r="H1574" s="531" t="str" cm="1">
        <f t="array" ref="H1574">IF(Tabla1[[#This Row],[Código_Actividad]]="","",_xlfn.XLOOKUP(Tabla1[[#This Row],[Código_Actividad]],CodigoActividad,Tabla2[Actividades Programables Presupuestables],"",0))</f>
        <v/>
      </c>
      <c r="I1574" s="532" t="str">
        <f>IFERROR(VLOOKUP('Formulario PPGR3'!$G1574,'Formulario PPGR2'!$H$110:$V$265,15,FALSE),"")</f>
        <v/>
      </c>
      <c r="J1574" s="537"/>
      <c r="K1574" s="535" t="str">
        <f>IF(Tabla1[[#This Row],[Insumos]]="","",_xlfn.XLOOKUP(Tabla1[[#This Row],[Insumos]],Tabla10[Insumo],Tabla10[InsumoAbrev],"",0))</f>
        <v/>
      </c>
      <c r="L1574" s="536"/>
      <c r="M1574" s="533" t="str">
        <f>IF(Tabla1[[#This Row],[Descripción]]="","",_xlfn.XLOOKUP(Tabla1[[#This Row],[Descripción]],Tabla10[Descripción],Tabla10[Unidad de Medida],"",0))</f>
        <v/>
      </c>
      <c r="N1574" s="323"/>
      <c r="O1574" s="534" t="str">
        <f>IF(Tabla1[[#This Row],[Descripción]]="","",_xlfn.XLOOKUP(Tabla1[[#This Row],[Descripción]],Tabla10[Descripción],Tabla10[Precio Unitario],0))</f>
        <v/>
      </c>
      <c r="P1574" s="534" t="str">
        <f>IF(Tabla1[[#This Row],[Cantidad de Insumos]]="","",Tabla1[[#This Row],[Precio Unitario]]*Tabla1[[#This Row],[Cantidad de Insumos]])</f>
        <v/>
      </c>
      <c r="Q1574" s="534" t="str">
        <f>IF(Tabla1[[#This Row],[Descripción]]="","",_xlfn.XLOOKUP(Tabla1[[#This Row],[Descripción]],Tabla10[Descripción],Tabla10[CODIGO PRESUPUESTARIO],0))</f>
        <v/>
      </c>
      <c r="R1574" s="535"/>
    </row>
    <row r="1575" spans="2:18" x14ac:dyDescent="0.25">
      <c r="B1575" s="191" t="str">
        <f>IF('Formulario PPGR3'!$G1575="","",CONCATENATE('Formulario PPGR3'!$C1575,".",'Formulario PPGR3'!$D1575,".",'Formulario PPGR3'!$E1575,".",'Formulario PPGR3'!$F1575))</f>
        <v/>
      </c>
      <c r="C1575" s="191" t="str">
        <f>IF('Formulario PPGR3'!$G1575="","",'Formulario PPGR1'!#REF!)</f>
        <v/>
      </c>
      <c r="D1575" s="191" t="str">
        <f>IF('Formulario PPGR3'!$G1575="","",'Formulario PPGR1'!#REF!)</f>
        <v/>
      </c>
      <c r="E1575" s="191" t="str">
        <f>IF('Formulario PPGR3'!$G1575="","",'Formulario PPGR1'!#REF!)</f>
        <v/>
      </c>
      <c r="F1575" s="191" t="str">
        <f>IF('Formulario PPGR3'!$G1575="","",'Formulario PPGR1'!#REF!)</f>
        <v/>
      </c>
      <c r="G1575" s="243"/>
      <c r="H1575" s="531" t="str" cm="1">
        <f t="array" ref="H1575">IF(Tabla1[[#This Row],[Código_Actividad]]="","",_xlfn.XLOOKUP(Tabla1[[#This Row],[Código_Actividad]],CodigoActividad,Tabla2[Actividades Programables Presupuestables],"",0))</f>
        <v/>
      </c>
      <c r="I1575" s="532" t="str">
        <f>IFERROR(VLOOKUP('Formulario PPGR3'!$G1575,'Formulario PPGR2'!$H$110:$V$265,15,FALSE),"")</f>
        <v/>
      </c>
      <c r="J1575" s="537"/>
      <c r="K1575" s="535" t="str">
        <f>IF(Tabla1[[#This Row],[Insumos]]="","",_xlfn.XLOOKUP(Tabla1[[#This Row],[Insumos]],Tabla10[Insumo],Tabla10[InsumoAbrev],"",0))</f>
        <v/>
      </c>
      <c r="L1575" s="536"/>
      <c r="M1575" s="533" t="str">
        <f>IF(Tabla1[[#This Row],[Descripción]]="","",_xlfn.XLOOKUP(Tabla1[[#This Row],[Descripción]],Tabla10[Descripción],Tabla10[Unidad de Medida],"",0))</f>
        <v/>
      </c>
      <c r="N1575" s="323"/>
      <c r="O1575" s="534" t="str">
        <f>IF(Tabla1[[#This Row],[Descripción]]="","",_xlfn.XLOOKUP(Tabla1[[#This Row],[Descripción]],Tabla10[Descripción],Tabla10[Precio Unitario],0))</f>
        <v/>
      </c>
      <c r="P1575" s="534" t="str">
        <f>IF(Tabla1[[#This Row],[Cantidad de Insumos]]="","",Tabla1[[#This Row],[Precio Unitario]]*Tabla1[[#This Row],[Cantidad de Insumos]])</f>
        <v/>
      </c>
      <c r="Q1575" s="534" t="str">
        <f>IF(Tabla1[[#This Row],[Descripción]]="","",_xlfn.XLOOKUP(Tabla1[[#This Row],[Descripción]],Tabla10[Descripción],Tabla10[CODIGO PRESUPUESTARIO],0))</f>
        <v/>
      </c>
      <c r="R1575" s="535"/>
    </row>
    <row r="1576" spans="2:18" x14ac:dyDescent="0.25">
      <c r="B1576" s="191" t="str">
        <f>IF('Formulario PPGR3'!$G1576="","",CONCATENATE('Formulario PPGR3'!$C1576,".",'Formulario PPGR3'!$D1576,".",'Formulario PPGR3'!$E1576,".",'Formulario PPGR3'!$F1576))</f>
        <v/>
      </c>
      <c r="C1576" s="191" t="str">
        <f>IF('Formulario PPGR3'!$G1576="","",'Formulario PPGR1'!#REF!)</f>
        <v/>
      </c>
      <c r="D1576" s="191" t="str">
        <f>IF('Formulario PPGR3'!$G1576="","",'Formulario PPGR1'!#REF!)</f>
        <v/>
      </c>
      <c r="E1576" s="191" t="str">
        <f>IF('Formulario PPGR3'!$G1576="","",'Formulario PPGR1'!#REF!)</f>
        <v/>
      </c>
      <c r="F1576" s="191" t="str">
        <f>IF('Formulario PPGR3'!$G1576="","",'Formulario PPGR1'!#REF!)</f>
        <v/>
      </c>
      <c r="G1576" s="243"/>
      <c r="H1576" s="531" t="str" cm="1">
        <f t="array" ref="H1576">IF(Tabla1[[#This Row],[Código_Actividad]]="","",_xlfn.XLOOKUP(Tabla1[[#This Row],[Código_Actividad]],CodigoActividad,Tabla2[Actividades Programables Presupuestables],"",0))</f>
        <v/>
      </c>
      <c r="I1576" s="532" t="str">
        <f>IFERROR(VLOOKUP('Formulario PPGR3'!$G1576,'Formulario PPGR2'!$H$110:$V$265,15,FALSE),"")</f>
        <v/>
      </c>
      <c r="J1576" s="537"/>
      <c r="K1576" s="535" t="str">
        <f>IF(Tabla1[[#This Row],[Insumos]]="","",_xlfn.XLOOKUP(Tabla1[[#This Row],[Insumos]],Tabla10[Insumo],Tabla10[InsumoAbrev],"",0))</f>
        <v/>
      </c>
      <c r="L1576" s="536"/>
      <c r="M1576" s="533" t="str">
        <f>IF(Tabla1[[#This Row],[Descripción]]="","",_xlfn.XLOOKUP(Tabla1[[#This Row],[Descripción]],Tabla10[Descripción],Tabla10[Unidad de Medida],"",0))</f>
        <v/>
      </c>
      <c r="N1576" s="323"/>
      <c r="O1576" s="534" t="str">
        <f>IF(Tabla1[[#This Row],[Descripción]]="","",_xlfn.XLOOKUP(Tabla1[[#This Row],[Descripción]],Tabla10[Descripción],Tabla10[Precio Unitario],0))</f>
        <v/>
      </c>
      <c r="P1576" s="534" t="str">
        <f>IF(Tabla1[[#This Row],[Cantidad de Insumos]]="","",Tabla1[[#This Row],[Precio Unitario]]*Tabla1[[#This Row],[Cantidad de Insumos]])</f>
        <v/>
      </c>
      <c r="Q1576" s="534" t="str">
        <f>IF(Tabla1[[#This Row],[Descripción]]="","",_xlfn.XLOOKUP(Tabla1[[#This Row],[Descripción]],Tabla10[Descripción],Tabla10[CODIGO PRESUPUESTARIO],0))</f>
        <v/>
      </c>
      <c r="R1576" s="535"/>
    </row>
    <row r="1577" spans="2:18" x14ac:dyDescent="0.25">
      <c r="B1577" s="191" t="str">
        <f>IF('Formulario PPGR3'!$G1577="","",CONCATENATE('Formulario PPGR3'!$C1577,".",'Formulario PPGR3'!$D1577,".",'Formulario PPGR3'!$E1577,".",'Formulario PPGR3'!$F1577))</f>
        <v/>
      </c>
      <c r="C1577" s="191" t="str">
        <f>IF('Formulario PPGR3'!$G1577="","",'Formulario PPGR1'!#REF!)</f>
        <v/>
      </c>
      <c r="D1577" s="191" t="str">
        <f>IF('Formulario PPGR3'!$G1577="","",'Formulario PPGR1'!#REF!)</f>
        <v/>
      </c>
      <c r="E1577" s="191" t="str">
        <f>IF('Formulario PPGR3'!$G1577="","",'Formulario PPGR1'!#REF!)</f>
        <v/>
      </c>
      <c r="F1577" s="191" t="str">
        <f>IF('Formulario PPGR3'!$G1577="","",'Formulario PPGR1'!#REF!)</f>
        <v/>
      </c>
      <c r="G1577" s="243"/>
      <c r="H1577" s="531" t="str" cm="1">
        <f t="array" ref="H1577">IF(Tabla1[[#This Row],[Código_Actividad]]="","",_xlfn.XLOOKUP(Tabla1[[#This Row],[Código_Actividad]],CodigoActividad,Tabla2[Actividades Programables Presupuestables],"",0))</f>
        <v/>
      </c>
      <c r="I1577" s="532" t="str">
        <f>IFERROR(VLOOKUP('Formulario PPGR3'!$G1577,'Formulario PPGR2'!$H$110:$V$265,15,FALSE),"")</f>
        <v/>
      </c>
      <c r="J1577" s="537"/>
      <c r="K1577" s="535" t="str">
        <f>IF(Tabla1[[#This Row],[Insumos]]="","",_xlfn.XLOOKUP(Tabla1[[#This Row],[Insumos]],Tabla10[Insumo],Tabla10[InsumoAbrev],"",0))</f>
        <v/>
      </c>
      <c r="L1577" s="536"/>
      <c r="M1577" s="533" t="str">
        <f>IF(Tabla1[[#This Row],[Descripción]]="","",_xlfn.XLOOKUP(Tabla1[[#This Row],[Descripción]],Tabla10[Descripción],Tabla10[Unidad de Medida],"",0))</f>
        <v/>
      </c>
      <c r="N1577" s="323"/>
      <c r="O1577" s="534" t="str">
        <f>IF(Tabla1[[#This Row],[Descripción]]="","",_xlfn.XLOOKUP(Tabla1[[#This Row],[Descripción]],Tabla10[Descripción],Tabla10[Precio Unitario],0))</f>
        <v/>
      </c>
      <c r="P1577" s="534" t="str">
        <f>IF(Tabla1[[#This Row],[Cantidad de Insumos]]="","",Tabla1[[#This Row],[Precio Unitario]]*Tabla1[[#This Row],[Cantidad de Insumos]])</f>
        <v/>
      </c>
      <c r="Q1577" s="534" t="str">
        <f>IF(Tabla1[[#This Row],[Descripción]]="","",_xlfn.XLOOKUP(Tabla1[[#This Row],[Descripción]],Tabla10[Descripción],Tabla10[CODIGO PRESUPUESTARIO],0))</f>
        <v/>
      </c>
      <c r="R1577" s="535"/>
    </row>
    <row r="1578" spans="2:18" x14ac:dyDescent="0.25">
      <c r="B1578" s="191" t="str">
        <f>IF('Formulario PPGR3'!$G1578="","",CONCATENATE('Formulario PPGR3'!$C1578,".",'Formulario PPGR3'!$D1578,".",'Formulario PPGR3'!$E1578,".",'Formulario PPGR3'!$F1578))</f>
        <v/>
      </c>
      <c r="C1578" s="191" t="str">
        <f>IF('Formulario PPGR3'!$G1578="","",'Formulario PPGR1'!#REF!)</f>
        <v/>
      </c>
      <c r="D1578" s="191" t="str">
        <f>IF('Formulario PPGR3'!$G1578="","",'Formulario PPGR1'!#REF!)</f>
        <v/>
      </c>
      <c r="E1578" s="191" t="str">
        <f>IF('Formulario PPGR3'!$G1578="","",'Formulario PPGR1'!#REF!)</f>
        <v/>
      </c>
      <c r="F1578" s="191" t="str">
        <f>IF('Formulario PPGR3'!$G1578="","",'Formulario PPGR1'!#REF!)</f>
        <v/>
      </c>
      <c r="G1578" s="243"/>
      <c r="H1578" s="531" t="str" cm="1">
        <f t="array" ref="H1578">IF(Tabla1[[#This Row],[Código_Actividad]]="","",_xlfn.XLOOKUP(Tabla1[[#This Row],[Código_Actividad]],CodigoActividad,Tabla2[Actividades Programables Presupuestables],"",0))</f>
        <v/>
      </c>
      <c r="I1578" s="532" t="str">
        <f>IFERROR(VLOOKUP('Formulario PPGR3'!$G1578,'Formulario PPGR2'!$H$110:$V$265,15,FALSE),"")</f>
        <v/>
      </c>
      <c r="J1578" s="537"/>
      <c r="K1578" s="535" t="str">
        <f>IF(Tabla1[[#This Row],[Insumos]]="","",_xlfn.XLOOKUP(Tabla1[[#This Row],[Insumos]],Tabla10[Insumo],Tabla10[InsumoAbrev],"",0))</f>
        <v/>
      </c>
      <c r="L1578" s="536"/>
      <c r="M1578" s="533" t="str">
        <f>IF(Tabla1[[#This Row],[Descripción]]="","",_xlfn.XLOOKUP(Tabla1[[#This Row],[Descripción]],Tabla10[Descripción],Tabla10[Unidad de Medida],"",0))</f>
        <v/>
      </c>
      <c r="N1578" s="323"/>
      <c r="O1578" s="534" t="str">
        <f>IF(Tabla1[[#This Row],[Descripción]]="","",_xlfn.XLOOKUP(Tabla1[[#This Row],[Descripción]],Tabla10[Descripción],Tabla10[Precio Unitario],0))</f>
        <v/>
      </c>
      <c r="P1578" s="534" t="str">
        <f>IF(Tabla1[[#This Row],[Cantidad de Insumos]]="","",Tabla1[[#This Row],[Precio Unitario]]*Tabla1[[#This Row],[Cantidad de Insumos]])</f>
        <v/>
      </c>
      <c r="Q1578" s="534" t="str">
        <f>IF(Tabla1[[#This Row],[Descripción]]="","",_xlfn.XLOOKUP(Tabla1[[#This Row],[Descripción]],Tabla10[Descripción],Tabla10[CODIGO PRESUPUESTARIO],0))</f>
        <v/>
      </c>
      <c r="R1578" s="535"/>
    </row>
    <row r="1579" spans="2:18" x14ac:dyDescent="0.25">
      <c r="B1579" s="191" t="str">
        <f>IF('Formulario PPGR3'!$G1579="","",CONCATENATE('Formulario PPGR3'!$C1579,".",'Formulario PPGR3'!$D1579,".",'Formulario PPGR3'!$E1579,".",'Formulario PPGR3'!$F1579))</f>
        <v/>
      </c>
      <c r="C1579" s="191" t="str">
        <f>IF('Formulario PPGR3'!$G1579="","",'Formulario PPGR1'!#REF!)</f>
        <v/>
      </c>
      <c r="D1579" s="191" t="str">
        <f>IF('Formulario PPGR3'!$G1579="","",'Formulario PPGR1'!#REF!)</f>
        <v/>
      </c>
      <c r="E1579" s="191" t="str">
        <f>IF('Formulario PPGR3'!$G1579="","",'Formulario PPGR1'!#REF!)</f>
        <v/>
      </c>
      <c r="F1579" s="191" t="str">
        <f>IF('Formulario PPGR3'!$G1579="","",'Formulario PPGR1'!#REF!)</f>
        <v/>
      </c>
      <c r="G1579" s="243"/>
      <c r="H1579" s="531" t="str" cm="1">
        <f t="array" ref="H1579">IF(Tabla1[[#This Row],[Código_Actividad]]="","",_xlfn.XLOOKUP(Tabla1[[#This Row],[Código_Actividad]],CodigoActividad,Tabla2[Actividades Programables Presupuestables],"",0))</f>
        <v/>
      </c>
      <c r="I1579" s="532" t="str">
        <f>IFERROR(VLOOKUP('Formulario PPGR3'!$G1579,'Formulario PPGR2'!$H$110:$V$265,15,FALSE),"")</f>
        <v/>
      </c>
      <c r="J1579" s="537"/>
      <c r="K1579" s="535" t="str">
        <f>IF(Tabla1[[#This Row],[Insumos]]="","",_xlfn.XLOOKUP(Tabla1[[#This Row],[Insumos]],Tabla10[Insumo],Tabla10[InsumoAbrev],"",0))</f>
        <v/>
      </c>
      <c r="L1579" s="536"/>
      <c r="M1579" s="533" t="str">
        <f>IF(Tabla1[[#This Row],[Descripción]]="","",_xlfn.XLOOKUP(Tabla1[[#This Row],[Descripción]],Tabla10[Descripción],Tabla10[Unidad de Medida],"",0))</f>
        <v/>
      </c>
      <c r="N1579" s="323"/>
      <c r="O1579" s="534" t="str">
        <f>IF(Tabla1[[#This Row],[Descripción]]="","",_xlfn.XLOOKUP(Tabla1[[#This Row],[Descripción]],Tabla10[Descripción],Tabla10[Precio Unitario],0))</f>
        <v/>
      </c>
      <c r="P1579" s="534" t="str">
        <f>IF(Tabla1[[#This Row],[Cantidad de Insumos]]="","",Tabla1[[#This Row],[Precio Unitario]]*Tabla1[[#This Row],[Cantidad de Insumos]])</f>
        <v/>
      </c>
      <c r="Q1579" s="534" t="str">
        <f>IF(Tabla1[[#This Row],[Descripción]]="","",_xlfn.XLOOKUP(Tabla1[[#This Row],[Descripción]],Tabla10[Descripción],Tabla10[CODIGO PRESUPUESTARIO],0))</f>
        <v/>
      </c>
      <c r="R1579" s="535"/>
    </row>
    <row r="1580" spans="2:18" x14ac:dyDescent="0.25">
      <c r="B1580" s="191" t="str">
        <f>IF('Formulario PPGR3'!$G1580="","",CONCATENATE('Formulario PPGR3'!$C1580,".",'Formulario PPGR3'!$D1580,".",'Formulario PPGR3'!$E1580,".",'Formulario PPGR3'!$F1580))</f>
        <v/>
      </c>
      <c r="C1580" s="191" t="str">
        <f>IF('Formulario PPGR3'!$G1580="","",'Formulario PPGR1'!#REF!)</f>
        <v/>
      </c>
      <c r="D1580" s="191" t="str">
        <f>IF('Formulario PPGR3'!$G1580="","",'Formulario PPGR1'!#REF!)</f>
        <v/>
      </c>
      <c r="E1580" s="191" t="str">
        <f>IF('Formulario PPGR3'!$G1580="","",'Formulario PPGR1'!#REF!)</f>
        <v/>
      </c>
      <c r="F1580" s="191" t="str">
        <f>IF('Formulario PPGR3'!$G1580="","",'Formulario PPGR1'!#REF!)</f>
        <v/>
      </c>
      <c r="G1580" s="243"/>
      <c r="H1580" s="531" t="str" cm="1">
        <f t="array" ref="H1580">IF(Tabla1[[#This Row],[Código_Actividad]]="","",_xlfn.XLOOKUP(Tabla1[[#This Row],[Código_Actividad]],CodigoActividad,Tabla2[Actividades Programables Presupuestables],"",0))</f>
        <v/>
      </c>
      <c r="I1580" s="532" t="str">
        <f>IFERROR(VLOOKUP('Formulario PPGR3'!$G1580,'Formulario PPGR2'!$H$110:$V$265,15,FALSE),"")</f>
        <v/>
      </c>
      <c r="J1580" s="537"/>
      <c r="K1580" s="535" t="str">
        <f>IF(Tabla1[[#This Row],[Insumos]]="","",_xlfn.XLOOKUP(Tabla1[[#This Row],[Insumos]],Tabla10[Insumo],Tabla10[InsumoAbrev],"",0))</f>
        <v/>
      </c>
      <c r="L1580" s="536"/>
      <c r="M1580" s="533" t="str">
        <f>IF(Tabla1[[#This Row],[Descripción]]="","",_xlfn.XLOOKUP(Tabla1[[#This Row],[Descripción]],Tabla10[Descripción],Tabla10[Unidad de Medida],"",0))</f>
        <v/>
      </c>
      <c r="N1580" s="323"/>
      <c r="O1580" s="534" t="str">
        <f>IF(Tabla1[[#This Row],[Descripción]]="","",_xlfn.XLOOKUP(Tabla1[[#This Row],[Descripción]],Tabla10[Descripción],Tabla10[Precio Unitario],0))</f>
        <v/>
      </c>
      <c r="P1580" s="534" t="str">
        <f>IF(Tabla1[[#This Row],[Cantidad de Insumos]]="","",Tabla1[[#This Row],[Precio Unitario]]*Tabla1[[#This Row],[Cantidad de Insumos]])</f>
        <v/>
      </c>
      <c r="Q1580" s="534" t="str">
        <f>IF(Tabla1[[#This Row],[Descripción]]="","",_xlfn.XLOOKUP(Tabla1[[#This Row],[Descripción]],Tabla10[Descripción],Tabla10[CODIGO PRESUPUESTARIO],0))</f>
        <v/>
      </c>
      <c r="R1580" s="535"/>
    </row>
    <row r="1581" spans="2:18" x14ac:dyDescent="0.25">
      <c r="B1581" s="191" t="str">
        <f>IF('Formulario PPGR3'!$G1581="","",CONCATENATE('Formulario PPGR3'!$C1581,".",'Formulario PPGR3'!$D1581,".",'Formulario PPGR3'!$E1581,".",'Formulario PPGR3'!$F1581))</f>
        <v/>
      </c>
      <c r="C1581" s="191" t="str">
        <f>IF('Formulario PPGR3'!$G1581="","",'Formulario PPGR1'!#REF!)</f>
        <v/>
      </c>
      <c r="D1581" s="191" t="str">
        <f>IF('Formulario PPGR3'!$G1581="","",'Formulario PPGR1'!#REF!)</f>
        <v/>
      </c>
      <c r="E1581" s="191" t="str">
        <f>IF('Formulario PPGR3'!$G1581="","",'Formulario PPGR1'!#REF!)</f>
        <v/>
      </c>
      <c r="F1581" s="191" t="str">
        <f>IF('Formulario PPGR3'!$G1581="","",'Formulario PPGR1'!#REF!)</f>
        <v/>
      </c>
      <c r="G1581" s="243"/>
      <c r="H1581" s="531" t="str" cm="1">
        <f t="array" ref="H1581">IF(Tabla1[[#This Row],[Código_Actividad]]="","",_xlfn.XLOOKUP(Tabla1[[#This Row],[Código_Actividad]],CodigoActividad,Tabla2[Actividades Programables Presupuestables],"",0))</f>
        <v/>
      </c>
      <c r="I1581" s="532" t="str">
        <f>IFERROR(VLOOKUP('Formulario PPGR3'!$G1581,'Formulario PPGR2'!$H$110:$V$265,15,FALSE),"")</f>
        <v/>
      </c>
      <c r="J1581" s="537"/>
      <c r="K1581" s="535" t="str">
        <f>IF(Tabla1[[#This Row],[Insumos]]="","",_xlfn.XLOOKUP(Tabla1[[#This Row],[Insumos]],Tabla10[Insumo],Tabla10[InsumoAbrev],"",0))</f>
        <v/>
      </c>
      <c r="L1581" s="536"/>
      <c r="M1581" s="533" t="str">
        <f>IF(Tabla1[[#This Row],[Descripción]]="","",_xlfn.XLOOKUP(Tabla1[[#This Row],[Descripción]],Tabla10[Descripción],Tabla10[Unidad de Medida],"",0))</f>
        <v/>
      </c>
      <c r="N1581" s="323"/>
      <c r="O1581" s="534" t="str">
        <f>IF(Tabla1[[#This Row],[Descripción]]="","",_xlfn.XLOOKUP(Tabla1[[#This Row],[Descripción]],Tabla10[Descripción],Tabla10[Precio Unitario],0))</f>
        <v/>
      </c>
      <c r="P1581" s="534" t="str">
        <f>IF(Tabla1[[#This Row],[Cantidad de Insumos]]="","",Tabla1[[#This Row],[Precio Unitario]]*Tabla1[[#This Row],[Cantidad de Insumos]])</f>
        <v/>
      </c>
      <c r="Q1581" s="534" t="str">
        <f>IF(Tabla1[[#This Row],[Descripción]]="","",_xlfn.XLOOKUP(Tabla1[[#This Row],[Descripción]],Tabla10[Descripción],Tabla10[CODIGO PRESUPUESTARIO],0))</f>
        <v/>
      </c>
      <c r="R1581" s="535"/>
    </row>
    <row r="1582" spans="2:18" x14ac:dyDescent="0.25">
      <c r="B1582" s="191" t="str">
        <f>IF('Formulario PPGR3'!$G1582="","",CONCATENATE('Formulario PPGR3'!$C1582,".",'Formulario PPGR3'!$D1582,".",'Formulario PPGR3'!$E1582,".",'Formulario PPGR3'!$F1582))</f>
        <v/>
      </c>
      <c r="C1582" s="191" t="str">
        <f>IF('Formulario PPGR3'!$G1582="","",'Formulario PPGR1'!#REF!)</f>
        <v/>
      </c>
      <c r="D1582" s="191" t="str">
        <f>IF('Formulario PPGR3'!$G1582="","",'Formulario PPGR1'!#REF!)</f>
        <v/>
      </c>
      <c r="E1582" s="191" t="str">
        <f>IF('Formulario PPGR3'!$G1582="","",'Formulario PPGR1'!#REF!)</f>
        <v/>
      </c>
      <c r="F1582" s="191" t="str">
        <f>IF('Formulario PPGR3'!$G1582="","",'Formulario PPGR1'!#REF!)</f>
        <v/>
      </c>
      <c r="G1582" s="243"/>
      <c r="H1582" s="531" t="str" cm="1">
        <f t="array" ref="H1582">IF(Tabla1[[#This Row],[Código_Actividad]]="","",_xlfn.XLOOKUP(Tabla1[[#This Row],[Código_Actividad]],CodigoActividad,Tabla2[Actividades Programables Presupuestables],"",0))</f>
        <v/>
      </c>
      <c r="I1582" s="532" t="str">
        <f>IFERROR(VLOOKUP('Formulario PPGR3'!$G1582,'Formulario PPGR2'!$H$110:$V$265,15,FALSE),"")</f>
        <v/>
      </c>
      <c r="J1582" s="537"/>
      <c r="K1582" s="535" t="str">
        <f>IF(Tabla1[[#This Row],[Insumos]]="","",_xlfn.XLOOKUP(Tabla1[[#This Row],[Insumos]],Tabla10[Insumo],Tabla10[InsumoAbrev],"",0))</f>
        <v/>
      </c>
      <c r="L1582" s="536"/>
      <c r="M1582" s="533" t="str">
        <f>IF(Tabla1[[#This Row],[Descripción]]="","",_xlfn.XLOOKUP(Tabla1[[#This Row],[Descripción]],Tabla10[Descripción],Tabla10[Unidad de Medida],"",0))</f>
        <v/>
      </c>
      <c r="N1582" s="323"/>
      <c r="O1582" s="534" t="str">
        <f>IF(Tabla1[[#This Row],[Descripción]]="","",_xlfn.XLOOKUP(Tabla1[[#This Row],[Descripción]],Tabla10[Descripción],Tabla10[Precio Unitario],0))</f>
        <v/>
      </c>
      <c r="P1582" s="534" t="str">
        <f>IF(Tabla1[[#This Row],[Cantidad de Insumos]]="","",Tabla1[[#This Row],[Precio Unitario]]*Tabla1[[#This Row],[Cantidad de Insumos]])</f>
        <v/>
      </c>
      <c r="Q1582" s="534" t="str">
        <f>IF(Tabla1[[#This Row],[Descripción]]="","",_xlfn.XLOOKUP(Tabla1[[#This Row],[Descripción]],Tabla10[Descripción],Tabla10[CODIGO PRESUPUESTARIO],0))</f>
        <v/>
      </c>
      <c r="R1582" s="535"/>
    </row>
    <row r="1583" spans="2:18" x14ac:dyDescent="0.25">
      <c r="B1583" s="191" t="str">
        <f>IF('Formulario PPGR3'!$G1583="","",CONCATENATE('Formulario PPGR3'!$C1583,".",'Formulario PPGR3'!$D1583,".",'Formulario PPGR3'!$E1583,".",'Formulario PPGR3'!$F1583))</f>
        <v/>
      </c>
      <c r="C1583" s="191" t="str">
        <f>IF('Formulario PPGR3'!$G1583="","",'Formulario PPGR1'!#REF!)</f>
        <v/>
      </c>
      <c r="D1583" s="191" t="str">
        <f>IF('Formulario PPGR3'!$G1583="","",'Formulario PPGR1'!#REF!)</f>
        <v/>
      </c>
      <c r="E1583" s="191" t="str">
        <f>IF('Formulario PPGR3'!$G1583="","",'Formulario PPGR1'!#REF!)</f>
        <v/>
      </c>
      <c r="F1583" s="191" t="str">
        <f>IF('Formulario PPGR3'!$G1583="","",'Formulario PPGR1'!#REF!)</f>
        <v/>
      </c>
      <c r="G1583" s="243"/>
      <c r="H1583" s="531" t="str" cm="1">
        <f t="array" ref="H1583">IF(Tabla1[[#This Row],[Código_Actividad]]="","",_xlfn.XLOOKUP(Tabla1[[#This Row],[Código_Actividad]],CodigoActividad,Tabla2[Actividades Programables Presupuestables],"",0))</f>
        <v/>
      </c>
      <c r="I1583" s="532" t="str">
        <f>IFERROR(VLOOKUP('Formulario PPGR3'!$G1583,'Formulario PPGR2'!$H$110:$V$265,15,FALSE),"")</f>
        <v/>
      </c>
      <c r="J1583" s="537"/>
      <c r="K1583" s="535" t="str">
        <f>IF(Tabla1[[#This Row],[Insumos]]="","",_xlfn.XLOOKUP(Tabla1[[#This Row],[Insumos]],Tabla10[Insumo],Tabla10[InsumoAbrev],"",0))</f>
        <v/>
      </c>
      <c r="L1583" s="536"/>
      <c r="M1583" s="533" t="str">
        <f>IF(Tabla1[[#This Row],[Descripción]]="","",_xlfn.XLOOKUP(Tabla1[[#This Row],[Descripción]],Tabla10[Descripción],Tabla10[Unidad de Medida],"",0))</f>
        <v/>
      </c>
      <c r="N1583" s="323"/>
      <c r="O1583" s="534" t="str">
        <f>IF(Tabla1[[#This Row],[Descripción]]="","",_xlfn.XLOOKUP(Tabla1[[#This Row],[Descripción]],Tabla10[Descripción],Tabla10[Precio Unitario],0))</f>
        <v/>
      </c>
      <c r="P1583" s="534" t="str">
        <f>IF(Tabla1[[#This Row],[Cantidad de Insumos]]="","",Tabla1[[#This Row],[Precio Unitario]]*Tabla1[[#This Row],[Cantidad de Insumos]])</f>
        <v/>
      </c>
      <c r="Q1583" s="534" t="str">
        <f>IF(Tabla1[[#This Row],[Descripción]]="","",_xlfn.XLOOKUP(Tabla1[[#This Row],[Descripción]],Tabla10[Descripción],Tabla10[CODIGO PRESUPUESTARIO],0))</f>
        <v/>
      </c>
      <c r="R1583" s="535"/>
    </row>
    <row r="1584" spans="2:18" x14ac:dyDescent="0.25">
      <c r="B1584" s="191" t="str">
        <f>IF('Formulario PPGR3'!$G1584="","",CONCATENATE('Formulario PPGR3'!$C1584,".",'Formulario PPGR3'!$D1584,".",'Formulario PPGR3'!$E1584,".",'Formulario PPGR3'!$F1584))</f>
        <v/>
      </c>
      <c r="C1584" s="191" t="str">
        <f>IF('Formulario PPGR3'!$G1584="","",'Formulario PPGR1'!#REF!)</f>
        <v/>
      </c>
      <c r="D1584" s="191" t="str">
        <f>IF('Formulario PPGR3'!$G1584="","",'Formulario PPGR1'!#REF!)</f>
        <v/>
      </c>
      <c r="E1584" s="191" t="str">
        <f>IF('Formulario PPGR3'!$G1584="","",'Formulario PPGR1'!#REF!)</f>
        <v/>
      </c>
      <c r="F1584" s="191" t="str">
        <f>IF('Formulario PPGR3'!$G1584="","",'Formulario PPGR1'!#REF!)</f>
        <v/>
      </c>
      <c r="G1584" s="243"/>
      <c r="H1584" s="531" t="str" cm="1">
        <f t="array" ref="H1584">IF(Tabla1[[#This Row],[Código_Actividad]]="","",_xlfn.XLOOKUP(Tabla1[[#This Row],[Código_Actividad]],CodigoActividad,Tabla2[Actividades Programables Presupuestables],"",0))</f>
        <v/>
      </c>
      <c r="I1584" s="532" t="str">
        <f>IFERROR(VLOOKUP('Formulario PPGR3'!$G1584,'Formulario PPGR2'!$H$110:$V$265,15,FALSE),"")</f>
        <v/>
      </c>
      <c r="J1584" s="537"/>
      <c r="K1584" s="535" t="str">
        <f>IF(Tabla1[[#This Row],[Insumos]]="","",_xlfn.XLOOKUP(Tabla1[[#This Row],[Insumos]],Tabla10[Insumo],Tabla10[InsumoAbrev],"",0))</f>
        <v/>
      </c>
      <c r="L1584" s="536"/>
      <c r="M1584" s="533" t="str">
        <f>IF(Tabla1[[#This Row],[Descripción]]="","",_xlfn.XLOOKUP(Tabla1[[#This Row],[Descripción]],Tabla10[Descripción],Tabla10[Unidad de Medida],"",0))</f>
        <v/>
      </c>
      <c r="N1584" s="323"/>
      <c r="O1584" s="534" t="str">
        <f>IF(Tabla1[[#This Row],[Descripción]]="","",_xlfn.XLOOKUP(Tabla1[[#This Row],[Descripción]],Tabla10[Descripción],Tabla10[Precio Unitario],0))</f>
        <v/>
      </c>
      <c r="P1584" s="534" t="str">
        <f>IF(Tabla1[[#This Row],[Cantidad de Insumos]]="","",Tabla1[[#This Row],[Precio Unitario]]*Tabla1[[#This Row],[Cantidad de Insumos]])</f>
        <v/>
      </c>
      <c r="Q1584" s="534" t="str">
        <f>IF(Tabla1[[#This Row],[Descripción]]="","",_xlfn.XLOOKUP(Tabla1[[#This Row],[Descripción]],Tabla10[Descripción],Tabla10[CODIGO PRESUPUESTARIO],0))</f>
        <v/>
      </c>
      <c r="R1584" s="535"/>
    </row>
    <row r="1585" spans="2:18" x14ac:dyDescent="0.25">
      <c r="B1585" s="191" t="str">
        <f>IF('Formulario PPGR3'!$G1585="","",CONCATENATE('Formulario PPGR3'!$C1585,".",'Formulario PPGR3'!$D1585,".",'Formulario PPGR3'!$E1585,".",'Formulario PPGR3'!$F1585))</f>
        <v/>
      </c>
      <c r="C1585" s="191" t="str">
        <f>IF('Formulario PPGR3'!$G1585="","",'Formulario PPGR1'!#REF!)</f>
        <v/>
      </c>
      <c r="D1585" s="191" t="str">
        <f>IF('Formulario PPGR3'!$G1585="","",'Formulario PPGR1'!#REF!)</f>
        <v/>
      </c>
      <c r="E1585" s="191" t="str">
        <f>IF('Formulario PPGR3'!$G1585="","",'Formulario PPGR1'!#REF!)</f>
        <v/>
      </c>
      <c r="F1585" s="191" t="str">
        <f>IF('Formulario PPGR3'!$G1585="","",'Formulario PPGR1'!#REF!)</f>
        <v/>
      </c>
      <c r="G1585" s="243"/>
      <c r="H1585" s="531" t="str" cm="1">
        <f t="array" ref="H1585">IF(Tabla1[[#This Row],[Código_Actividad]]="","",_xlfn.XLOOKUP(Tabla1[[#This Row],[Código_Actividad]],CodigoActividad,Tabla2[Actividades Programables Presupuestables],"",0))</f>
        <v/>
      </c>
      <c r="I1585" s="532" t="str">
        <f>IFERROR(VLOOKUP('Formulario PPGR3'!$G1585,'Formulario PPGR2'!$H$110:$V$265,15,FALSE),"")</f>
        <v/>
      </c>
      <c r="J1585" s="537"/>
      <c r="K1585" s="535" t="str">
        <f>IF(Tabla1[[#This Row],[Insumos]]="","",_xlfn.XLOOKUP(Tabla1[[#This Row],[Insumos]],Tabla10[Insumo],Tabla10[InsumoAbrev],"",0))</f>
        <v/>
      </c>
      <c r="L1585" s="536"/>
      <c r="M1585" s="533" t="str">
        <f>IF(Tabla1[[#This Row],[Descripción]]="","",_xlfn.XLOOKUP(Tabla1[[#This Row],[Descripción]],Tabla10[Descripción],Tabla10[Unidad de Medida],"",0))</f>
        <v/>
      </c>
      <c r="N1585" s="323"/>
      <c r="O1585" s="534" t="str">
        <f>IF(Tabla1[[#This Row],[Descripción]]="","",_xlfn.XLOOKUP(Tabla1[[#This Row],[Descripción]],Tabla10[Descripción],Tabla10[Precio Unitario],0))</f>
        <v/>
      </c>
      <c r="P1585" s="534" t="str">
        <f>IF(Tabla1[[#This Row],[Cantidad de Insumos]]="","",Tabla1[[#This Row],[Precio Unitario]]*Tabla1[[#This Row],[Cantidad de Insumos]])</f>
        <v/>
      </c>
      <c r="Q1585" s="534" t="str">
        <f>IF(Tabla1[[#This Row],[Descripción]]="","",_xlfn.XLOOKUP(Tabla1[[#This Row],[Descripción]],Tabla10[Descripción],Tabla10[CODIGO PRESUPUESTARIO],0))</f>
        <v/>
      </c>
      <c r="R1585" s="535"/>
    </row>
    <row r="1586" spans="2:18" x14ac:dyDescent="0.25">
      <c r="B1586" s="191" t="str">
        <f>IF('Formulario PPGR3'!$G1586="","",CONCATENATE('Formulario PPGR3'!$C1586,".",'Formulario PPGR3'!$D1586,".",'Formulario PPGR3'!$E1586,".",'Formulario PPGR3'!$F1586))</f>
        <v/>
      </c>
      <c r="C1586" s="191" t="str">
        <f>IF('Formulario PPGR3'!$G1586="","",'Formulario PPGR1'!#REF!)</f>
        <v/>
      </c>
      <c r="D1586" s="191" t="str">
        <f>IF('Formulario PPGR3'!$G1586="","",'Formulario PPGR1'!#REF!)</f>
        <v/>
      </c>
      <c r="E1586" s="191" t="str">
        <f>IF('Formulario PPGR3'!$G1586="","",'Formulario PPGR1'!#REF!)</f>
        <v/>
      </c>
      <c r="F1586" s="191" t="str">
        <f>IF('Formulario PPGR3'!$G1586="","",'Formulario PPGR1'!#REF!)</f>
        <v/>
      </c>
      <c r="G1586" s="243"/>
      <c r="H1586" s="531" t="str" cm="1">
        <f t="array" ref="H1586">IF(Tabla1[[#This Row],[Código_Actividad]]="","",_xlfn.XLOOKUP(Tabla1[[#This Row],[Código_Actividad]],CodigoActividad,Tabla2[Actividades Programables Presupuestables],"",0))</f>
        <v/>
      </c>
      <c r="I1586" s="532" t="str">
        <f>IFERROR(VLOOKUP('Formulario PPGR3'!$G1586,'Formulario PPGR2'!$H$110:$V$265,15,FALSE),"")</f>
        <v/>
      </c>
      <c r="J1586" s="537"/>
      <c r="K1586" s="535" t="str">
        <f>IF(Tabla1[[#This Row],[Insumos]]="","",_xlfn.XLOOKUP(Tabla1[[#This Row],[Insumos]],Tabla10[Insumo],Tabla10[InsumoAbrev],"",0))</f>
        <v/>
      </c>
      <c r="L1586" s="536"/>
      <c r="M1586" s="533" t="str">
        <f>IF(Tabla1[[#This Row],[Descripción]]="","",_xlfn.XLOOKUP(Tabla1[[#This Row],[Descripción]],Tabla10[Descripción],Tabla10[Unidad de Medida],"",0))</f>
        <v/>
      </c>
      <c r="N1586" s="323"/>
      <c r="O1586" s="534" t="str">
        <f>IF(Tabla1[[#This Row],[Descripción]]="","",_xlfn.XLOOKUP(Tabla1[[#This Row],[Descripción]],Tabla10[Descripción],Tabla10[Precio Unitario],0))</f>
        <v/>
      </c>
      <c r="P1586" s="534" t="str">
        <f>IF(Tabla1[[#This Row],[Cantidad de Insumos]]="","",Tabla1[[#This Row],[Precio Unitario]]*Tabla1[[#This Row],[Cantidad de Insumos]])</f>
        <v/>
      </c>
      <c r="Q1586" s="534" t="str">
        <f>IF(Tabla1[[#This Row],[Descripción]]="","",_xlfn.XLOOKUP(Tabla1[[#This Row],[Descripción]],Tabla10[Descripción],Tabla10[CODIGO PRESUPUESTARIO],0))</f>
        <v/>
      </c>
      <c r="R1586" s="535"/>
    </row>
    <row r="1587" spans="2:18" x14ac:dyDescent="0.25">
      <c r="B1587" s="191" t="str">
        <f>IF('Formulario PPGR3'!$G1587="","",CONCATENATE('Formulario PPGR3'!$C1587,".",'Formulario PPGR3'!$D1587,".",'Formulario PPGR3'!$E1587,".",'Formulario PPGR3'!$F1587))</f>
        <v/>
      </c>
      <c r="C1587" s="191" t="str">
        <f>IF('Formulario PPGR3'!$G1587="","",'Formulario PPGR1'!#REF!)</f>
        <v/>
      </c>
      <c r="D1587" s="191" t="str">
        <f>IF('Formulario PPGR3'!$G1587="","",'Formulario PPGR1'!#REF!)</f>
        <v/>
      </c>
      <c r="E1587" s="191" t="str">
        <f>IF('Formulario PPGR3'!$G1587="","",'Formulario PPGR1'!#REF!)</f>
        <v/>
      </c>
      <c r="F1587" s="191" t="str">
        <f>IF('Formulario PPGR3'!$G1587="","",'Formulario PPGR1'!#REF!)</f>
        <v/>
      </c>
      <c r="G1587" s="243"/>
      <c r="H1587" s="531" t="str" cm="1">
        <f t="array" ref="H1587">IF(Tabla1[[#This Row],[Código_Actividad]]="","",_xlfn.XLOOKUP(Tabla1[[#This Row],[Código_Actividad]],CodigoActividad,Tabla2[Actividades Programables Presupuestables],"",0))</f>
        <v/>
      </c>
      <c r="I1587" s="532" t="str">
        <f>IFERROR(VLOOKUP('Formulario PPGR3'!$G1587,'Formulario PPGR2'!$H$110:$V$265,15,FALSE),"")</f>
        <v/>
      </c>
      <c r="J1587" s="537"/>
      <c r="K1587" s="535" t="str">
        <f>IF(Tabla1[[#This Row],[Insumos]]="","",_xlfn.XLOOKUP(Tabla1[[#This Row],[Insumos]],Tabla10[Insumo],Tabla10[InsumoAbrev],"",0))</f>
        <v/>
      </c>
      <c r="L1587" s="536"/>
      <c r="M1587" s="533" t="str">
        <f>IF(Tabla1[[#This Row],[Descripción]]="","",_xlfn.XLOOKUP(Tabla1[[#This Row],[Descripción]],Tabla10[Descripción],Tabla10[Unidad de Medida],"",0))</f>
        <v/>
      </c>
      <c r="N1587" s="323"/>
      <c r="O1587" s="534" t="str">
        <f>IF(Tabla1[[#This Row],[Descripción]]="","",_xlfn.XLOOKUP(Tabla1[[#This Row],[Descripción]],Tabla10[Descripción],Tabla10[Precio Unitario],0))</f>
        <v/>
      </c>
      <c r="P1587" s="534" t="str">
        <f>IF(Tabla1[[#This Row],[Cantidad de Insumos]]="","",Tabla1[[#This Row],[Precio Unitario]]*Tabla1[[#This Row],[Cantidad de Insumos]])</f>
        <v/>
      </c>
      <c r="Q1587" s="534" t="str">
        <f>IF(Tabla1[[#This Row],[Descripción]]="","",_xlfn.XLOOKUP(Tabla1[[#This Row],[Descripción]],Tabla10[Descripción],Tabla10[CODIGO PRESUPUESTARIO],0))</f>
        <v/>
      </c>
      <c r="R1587" s="535"/>
    </row>
    <row r="1588" spans="2:18" x14ac:dyDescent="0.25">
      <c r="B1588" s="191" t="str">
        <f>IF('Formulario PPGR3'!$G1588="","",CONCATENATE('Formulario PPGR3'!$C1588,".",'Formulario PPGR3'!$D1588,".",'Formulario PPGR3'!$E1588,".",'Formulario PPGR3'!$F1588))</f>
        <v/>
      </c>
      <c r="C1588" s="191" t="str">
        <f>IF('Formulario PPGR3'!$G1588="","",'Formulario PPGR1'!#REF!)</f>
        <v/>
      </c>
      <c r="D1588" s="191" t="str">
        <f>IF('Formulario PPGR3'!$G1588="","",'Formulario PPGR1'!#REF!)</f>
        <v/>
      </c>
      <c r="E1588" s="191" t="str">
        <f>IF('Formulario PPGR3'!$G1588="","",'Formulario PPGR1'!#REF!)</f>
        <v/>
      </c>
      <c r="F1588" s="191" t="str">
        <f>IF('Formulario PPGR3'!$G1588="","",'Formulario PPGR1'!#REF!)</f>
        <v/>
      </c>
      <c r="G1588" s="243"/>
      <c r="H1588" s="531" t="str" cm="1">
        <f t="array" ref="H1588">IF(Tabla1[[#This Row],[Código_Actividad]]="","",_xlfn.XLOOKUP(Tabla1[[#This Row],[Código_Actividad]],CodigoActividad,Tabla2[Actividades Programables Presupuestables],"",0))</f>
        <v/>
      </c>
      <c r="I1588" s="532" t="str">
        <f>IFERROR(VLOOKUP('Formulario PPGR3'!$G1588,'Formulario PPGR2'!$H$110:$V$265,15,FALSE),"")</f>
        <v/>
      </c>
      <c r="J1588" s="537"/>
      <c r="K1588" s="535" t="str">
        <f>IF(Tabla1[[#This Row],[Insumos]]="","",_xlfn.XLOOKUP(Tabla1[[#This Row],[Insumos]],Tabla10[Insumo],Tabla10[InsumoAbrev],"",0))</f>
        <v/>
      </c>
      <c r="L1588" s="536"/>
      <c r="M1588" s="533" t="str">
        <f>IF(Tabla1[[#This Row],[Descripción]]="","",_xlfn.XLOOKUP(Tabla1[[#This Row],[Descripción]],Tabla10[Descripción],Tabla10[Unidad de Medida],"",0))</f>
        <v/>
      </c>
      <c r="N1588" s="323"/>
      <c r="O1588" s="534" t="str">
        <f>IF(Tabla1[[#This Row],[Descripción]]="","",_xlfn.XLOOKUP(Tabla1[[#This Row],[Descripción]],Tabla10[Descripción],Tabla10[Precio Unitario],0))</f>
        <v/>
      </c>
      <c r="P1588" s="534" t="str">
        <f>IF(Tabla1[[#This Row],[Cantidad de Insumos]]="","",Tabla1[[#This Row],[Precio Unitario]]*Tabla1[[#This Row],[Cantidad de Insumos]])</f>
        <v/>
      </c>
      <c r="Q1588" s="534" t="str">
        <f>IF(Tabla1[[#This Row],[Descripción]]="","",_xlfn.XLOOKUP(Tabla1[[#This Row],[Descripción]],Tabla10[Descripción],Tabla10[CODIGO PRESUPUESTARIO],0))</f>
        <v/>
      </c>
      <c r="R1588" s="535"/>
    </row>
    <row r="1589" spans="2:18" x14ac:dyDescent="0.25">
      <c r="B1589" s="191" t="str">
        <f>IF('Formulario PPGR3'!$G1589="","",CONCATENATE('Formulario PPGR3'!$C1589,".",'Formulario PPGR3'!$D1589,".",'Formulario PPGR3'!$E1589,".",'Formulario PPGR3'!$F1589))</f>
        <v/>
      </c>
      <c r="C1589" s="191" t="str">
        <f>IF('Formulario PPGR3'!$G1589="","",'Formulario PPGR1'!#REF!)</f>
        <v/>
      </c>
      <c r="D1589" s="191" t="str">
        <f>IF('Formulario PPGR3'!$G1589="","",'Formulario PPGR1'!#REF!)</f>
        <v/>
      </c>
      <c r="E1589" s="191" t="str">
        <f>IF('Formulario PPGR3'!$G1589="","",'Formulario PPGR1'!#REF!)</f>
        <v/>
      </c>
      <c r="F1589" s="191" t="str">
        <f>IF('Formulario PPGR3'!$G1589="","",'Formulario PPGR1'!#REF!)</f>
        <v/>
      </c>
      <c r="G1589" s="243"/>
      <c r="H1589" s="531" t="str" cm="1">
        <f t="array" ref="H1589">IF(Tabla1[[#This Row],[Código_Actividad]]="","",_xlfn.XLOOKUP(Tabla1[[#This Row],[Código_Actividad]],CodigoActividad,Tabla2[Actividades Programables Presupuestables],"",0))</f>
        <v/>
      </c>
      <c r="I1589" s="532" t="str">
        <f>IFERROR(VLOOKUP('Formulario PPGR3'!$G1589,'Formulario PPGR2'!$H$110:$V$265,15,FALSE),"")</f>
        <v/>
      </c>
      <c r="J1589" s="537"/>
      <c r="K1589" s="535" t="str">
        <f>IF(Tabla1[[#This Row],[Insumos]]="","",_xlfn.XLOOKUP(Tabla1[[#This Row],[Insumos]],Tabla10[Insumo],Tabla10[InsumoAbrev],"",0))</f>
        <v/>
      </c>
      <c r="L1589" s="536"/>
      <c r="M1589" s="533" t="str">
        <f>IF(Tabla1[[#This Row],[Descripción]]="","",_xlfn.XLOOKUP(Tabla1[[#This Row],[Descripción]],Tabla10[Descripción],Tabla10[Unidad de Medida],"",0))</f>
        <v/>
      </c>
      <c r="N1589" s="323"/>
      <c r="O1589" s="534" t="str">
        <f>IF(Tabla1[[#This Row],[Descripción]]="","",_xlfn.XLOOKUP(Tabla1[[#This Row],[Descripción]],Tabla10[Descripción],Tabla10[Precio Unitario],0))</f>
        <v/>
      </c>
      <c r="P1589" s="534" t="str">
        <f>IF(Tabla1[[#This Row],[Cantidad de Insumos]]="","",Tabla1[[#This Row],[Precio Unitario]]*Tabla1[[#This Row],[Cantidad de Insumos]])</f>
        <v/>
      </c>
      <c r="Q1589" s="534" t="str">
        <f>IF(Tabla1[[#This Row],[Descripción]]="","",_xlfn.XLOOKUP(Tabla1[[#This Row],[Descripción]],Tabla10[Descripción],Tabla10[CODIGO PRESUPUESTARIO],0))</f>
        <v/>
      </c>
      <c r="R1589" s="535"/>
    </row>
    <row r="1590" spans="2:18" x14ac:dyDescent="0.25">
      <c r="B1590" s="191" t="str">
        <f>IF('Formulario PPGR3'!$G1590="","",CONCATENATE('Formulario PPGR3'!$C1590,".",'Formulario PPGR3'!$D1590,".",'Formulario PPGR3'!$E1590,".",'Formulario PPGR3'!$F1590))</f>
        <v/>
      </c>
      <c r="C1590" s="191" t="str">
        <f>IF('Formulario PPGR3'!$G1590="","",'Formulario PPGR1'!#REF!)</f>
        <v/>
      </c>
      <c r="D1590" s="191" t="str">
        <f>IF('Formulario PPGR3'!$G1590="","",'Formulario PPGR1'!#REF!)</f>
        <v/>
      </c>
      <c r="E1590" s="191" t="str">
        <f>IF('Formulario PPGR3'!$G1590="","",'Formulario PPGR1'!#REF!)</f>
        <v/>
      </c>
      <c r="F1590" s="191" t="str">
        <f>IF('Formulario PPGR3'!$G1590="","",'Formulario PPGR1'!#REF!)</f>
        <v/>
      </c>
      <c r="G1590" s="243"/>
      <c r="H1590" s="531" t="str" cm="1">
        <f t="array" ref="H1590">IF(Tabla1[[#This Row],[Código_Actividad]]="","",_xlfn.XLOOKUP(Tabla1[[#This Row],[Código_Actividad]],CodigoActividad,Tabla2[Actividades Programables Presupuestables],"",0))</f>
        <v/>
      </c>
      <c r="I1590" s="532" t="str">
        <f>IFERROR(VLOOKUP('Formulario PPGR3'!$G1590,'Formulario PPGR2'!$H$110:$V$265,15,FALSE),"")</f>
        <v/>
      </c>
      <c r="J1590" s="537"/>
      <c r="K1590" s="535" t="str">
        <f>IF(Tabla1[[#This Row],[Insumos]]="","",_xlfn.XLOOKUP(Tabla1[[#This Row],[Insumos]],Tabla10[Insumo],Tabla10[InsumoAbrev],"",0))</f>
        <v/>
      </c>
      <c r="L1590" s="536"/>
      <c r="M1590" s="533" t="str">
        <f>IF(Tabla1[[#This Row],[Descripción]]="","",_xlfn.XLOOKUP(Tabla1[[#This Row],[Descripción]],Tabla10[Descripción],Tabla10[Unidad de Medida],"",0))</f>
        <v/>
      </c>
      <c r="N1590" s="323"/>
      <c r="O1590" s="534" t="str">
        <f>IF(Tabla1[[#This Row],[Descripción]]="","",_xlfn.XLOOKUP(Tabla1[[#This Row],[Descripción]],Tabla10[Descripción],Tabla10[Precio Unitario],0))</f>
        <v/>
      </c>
      <c r="P1590" s="534" t="str">
        <f>IF(Tabla1[[#This Row],[Cantidad de Insumos]]="","",Tabla1[[#This Row],[Precio Unitario]]*Tabla1[[#This Row],[Cantidad de Insumos]])</f>
        <v/>
      </c>
      <c r="Q1590" s="534" t="str">
        <f>IF(Tabla1[[#This Row],[Descripción]]="","",_xlfn.XLOOKUP(Tabla1[[#This Row],[Descripción]],Tabla10[Descripción],Tabla10[CODIGO PRESUPUESTARIO],0))</f>
        <v/>
      </c>
      <c r="R1590" s="535"/>
    </row>
    <row r="1591" spans="2:18" x14ac:dyDescent="0.25">
      <c r="B1591" s="191" t="str">
        <f>IF('Formulario PPGR3'!$G1591="","",CONCATENATE('Formulario PPGR3'!$C1591,".",'Formulario PPGR3'!$D1591,".",'Formulario PPGR3'!$E1591,".",'Formulario PPGR3'!$F1591))</f>
        <v/>
      </c>
      <c r="C1591" s="191" t="str">
        <f>IF('Formulario PPGR3'!$G1591="","",'Formulario PPGR1'!#REF!)</f>
        <v/>
      </c>
      <c r="D1591" s="191" t="str">
        <f>IF('Formulario PPGR3'!$G1591="","",'Formulario PPGR1'!#REF!)</f>
        <v/>
      </c>
      <c r="E1591" s="191" t="str">
        <f>IF('Formulario PPGR3'!$G1591="","",'Formulario PPGR1'!#REF!)</f>
        <v/>
      </c>
      <c r="F1591" s="191" t="str">
        <f>IF('Formulario PPGR3'!$G1591="","",'Formulario PPGR1'!#REF!)</f>
        <v/>
      </c>
      <c r="G1591" s="243"/>
      <c r="H1591" s="531" t="str" cm="1">
        <f t="array" ref="H1591">IF(Tabla1[[#This Row],[Código_Actividad]]="","",_xlfn.XLOOKUP(Tabla1[[#This Row],[Código_Actividad]],CodigoActividad,Tabla2[Actividades Programables Presupuestables],"",0))</f>
        <v/>
      </c>
      <c r="I1591" s="532" t="str">
        <f>IFERROR(VLOOKUP('Formulario PPGR3'!$G1591,'Formulario PPGR2'!$H$110:$V$265,15,FALSE),"")</f>
        <v/>
      </c>
      <c r="J1591" s="537"/>
      <c r="K1591" s="535" t="str">
        <f>IF(Tabla1[[#This Row],[Insumos]]="","",_xlfn.XLOOKUP(Tabla1[[#This Row],[Insumos]],Tabla10[Insumo],Tabla10[InsumoAbrev],"",0))</f>
        <v/>
      </c>
      <c r="L1591" s="536"/>
      <c r="M1591" s="533" t="str">
        <f>IF(Tabla1[[#This Row],[Descripción]]="","",_xlfn.XLOOKUP(Tabla1[[#This Row],[Descripción]],Tabla10[Descripción],Tabla10[Unidad de Medida],"",0))</f>
        <v/>
      </c>
      <c r="N1591" s="323"/>
      <c r="O1591" s="534" t="str">
        <f>IF(Tabla1[[#This Row],[Descripción]]="","",_xlfn.XLOOKUP(Tabla1[[#This Row],[Descripción]],Tabla10[Descripción],Tabla10[Precio Unitario],0))</f>
        <v/>
      </c>
      <c r="P1591" s="534" t="str">
        <f>IF(Tabla1[[#This Row],[Cantidad de Insumos]]="","",Tabla1[[#This Row],[Precio Unitario]]*Tabla1[[#This Row],[Cantidad de Insumos]])</f>
        <v/>
      </c>
      <c r="Q1591" s="534" t="str">
        <f>IF(Tabla1[[#This Row],[Descripción]]="","",_xlfn.XLOOKUP(Tabla1[[#This Row],[Descripción]],Tabla10[Descripción],Tabla10[CODIGO PRESUPUESTARIO],0))</f>
        <v/>
      </c>
      <c r="R1591" s="535"/>
    </row>
    <row r="1592" spans="2:18" x14ac:dyDescent="0.25">
      <c r="B1592" s="191" t="str">
        <f>IF('Formulario PPGR3'!$G1592="","",CONCATENATE('Formulario PPGR3'!$C1592,".",'Formulario PPGR3'!$D1592,".",'Formulario PPGR3'!$E1592,".",'Formulario PPGR3'!$F1592))</f>
        <v/>
      </c>
      <c r="C1592" s="191" t="str">
        <f>IF('Formulario PPGR3'!$G1592="","",'Formulario PPGR1'!#REF!)</f>
        <v/>
      </c>
      <c r="D1592" s="191" t="str">
        <f>IF('Formulario PPGR3'!$G1592="","",'Formulario PPGR1'!#REF!)</f>
        <v/>
      </c>
      <c r="E1592" s="191" t="str">
        <f>IF('Formulario PPGR3'!$G1592="","",'Formulario PPGR1'!#REF!)</f>
        <v/>
      </c>
      <c r="F1592" s="191" t="str">
        <f>IF('Formulario PPGR3'!$G1592="","",'Formulario PPGR1'!#REF!)</f>
        <v/>
      </c>
      <c r="G1592" s="243"/>
      <c r="H1592" s="531" t="str" cm="1">
        <f t="array" ref="H1592">IF(Tabla1[[#This Row],[Código_Actividad]]="","",_xlfn.XLOOKUP(Tabla1[[#This Row],[Código_Actividad]],CodigoActividad,Tabla2[Actividades Programables Presupuestables],"",0))</f>
        <v/>
      </c>
      <c r="I1592" s="532" t="str">
        <f>IFERROR(VLOOKUP('Formulario PPGR3'!$G1592,'Formulario PPGR2'!$H$110:$V$265,15,FALSE),"")</f>
        <v/>
      </c>
      <c r="J1592" s="537"/>
      <c r="K1592" s="535" t="str">
        <f>IF(Tabla1[[#This Row],[Insumos]]="","",_xlfn.XLOOKUP(Tabla1[[#This Row],[Insumos]],Tabla10[Insumo],Tabla10[InsumoAbrev],"",0))</f>
        <v/>
      </c>
      <c r="L1592" s="536"/>
      <c r="M1592" s="533" t="str">
        <f>IF(Tabla1[[#This Row],[Descripción]]="","",_xlfn.XLOOKUP(Tabla1[[#This Row],[Descripción]],Tabla10[Descripción],Tabla10[Unidad de Medida],"",0))</f>
        <v/>
      </c>
      <c r="N1592" s="323"/>
      <c r="O1592" s="534" t="str">
        <f>IF(Tabla1[[#This Row],[Descripción]]="","",_xlfn.XLOOKUP(Tabla1[[#This Row],[Descripción]],Tabla10[Descripción],Tabla10[Precio Unitario],0))</f>
        <v/>
      </c>
      <c r="P1592" s="534" t="str">
        <f>IF(Tabla1[[#This Row],[Cantidad de Insumos]]="","",Tabla1[[#This Row],[Precio Unitario]]*Tabla1[[#This Row],[Cantidad de Insumos]])</f>
        <v/>
      </c>
      <c r="Q1592" s="534" t="str">
        <f>IF(Tabla1[[#This Row],[Descripción]]="","",_xlfn.XLOOKUP(Tabla1[[#This Row],[Descripción]],Tabla10[Descripción],Tabla10[CODIGO PRESUPUESTARIO],0))</f>
        <v/>
      </c>
      <c r="R1592" s="535"/>
    </row>
    <row r="1593" spans="2:18" x14ac:dyDescent="0.25">
      <c r="B1593" s="191" t="str">
        <f>IF('Formulario PPGR3'!$G1593="","",CONCATENATE('Formulario PPGR3'!$C1593,".",'Formulario PPGR3'!$D1593,".",'Formulario PPGR3'!$E1593,".",'Formulario PPGR3'!$F1593))</f>
        <v/>
      </c>
      <c r="C1593" s="191" t="str">
        <f>IF('Formulario PPGR3'!$G1593="","",'Formulario PPGR1'!#REF!)</f>
        <v/>
      </c>
      <c r="D1593" s="191" t="str">
        <f>IF('Formulario PPGR3'!$G1593="","",'Formulario PPGR1'!#REF!)</f>
        <v/>
      </c>
      <c r="E1593" s="191" t="str">
        <f>IF('Formulario PPGR3'!$G1593="","",'Formulario PPGR1'!#REF!)</f>
        <v/>
      </c>
      <c r="F1593" s="191" t="str">
        <f>IF('Formulario PPGR3'!$G1593="","",'Formulario PPGR1'!#REF!)</f>
        <v/>
      </c>
      <c r="G1593" s="243"/>
      <c r="H1593" s="531" t="str" cm="1">
        <f t="array" ref="H1593">IF(Tabla1[[#This Row],[Código_Actividad]]="","",_xlfn.XLOOKUP(Tabla1[[#This Row],[Código_Actividad]],CodigoActividad,Tabla2[Actividades Programables Presupuestables],"",0))</f>
        <v/>
      </c>
      <c r="I1593" s="532" t="str">
        <f>IFERROR(VLOOKUP('Formulario PPGR3'!$G1593,'Formulario PPGR2'!$H$110:$V$265,15,FALSE),"")</f>
        <v/>
      </c>
      <c r="J1593" s="537"/>
      <c r="K1593" s="535" t="str">
        <f>IF(Tabla1[[#This Row],[Insumos]]="","",_xlfn.XLOOKUP(Tabla1[[#This Row],[Insumos]],Tabla10[Insumo],Tabla10[InsumoAbrev],"",0))</f>
        <v/>
      </c>
      <c r="L1593" s="536"/>
      <c r="M1593" s="533" t="str">
        <f>IF(Tabla1[[#This Row],[Descripción]]="","",_xlfn.XLOOKUP(Tabla1[[#This Row],[Descripción]],Tabla10[Descripción],Tabla10[Unidad de Medida],"",0))</f>
        <v/>
      </c>
      <c r="N1593" s="323"/>
      <c r="O1593" s="534" t="str">
        <f>IF(Tabla1[[#This Row],[Descripción]]="","",_xlfn.XLOOKUP(Tabla1[[#This Row],[Descripción]],Tabla10[Descripción],Tabla10[Precio Unitario],0))</f>
        <v/>
      </c>
      <c r="P1593" s="534" t="str">
        <f>IF(Tabla1[[#This Row],[Cantidad de Insumos]]="","",Tabla1[[#This Row],[Precio Unitario]]*Tabla1[[#This Row],[Cantidad de Insumos]])</f>
        <v/>
      </c>
      <c r="Q1593" s="534" t="str">
        <f>IF(Tabla1[[#This Row],[Descripción]]="","",_xlfn.XLOOKUP(Tabla1[[#This Row],[Descripción]],Tabla10[Descripción],Tabla10[CODIGO PRESUPUESTARIO],0))</f>
        <v/>
      </c>
      <c r="R1593" s="535"/>
    </row>
    <row r="1594" spans="2:18" x14ac:dyDescent="0.25">
      <c r="B1594" s="191" t="str">
        <f>IF('Formulario PPGR3'!$G1594="","",CONCATENATE('Formulario PPGR3'!$C1594,".",'Formulario PPGR3'!$D1594,".",'Formulario PPGR3'!$E1594,".",'Formulario PPGR3'!$F1594))</f>
        <v/>
      </c>
      <c r="C1594" s="191" t="str">
        <f>IF('Formulario PPGR3'!$G1594="","",'Formulario PPGR1'!#REF!)</f>
        <v/>
      </c>
      <c r="D1594" s="191" t="str">
        <f>IF('Formulario PPGR3'!$G1594="","",'Formulario PPGR1'!#REF!)</f>
        <v/>
      </c>
      <c r="E1594" s="191" t="str">
        <f>IF('Formulario PPGR3'!$G1594="","",'Formulario PPGR1'!#REF!)</f>
        <v/>
      </c>
      <c r="F1594" s="191" t="str">
        <f>IF('Formulario PPGR3'!$G1594="","",'Formulario PPGR1'!#REF!)</f>
        <v/>
      </c>
      <c r="G1594" s="243"/>
      <c r="H1594" s="531" t="str" cm="1">
        <f t="array" ref="H1594">IF(Tabla1[[#This Row],[Código_Actividad]]="","",_xlfn.XLOOKUP(Tabla1[[#This Row],[Código_Actividad]],CodigoActividad,Tabla2[Actividades Programables Presupuestables],"",0))</f>
        <v/>
      </c>
      <c r="I1594" s="532" t="str">
        <f>IFERROR(VLOOKUP('Formulario PPGR3'!$G1594,'Formulario PPGR2'!$H$110:$V$265,15,FALSE),"")</f>
        <v/>
      </c>
      <c r="J1594" s="537"/>
      <c r="K1594" s="535" t="str">
        <f>IF(Tabla1[[#This Row],[Insumos]]="","",_xlfn.XLOOKUP(Tabla1[[#This Row],[Insumos]],Tabla10[Insumo],Tabla10[InsumoAbrev],"",0))</f>
        <v/>
      </c>
      <c r="L1594" s="536"/>
      <c r="M1594" s="533" t="str">
        <f>IF(Tabla1[[#This Row],[Descripción]]="","",_xlfn.XLOOKUP(Tabla1[[#This Row],[Descripción]],Tabla10[Descripción],Tabla10[Unidad de Medida],"",0))</f>
        <v/>
      </c>
      <c r="N1594" s="323"/>
      <c r="O1594" s="534" t="str">
        <f>IF(Tabla1[[#This Row],[Descripción]]="","",_xlfn.XLOOKUP(Tabla1[[#This Row],[Descripción]],Tabla10[Descripción],Tabla10[Precio Unitario],0))</f>
        <v/>
      </c>
      <c r="P1594" s="534" t="str">
        <f>IF(Tabla1[[#This Row],[Cantidad de Insumos]]="","",Tabla1[[#This Row],[Precio Unitario]]*Tabla1[[#This Row],[Cantidad de Insumos]])</f>
        <v/>
      </c>
      <c r="Q1594" s="534" t="str">
        <f>IF(Tabla1[[#This Row],[Descripción]]="","",_xlfn.XLOOKUP(Tabla1[[#This Row],[Descripción]],Tabla10[Descripción],Tabla10[CODIGO PRESUPUESTARIO],0))</f>
        <v/>
      </c>
      <c r="R1594" s="535"/>
    </row>
    <row r="1595" spans="2:18" x14ac:dyDescent="0.25">
      <c r="B1595" s="191" t="str">
        <f>IF('Formulario PPGR3'!$G1595="","",CONCATENATE('Formulario PPGR3'!$C1595,".",'Formulario PPGR3'!$D1595,".",'Formulario PPGR3'!$E1595,".",'Formulario PPGR3'!$F1595))</f>
        <v/>
      </c>
      <c r="C1595" s="191" t="str">
        <f>IF('Formulario PPGR3'!$G1595="","",'Formulario PPGR1'!#REF!)</f>
        <v/>
      </c>
      <c r="D1595" s="191" t="str">
        <f>IF('Formulario PPGR3'!$G1595="","",'Formulario PPGR1'!#REF!)</f>
        <v/>
      </c>
      <c r="E1595" s="191" t="str">
        <f>IF('Formulario PPGR3'!$G1595="","",'Formulario PPGR1'!#REF!)</f>
        <v/>
      </c>
      <c r="F1595" s="191" t="str">
        <f>IF('Formulario PPGR3'!$G1595="","",'Formulario PPGR1'!#REF!)</f>
        <v/>
      </c>
      <c r="G1595" s="243"/>
      <c r="H1595" s="531" t="str" cm="1">
        <f t="array" ref="H1595">IF(Tabla1[[#This Row],[Código_Actividad]]="","",_xlfn.XLOOKUP(Tabla1[[#This Row],[Código_Actividad]],CodigoActividad,Tabla2[Actividades Programables Presupuestables],"",0))</f>
        <v/>
      </c>
      <c r="I1595" s="532" t="str">
        <f>IFERROR(VLOOKUP('Formulario PPGR3'!$G1595,'Formulario PPGR2'!$H$110:$V$265,15,FALSE),"")</f>
        <v/>
      </c>
      <c r="J1595" s="537"/>
      <c r="K1595" s="535" t="str">
        <f>IF(Tabla1[[#This Row],[Insumos]]="","",_xlfn.XLOOKUP(Tabla1[[#This Row],[Insumos]],Tabla10[Insumo],Tabla10[InsumoAbrev],"",0))</f>
        <v/>
      </c>
      <c r="L1595" s="536"/>
      <c r="M1595" s="533" t="str">
        <f>IF(Tabla1[[#This Row],[Descripción]]="","",_xlfn.XLOOKUP(Tabla1[[#This Row],[Descripción]],Tabla10[Descripción],Tabla10[Unidad de Medida],"",0))</f>
        <v/>
      </c>
      <c r="N1595" s="323"/>
      <c r="O1595" s="534" t="str">
        <f>IF(Tabla1[[#This Row],[Descripción]]="","",_xlfn.XLOOKUP(Tabla1[[#This Row],[Descripción]],Tabla10[Descripción],Tabla10[Precio Unitario],0))</f>
        <v/>
      </c>
      <c r="P1595" s="534" t="str">
        <f>IF(Tabla1[[#This Row],[Cantidad de Insumos]]="","",Tabla1[[#This Row],[Precio Unitario]]*Tabla1[[#This Row],[Cantidad de Insumos]])</f>
        <v/>
      </c>
      <c r="Q1595" s="534" t="str">
        <f>IF(Tabla1[[#This Row],[Descripción]]="","",_xlfn.XLOOKUP(Tabla1[[#This Row],[Descripción]],Tabla10[Descripción],Tabla10[CODIGO PRESUPUESTARIO],0))</f>
        <v/>
      </c>
      <c r="R1595" s="535"/>
    </row>
    <row r="1596" spans="2:18" x14ac:dyDescent="0.25">
      <c r="B1596" s="191" t="str">
        <f>IF('Formulario PPGR3'!$G1596="","",CONCATENATE('Formulario PPGR3'!$C1596,".",'Formulario PPGR3'!$D1596,".",'Formulario PPGR3'!$E1596,".",'Formulario PPGR3'!$F1596))</f>
        <v/>
      </c>
      <c r="C1596" s="191" t="str">
        <f>IF('Formulario PPGR3'!$G1596="","",'Formulario PPGR1'!#REF!)</f>
        <v/>
      </c>
      <c r="D1596" s="191" t="str">
        <f>IF('Formulario PPGR3'!$G1596="","",'Formulario PPGR1'!#REF!)</f>
        <v/>
      </c>
      <c r="E1596" s="191" t="str">
        <f>IF('Formulario PPGR3'!$G1596="","",'Formulario PPGR1'!#REF!)</f>
        <v/>
      </c>
      <c r="F1596" s="191" t="str">
        <f>IF('Formulario PPGR3'!$G1596="","",'Formulario PPGR1'!#REF!)</f>
        <v/>
      </c>
      <c r="G1596" s="243"/>
      <c r="H1596" s="531" t="str" cm="1">
        <f t="array" ref="H1596">IF(Tabla1[[#This Row],[Código_Actividad]]="","",_xlfn.XLOOKUP(Tabla1[[#This Row],[Código_Actividad]],CodigoActividad,Tabla2[Actividades Programables Presupuestables],"",0))</f>
        <v/>
      </c>
      <c r="I1596" s="532" t="str">
        <f>IFERROR(VLOOKUP('Formulario PPGR3'!$G1596,'Formulario PPGR2'!$H$110:$V$265,15,FALSE),"")</f>
        <v/>
      </c>
      <c r="J1596" s="537"/>
      <c r="K1596" s="535" t="str">
        <f>IF(Tabla1[[#This Row],[Insumos]]="","",_xlfn.XLOOKUP(Tabla1[[#This Row],[Insumos]],Tabla10[Insumo],Tabla10[InsumoAbrev],"",0))</f>
        <v/>
      </c>
      <c r="L1596" s="536"/>
      <c r="M1596" s="533" t="str">
        <f>IF(Tabla1[[#This Row],[Descripción]]="","",_xlfn.XLOOKUP(Tabla1[[#This Row],[Descripción]],Tabla10[Descripción],Tabla10[Unidad de Medida],"",0))</f>
        <v/>
      </c>
      <c r="N1596" s="323"/>
      <c r="O1596" s="534" t="str">
        <f>IF(Tabla1[[#This Row],[Descripción]]="","",_xlfn.XLOOKUP(Tabla1[[#This Row],[Descripción]],Tabla10[Descripción],Tabla10[Precio Unitario],0))</f>
        <v/>
      </c>
      <c r="P1596" s="534" t="str">
        <f>IF(Tabla1[[#This Row],[Cantidad de Insumos]]="","",Tabla1[[#This Row],[Precio Unitario]]*Tabla1[[#This Row],[Cantidad de Insumos]])</f>
        <v/>
      </c>
      <c r="Q1596" s="534" t="str">
        <f>IF(Tabla1[[#This Row],[Descripción]]="","",_xlfn.XLOOKUP(Tabla1[[#This Row],[Descripción]],Tabla10[Descripción],Tabla10[CODIGO PRESUPUESTARIO],0))</f>
        <v/>
      </c>
      <c r="R1596" s="535"/>
    </row>
    <row r="1597" spans="2:18" x14ac:dyDescent="0.25">
      <c r="B1597" s="191" t="str">
        <f>IF('Formulario PPGR3'!$G1597="","",CONCATENATE('Formulario PPGR3'!$C1597,".",'Formulario PPGR3'!$D1597,".",'Formulario PPGR3'!$E1597,".",'Formulario PPGR3'!$F1597))</f>
        <v/>
      </c>
      <c r="C1597" s="191" t="str">
        <f>IF('Formulario PPGR3'!$G1597="","",'Formulario PPGR1'!#REF!)</f>
        <v/>
      </c>
      <c r="D1597" s="191" t="str">
        <f>IF('Formulario PPGR3'!$G1597="","",'Formulario PPGR1'!#REF!)</f>
        <v/>
      </c>
      <c r="E1597" s="191" t="str">
        <f>IF('Formulario PPGR3'!$G1597="","",'Formulario PPGR1'!#REF!)</f>
        <v/>
      </c>
      <c r="F1597" s="191" t="str">
        <f>IF('Formulario PPGR3'!$G1597="","",'Formulario PPGR1'!#REF!)</f>
        <v/>
      </c>
      <c r="G1597" s="243"/>
      <c r="H1597" s="531" t="str" cm="1">
        <f t="array" ref="H1597">IF(Tabla1[[#This Row],[Código_Actividad]]="","",_xlfn.XLOOKUP(Tabla1[[#This Row],[Código_Actividad]],CodigoActividad,Tabla2[Actividades Programables Presupuestables],"",0))</f>
        <v/>
      </c>
      <c r="I1597" s="532" t="str">
        <f>IFERROR(VLOOKUP('Formulario PPGR3'!$G1597,'Formulario PPGR2'!$H$110:$V$265,15,FALSE),"")</f>
        <v/>
      </c>
      <c r="J1597" s="537"/>
      <c r="K1597" s="535" t="str">
        <f>IF(Tabla1[[#This Row],[Insumos]]="","",_xlfn.XLOOKUP(Tabla1[[#This Row],[Insumos]],Tabla10[Insumo],Tabla10[InsumoAbrev],"",0))</f>
        <v/>
      </c>
      <c r="L1597" s="536"/>
      <c r="M1597" s="533" t="str">
        <f>IF(Tabla1[[#This Row],[Descripción]]="","",_xlfn.XLOOKUP(Tabla1[[#This Row],[Descripción]],Tabla10[Descripción],Tabla10[Unidad de Medida],"",0))</f>
        <v/>
      </c>
      <c r="N1597" s="323"/>
      <c r="O1597" s="534" t="str">
        <f>IF(Tabla1[[#This Row],[Descripción]]="","",_xlfn.XLOOKUP(Tabla1[[#This Row],[Descripción]],Tabla10[Descripción],Tabla10[Precio Unitario],0))</f>
        <v/>
      </c>
      <c r="P1597" s="534" t="str">
        <f>IF(Tabla1[[#This Row],[Cantidad de Insumos]]="","",Tabla1[[#This Row],[Precio Unitario]]*Tabla1[[#This Row],[Cantidad de Insumos]])</f>
        <v/>
      </c>
      <c r="Q1597" s="534" t="str">
        <f>IF(Tabla1[[#This Row],[Descripción]]="","",_xlfn.XLOOKUP(Tabla1[[#This Row],[Descripción]],Tabla10[Descripción],Tabla10[CODIGO PRESUPUESTARIO],0))</f>
        <v/>
      </c>
      <c r="R1597" s="535"/>
    </row>
    <row r="1598" spans="2:18" x14ac:dyDescent="0.25">
      <c r="B1598" s="191" t="str">
        <f>IF('Formulario PPGR3'!$G1598="","",CONCATENATE('Formulario PPGR3'!$C1598,".",'Formulario PPGR3'!$D1598,".",'Formulario PPGR3'!$E1598,".",'Formulario PPGR3'!$F1598))</f>
        <v/>
      </c>
      <c r="C1598" s="191" t="str">
        <f>IF('Formulario PPGR3'!$G1598="","",'Formulario PPGR1'!#REF!)</f>
        <v/>
      </c>
      <c r="D1598" s="191" t="str">
        <f>IF('Formulario PPGR3'!$G1598="","",'Formulario PPGR1'!#REF!)</f>
        <v/>
      </c>
      <c r="E1598" s="191" t="str">
        <f>IF('Formulario PPGR3'!$G1598="","",'Formulario PPGR1'!#REF!)</f>
        <v/>
      </c>
      <c r="F1598" s="191" t="str">
        <f>IF('Formulario PPGR3'!$G1598="","",'Formulario PPGR1'!#REF!)</f>
        <v/>
      </c>
      <c r="G1598" s="243"/>
      <c r="H1598" s="531" t="str" cm="1">
        <f t="array" ref="H1598">IF(Tabla1[[#This Row],[Código_Actividad]]="","",_xlfn.XLOOKUP(Tabla1[[#This Row],[Código_Actividad]],CodigoActividad,Tabla2[Actividades Programables Presupuestables],"",0))</f>
        <v/>
      </c>
      <c r="I1598" s="532" t="str">
        <f>IFERROR(VLOOKUP('Formulario PPGR3'!$G1598,'Formulario PPGR2'!$H$110:$V$265,15,FALSE),"")</f>
        <v/>
      </c>
      <c r="J1598" s="537"/>
      <c r="K1598" s="535" t="str">
        <f>IF(Tabla1[[#This Row],[Insumos]]="","",_xlfn.XLOOKUP(Tabla1[[#This Row],[Insumos]],Tabla10[Insumo],Tabla10[InsumoAbrev],"",0))</f>
        <v/>
      </c>
      <c r="L1598" s="536"/>
      <c r="M1598" s="533" t="str">
        <f>IF(Tabla1[[#This Row],[Descripción]]="","",_xlfn.XLOOKUP(Tabla1[[#This Row],[Descripción]],Tabla10[Descripción],Tabla10[Unidad de Medida],"",0))</f>
        <v/>
      </c>
      <c r="N1598" s="323"/>
      <c r="O1598" s="534" t="str">
        <f>IF(Tabla1[[#This Row],[Descripción]]="","",_xlfn.XLOOKUP(Tabla1[[#This Row],[Descripción]],Tabla10[Descripción],Tabla10[Precio Unitario],0))</f>
        <v/>
      </c>
      <c r="P1598" s="534" t="str">
        <f>IF(Tabla1[[#This Row],[Cantidad de Insumos]]="","",Tabla1[[#This Row],[Precio Unitario]]*Tabla1[[#This Row],[Cantidad de Insumos]])</f>
        <v/>
      </c>
      <c r="Q1598" s="534" t="str">
        <f>IF(Tabla1[[#This Row],[Descripción]]="","",_xlfn.XLOOKUP(Tabla1[[#This Row],[Descripción]],Tabla10[Descripción],Tabla10[CODIGO PRESUPUESTARIO],0))</f>
        <v/>
      </c>
      <c r="R1598" s="535"/>
    </row>
    <row r="1599" spans="2:18" x14ac:dyDescent="0.25">
      <c r="B1599" s="191" t="str">
        <f>IF('Formulario PPGR3'!$G1599="","",CONCATENATE('Formulario PPGR3'!$C1599,".",'Formulario PPGR3'!$D1599,".",'Formulario PPGR3'!$E1599,".",'Formulario PPGR3'!$F1599))</f>
        <v/>
      </c>
      <c r="C1599" s="191" t="str">
        <f>IF('Formulario PPGR3'!$G1599="","",'Formulario PPGR1'!#REF!)</f>
        <v/>
      </c>
      <c r="D1599" s="191" t="str">
        <f>IF('Formulario PPGR3'!$G1599="","",'Formulario PPGR1'!#REF!)</f>
        <v/>
      </c>
      <c r="E1599" s="191" t="str">
        <f>IF('Formulario PPGR3'!$G1599="","",'Formulario PPGR1'!#REF!)</f>
        <v/>
      </c>
      <c r="F1599" s="191" t="str">
        <f>IF('Formulario PPGR3'!$G1599="","",'Formulario PPGR1'!#REF!)</f>
        <v/>
      </c>
      <c r="G1599" s="243"/>
      <c r="H1599" s="531" t="str" cm="1">
        <f t="array" ref="H1599">IF(Tabla1[[#This Row],[Código_Actividad]]="","",_xlfn.XLOOKUP(Tabla1[[#This Row],[Código_Actividad]],CodigoActividad,Tabla2[Actividades Programables Presupuestables],"",0))</f>
        <v/>
      </c>
      <c r="I1599" s="532" t="str">
        <f>IFERROR(VLOOKUP('Formulario PPGR3'!$G1599,'Formulario PPGR2'!$H$110:$V$265,15,FALSE),"")</f>
        <v/>
      </c>
      <c r="J1599" s="537"/>
      <c r="K1599" s="535" t="str">
        <f>IF(Tabla1[[#This Row],[Insumos]]="","",_xlfn.XLOOKUP(Tabla1[[#This Row],[Insumos]],Tabla10[Insumo],Tabla10[InsumoAbrev],"",0))</f>
        <v/>
      </c>
      <c r="L1599" s="536"/>
      <c r="M1599" s="533" t="str">
        <f>IF(Tabla1[[#This Row],[Descripción]]="","",_xlfn.XLOOKUP(Tabla1[[#This Row],[Descripción]],Tabla10[Descripción],Tabla10[Unidad de Medida],"",0))</f>
        <v/>
      </c>
      <c r="N1599" s="323"/>
      <c r="O1599" s="534" t="str">
        <f>IF(Tabla1[[#This Row],[Descripción]]="","",_xlfn.XLOOKUP(Tabla1[[#This Row],[Descripción]],Tabla10[Descripción],Tabla10[Precio Unitario],0))</f>
        <v/>
      </c>
      <c r="P1599" s="534" t="str">
        <f>IF(Tabla1[[#This Row],[Cantidad de Insumos]]="","",Tabla1[[#This Row],[Precio Unitario]]*Tabla1[[#This Row],[Cantidad de Insumos]])</f>
        <v/>
      </c>
      <c r="Q1599" s="534" t="str">
        <f>IF(Tabla1[[#This Row],[Descripción]]="","",_xlfn.XLOOKUP(Tabla1[[#This Row],[Descripción]],Tabla10[Descripción],Tabla10[CODIGO PRESUPUESTARIO],0))</f>
        <v/>
      </c>
      <c r="R1599" s="535"/>
    </row>
    <row r="1600" spans="2:18" x14ac:dyDescent="0.25">
      <c r="B1600" s="191" t="str">
        <f>IF('Formulario PPGR3'!$G1600="","",CONCATENATE('Formulario PPGR3'!$C1600,".",'Formulario PPGR3'!$D1600,".",'Formulario PPGR3'!$E1600,".",'Formulario PPGR3'!$F1600))</f>
        <v/>
      </c>
      <c r="C1600" s="191" t="str">
        <f>IF('Formulario PPGR3'!$G1600="","",'Formulario PPGR1'!#REF!)</f>
        <v/>
      </c>
      <c r="D1600" s="191" t="str">
        <f>IF('Formulario PPGR3'!$G1600="","",'Formulario PPGR1'!#REF!)</f>
        <v/>
      </c>
      <c r="E1600" s="191" t="str">
        <f>IF('Formulario PPGR3'!$G1600="","",'Formulario PPGR1'!#REF!)</f>
        <v/>
      </c>
      <c r="F1600" s="191" t="str">
        <f>IF('Formulario PPGR3'!$G1600="","",'Formulario PPGR1'!#REF!)</f>
        <v/>
      </c>
      <c r="G1600" s="243"/>
      <c r="H1600" s="531" t="str" cm="1">
        <f t="array" ref="H1600">IF(Tabla1[[#This Row],[Código_Actividad]]="","",_xlfn.XLOOKUP(Tabla1[[#This Row],[Código_Actividad]],CodigoActividad,Tabla2[Actividades Programables Presupuestables],"",0))</f>
        <v/>
      </c>
      <c r="I1600" s="532" t="str">
        <f>IFERROR(VLOOKUP('Formulario PPGR3'!$G1600,'Formulario PPGR2'!$H$110:$V$265,15,FALSE),"")</f>
        <v/>
      </c>
      <c r="J1600" s="537"/>
      <c r="K1600" s="535" t="str">
        <f>IF(Tabla1[[#This Row],[Insumos]]="","",_xlfn.XLOOKUP(Tabla1[[#This Row],[Insumos]],Tabla10[Insumo],Tabla10[InsumoAbrev],"",0))</f>
        <v/>
      </c>
      <c r="L1600" s="536"/>
      <c r="M1600" s="533" t="str">
        <f>IF(Tabla1[[#This Row],[Descripción]]="","",_xlfn.XLOOKUP(Tabla1[[#This Row],[Descripción]],Tabla10[Descripción],Tabla10[Unidad de Medida],"",0))</f>
        <v/>
      </c>
      <c r="N1600" s="323"/>
      <c r="O1600" s="534" t="str">
        <f>IF(Tabla1[[#This Row],[Descripción]]="","",_xlfn.XLOOKUP(Tabla1[[#This Row],[Descripción]],Tabla10[Descripción],Tabla10[Precio Unitario],0))</f>
        <v/>
      </c>
      <c r="P1600" s="534" t="str">
        <f>IF(Tabla1[[#This Row],[Cantidad de Insumos]]="","",Tabla1[[#This Row],[Precio Unitario]]*Tabla1[[#This Row],[Cantidad de Insumos]])</f>
        <v/>
      </c>
      <c r="Q1600" s="534" t="str">
        <f>IF(Tabla1[[#This Row],[Descripción]]="","",_xlfn.XLOOKUP(Tabla1[[#This Row],[Descripción]],Tabla10[Descripción],Tabla10[CODIGO PRESUPUESTARIO],0))</f>
        <v/>
      </c>
      <c r="R1600" s="535"/>
    </row>
    <row r="1601" spans="2:18" x14ac:dyDescent="0.25">
      <c r="B1601" s="191" t="str">
        <f>IF('Formulario PPGR3'!$G1601="","",CONCATENATE('Formulario PPGR3'!$C1601,".",'Formulario PPGR3'!$D1601,".",'Formulario PPGR3'!$E1601,".",'Formulario PPGR3'!$F1601))</f>
        <v/>
      </c>
      <c r="C1601" s="191" t="str">
        <f>IF('Formulario PPGR3'!$G1601="","",'Formulario PPGR1'!#REF!)</f>
        <v/>
      </c>
      <c r="D1601" s="191" t="str">
        <f>IF('Formulario PPGR3'!$G1601="","",'Formulario PPGR1'!#REF!)</f>
        <v/>
      </c>
      <c r="E1601" s="191" t="str">
        <f>IF('Formulario PPGR3'!$G1601="","",'Formulario PPGR1'!#REF!)</f>
        <v/>
      </c>
      <c r="F1601" s="191" t="str">
        <f>IF('Formulario PPGR3'!$G1601="","",'Formulario PPGR1'!#REF!)</f>
        <v/>
      </c>
      <c r="G1601" s="243"/>
      <c r="H1601" s="531" t="str" cm="1">
        <f t="array" ref="H1601">IF(Tabla1[[#This Row],[Código_Actividad]]="","",_xlfn.XLOOKUP(Tabla1[[#This Row],[Código_Actividad]],CodigoActividad,Tabla2[Actividades Programables Presupuestables],"",0))</f>
        <v/>
      </c>
      <c r="I1601" s="532" t="str">
        <f>IFERROR(VLOOKUP('Formulario PPGR3'!$G1601,'Formulario PPGR2'!$H$110:$V$265,15,FALSE),"")</f>
        <v/>
      </c>
      <c r="J1601" s="537"/>
      <c r="K1601" s="535" t="str">
        <f>IF(Tabla1[[#This Row],[Insumos]]="","",_xlfn.XLOOKUP(Tabla1[[#This Row],[Insumos]],Tabla10[Insumo],Tabla10[InsumoAbrev],"",0))</f>
        <v/>
      </c>
      <c r="L1601" s="536"/>
      <c r="M1601" s="533" t="str">
        <f>IF(Tabla1[[#This Row],[Descripción]]="","",_xlfn.XLOOKUP(Tabla1[[#This Row],[Descripción]],Tabla10[Descripción],Tabla10[Unidad de Medida],"",0))</f>
        <v/>
      </c>
      <c r="N1601" s="323"/>
      <c r="O1601" s="534" t="str">
        <f>IF(Tabla1[[#This Row],[Descripción]]="","",_xlfn.XLOOKUP(Tabla1[[#This Row],[Descripción]],Tabla10[Descripción],Tabla10[Precio Unitario],0))</f>
        <v/>
      </c>
      <c r="P1601" s="534" t="str">
        <f>IF(Tabla1[[#This Row],[Cantidad de Insumos]]="","",Tabla1[[#This Row],[Precio Unitario]]*Tabla1[[#This Row],[Cantidad de Insumos]])</f>
        <v/>
      </c>
      <c r="Q1601" s="534" t="str">
        <f>IF(Tabla1[[#This Row],[Descripción]]="","",_xlfn.XLOOKUP(Tabla1[[#This Row],[Descripción]],Tabla10[Descripción],Tabla10[CODIGO PRESUPUESTARIO],0))</f>
        <v/>
      </c>
      <c r="R1601" s="535"/>
    </row>
    <row r="1602" spans="2:18" x14ac:dyDescent="0.25">
      <c r="B1602" s="191" t="str">
        <f>IF('Formulario PPGR3'!$G1602="","",CONCATENATE('Formulario PPGR3'!$C1602,".",'Formulario PPGR3'!$D1602,".",'Formulario PPGR3'!$E1602,".",'Formulario PPGR3'!$F1602))</f>
        <v/>
      </c>
      <c r="C1602" s="191" t="str">
        <f>IF('Formulario PPGR3'!$G1602="","",'Formulario PPGR1'!#REF!)</f>
        <v/>
      </c>
      <c r="D1602" s="191" t="str">
        <f>IF('Formulario PPGR3'!$G1602="","",'Formulario PPGR1'!#REF!)</f>
        <v/>
      </c>
      <c r="E1602" s="191" t="str">
        <f>IF('Formulario PPGR3'!$G1602="","",'Formulario PPGR1'!#REF!)</f>
        <v/>
      </c>
      <c r="F1602" s="191" t="str">
        <f>IF('Formulario PPGR3'!$G1602="","",'Formulario PPGR1'!#REF!)</f>
        <v/>
      </c>
      <c r="G1602" s="243"/>
      <c r="H1602" s="531" t="str" cm="1">
        <f t="array" ref="H1602">IF(Tabla1[[#This Row],[Código_Actividad]]="","",_xlfn.XLOOKUP(Tabla1[[#This Row],[Código_Actividad]],CodigoActividad,Tabla2[Actividades Programables Presupuestables],"",0))</f>
        <v/>
      </c>
      <c r="I1602" s="532" t="str">
        <f>IFERROR(VLOOKUP('Formulario PPGR3'!$G1602,'Formulario PPGR2'!$H$110:$V$265,15,FALSE),"")</f>
        <v/>
      </c>
      <c r="J1602" s="537"/>
      <c r="K1602" s="535" t="str">
        <f>IF(Tabla1[[#This Row],[Insumos]]="","",_xlfn.XLOOKUP(Tabla1[[#This Row],[Insumos]],Tabla10[Insumo],Tabla10[InsumoAbrev],"",0))</f>
        <v/>
      </c>
      <c r="L1602" s="536"/>
      <c r="M1602" s="533" t="str">
        <f>IF(Tabla1[[#This Row],[Descripción]]="","",_xlfn.XLOOKUP(Tabla1[[#This Row],[Descripción]],Tabla10[Descripción],Tabla10[Unidad de Medida],"",0))</f>
        <v/>
      </c>
      <c r="N1602" s="323"/>
      <c r="O1602" s="534" t="str">
        <f>IF(Tabla1[[#This Row],[Descripción]]="","",_xlfn.XLOOKUP(Tabla1[[#This Row],[Descripción]],Tabla10[Descripción],Tabla10[Precio Unitario],0))</f>
        <v/>
      </c>
      <c r="P1602" s="534" t="str">
        <f>IF(Tabla1[[#This Row],[Cantidad de Insumos]]="","",Tabla1[[#This Row],[Precio Unitario]]*Tabla1[[#This Row],[Cantidad de Insumos]])</f>
        <v/>
      </c>
      <c r="Q1602" s="534" t="str">
        <f>IF(Tabla1[[#This Row],[Descripción]]="","",_xlfn.XLOOKUP(Tabla1[[#This Row],[Descripción]],Tabla10[Descripción],Tabla10[CODIGO PRESUPUESTARIO],0))</f>
        <v/>
      </c>
      <c r="R1602" s="535"/>
    </row>
    <row r="1603" spans="2:18" hidden="1" x14ac:dyDescent="0.25">
      <c r="B1603" s="191" t="str">
        <f>IF('Formulario PPGR3'!$G1603="","",CONCATENATE('Formulario PPGR3'!$C1603,".",'Formulario PPGR3'!$D1603,".",'Formulario PPGR3'!$E1603,".",'Formulario PPGR3'!$F1603))</f>
        <v/>
      </c>
      <c r="C1603" s="191" t="str">
        <f>IF('Formulario PPGR3'!$G1603="","",'Formulario PPGR1'!#REF!)</f>
        <v/>
      </c>
      <c r="D1603" s="191" t="str">
        <f>IF('Formulario PPGR3'!$G1603="","",'Formulario PPGR1'!#REF!)</f>
        <v/>
      </c>
      <c r="E1603" s="191" t="str">
        <f>IF('Formulario PPGR3'!$G1603="","",'Formulario PPGR1'!#REF!)</f>
        <v/>
      </c>
      <c r="F1603" s="191" t="str">
        <f>IF('Formulario PPGR3'!$G1603="","",'Formulario PPGR1'!#REF!)</f>
        <v/>
      </c>
      <c r="G1603" s="243"/>
      <c r="H1603" s="531" t="str" cm="1">
        <f t="array" ref="H1603">IF(Tabla1[[#This Row],[Código_Actividad]]="","",_xlfn.XLOOKUP(Tabla1[[#This Row],[Código_Actividad]],CodigoActividad,Tabla2[Actividades Programables Presupuestables],"",0))</f>
        <v/>
      </c>
      <c r="I1603" s="532" t="str">
        <f>IFERROR(VLOOKUP('Formulario PPGR3'!$G1603,'Formulario PPGR2'!$H$110:$V$265,15,FALSE),"")</f>
        <v/>
      </c>
      <c r="J1603" s="537"/>
      <c r="K1603" s="535" t="str">
        <f>IF(Tabla1[[#This Row],[Insumos]]="","",_xlfn.XLOOKUP(Tabla1[[#This Row],[Insumos]],Tabla10[Insumo],Tabla10[InsumoAbrev],"",0))</f>
        <v/>
      </c>
      <c r="L1603" s="536"/>
      <c r="M1603" s="533" t="str">
        <f>IF(Tabla1[[#This Row],[Descripción]]="","",_xlfn.XLOOKUP(Tabla1[[#This Row],[Descripción]],Tabla10[Descripción],Tabla10[Unidad de Medida],"",0))</f>
        <v/>
      </c>
      <c r="N1603" s="323"/>
      <c r="O1603" s="534" t="str">
        <f>IF(Tabla1[[#This Row],[Descripción]]="","",_xlfn.XLOOKUP(Tabla1[[#This Row],[Descripción]],Tabla10[Descripción],Tabla10[Precio Unitario],0))</f>
        <v/>
      </c>
      <c r="P1603" s="534" t="str">
        <f>IF(Tabla1[[#This Row],[Cantidad de Insumos]]="","",Tabla1[[#This Row],[Precio Unitario]]*Tabla1[[#This Row],[Cantidad de Insumos]])</f>
        <v/>
      </c>
      <c r="Q1603" s="534" t="str">
        <f>IF(Tabla1[[#This Row],[Descripción]]="","",_xlfn.XLOOKUP(Tabla1[[#This Row],[Descripción]],Tabla10[Descripción],Tabla10[CODIGO PRESUPUESTARIO],0))</f>
        <v/>
      </c>
      <c r="R1603" s="535"/>
    </row>
    <row r="1604" spans="2:18" hidden="1" x14ac:dyDescent="0.25">
      <c r="B1604" s="191" t="str">
        <f>IF('Formulario PPGR3'!$G1604="","",CONCATENATE('Formulario PPGR3'!$C1604,".",'Formulario PPGR3'!$D1604,".",'Formulario PPGR3'!$E1604,".",'Formulario PPGR3'!$F1604))</f>
        <v/>
      </c>
      <c r="C1604" s="191" t="str">
        <f>IF('Formulario PPGR3'!$G1604="","",'Formulario PPGR1'!#REF!)</f>
        <v/>
      </c>
      <c r="D1604" s="191" t="str">
        <f>IF('Formulario PPGR3'!$G1604="","",'Formulario PPGR1'!#REF!)</f>
        <v/>
      </c>
      <c r="E1604" s="191" t="str">
        <f>IF('Formulario PPGR3'!$G1604="","",'Formulario PPGR1'!#REF!)</f>
        <v/>
      </c>
      <c r="F1604" s="191" t="str">
        <f>IF('Formulario PPGR3'!$G1604="","",'Formulario PPGR1'!#REF!)</f>
        <v/>
      </c>
      <c r="G1604" s="243"/>
      <c r="H1604" s="531" t="str" cm="1">
        <f t="array" ref="H1604">IF(Tabla1[[#This Row],[Código_Actividad]]="","",_xlfn.XLOOKUP(Tabla1[[#This Row],[Código_Actividad]],CodigoActividad,Tabla2[Actividades Programables Presupuestables],"",0))</f>
        <v/>
      </c>
      <c r="I1604" s="532" t="str">
        <f>IFERROR(VLOOKUP('Formulario PPGR3'!$G1604,'Formulario PPGR2'!$H$110:$V$265,15,FALSE),"")</f>
        <v/>
      </c>
      <c r="J1604" s="537"/>
      <c r="K1604" s="535" t="str">
        <f>IF(Tabla1[[#This Row],[Insumos]]="","",_xlfn.XLOOKUP(Tabla1[[#This Row],[Insumos]],Tabla10[Insumo],Tabla10[InsumoAbrev],"",0))</f>
        <v/>
      </c>
      <c r="L1604" s="536"/>
      <c r="M1604" s="533" t="str">
        <f>IF(Tabla1[[#This Row],[Descripción]]="","",_xlfn.XLOOKUP(Tabla1[[#This Row],[Descripción]],Tabla10[Descripción],Tabla10[Unidad de Medida],"",0))</f>
        <v/>
      </c>
      <c r="N1604" s="323"/>
      <c r="O1604" s="534" t="str">
        <f>IF(Tabla1[[#This Row],[Descripción]]="","",_xlfn.XLOOKUP(Tabla1[[#This Row],[Descripción]],Tabla10[Descripción],Tabla10[Precio Unitario],0))</f>
        <v/>
      </c>
      <c r="P1604" s="534" t="str">
        <f>IF(Tabla1[[#This Row],[Cantidad de Insumos]]="","",Tabla1[[#This Row],[Precio Unitario]]*Tabla1[[#This Row],[Cantidad de Insumos]])</f>
        <v/>
      </c>
      <c r="Q1604" s="534" t="str">
        <f>IF(Tabla1[[#This Row],[Descripción]]="","",_xlfn.XLOOKUP(Tabla1[[#This Row],[Descripción]],Tabla10[Descripción],Tabla10[CODIGO PRESUPUESTARIO],0))</f>
        <v/>
      </c>
      <c r="R1604" s="535"/>
    </row>
    <row r="1605" spans="2:18" hidden="1" x14ac:dyDescent="0.25">
      <c r="B1605" s="191" t="str">
        <f>IF('Formulario PPGR3'!$G1605="","",CONCATENATE('Formulario PPGR3'!$C1605,".",'Formulario PPGR3'!$D1605,".",'Formulario PPGR3'!$E1605,".",'Formulario PPGR3'!$F1605))</f>
        <v/>
      </c>
      <c r="C1605" s="191" t="str">
        <f>IF('Formulario PPGR3'!$G1605="","",'Formulario PPGR1'!#REF!)</f>
        <v/>
      </c>
      <c r="D1605" s="191" t="str">
        <f>IF('Formulario PPGR3'!$G1605="","",'Formulario PPGR1'!#REF!)</f>
        <v/>
      </c>
      <c r="E1605" s="191" t="str">
        <f>IF('Formulario PPGR3'!$G1605="","",'Formulario PPGR1'!#REF!)</f>
        <v/>
      </c>
      <c r="F1605" s="191" t="str">
        <f>IF('Formulario PPGR3'!$G1605="","",'Formulario PPGR1'!#REF!)</f>
        <v/>
      </c>
      <c r="G1605" s="243"/>
      <c r="H1605" s="531" t="str" cm="1">
        <f t="array" ref="H1605">IF(Tabla1[[#This Row],[Código_Actividad]]="","",_xlfn.XLOOKUP(Tabla1[[#This Row],[Código_Actividad]],CodigoActividad,Tabla2[Actividades Programables Presupuestables],"",0))</f>
        <v/>
      </c>
      <c r="I1605" s="532" t="str">
        <f>IFERROR(VLOOKUP('Formulario PPGR3'!$G1605,'Formulario PPGR2'!$H$110:$V$265,15,FALSE),"")</f>
        <v/>
      </c>
      <c r="J1605" s="537"/>
      <c r="K1605" s="535" t="str">
        <f>IF(Tabla1[[#This Row],[Insumos]]="","",_xlfn.XLOOKUP(Tabla1[[#This Row],[Insumos]],Tabla10[Insumo],Tabla10[InsumoAbrev],"",0))</f>
        <v/>
      </c>
      <c r="L1605" s="536"/>
      <c r="M1605" s="533" t="str">
        <f>IF(Tabla1[[#This Row],[Descripción]]="","",_xlfn.XLOOKUP(Tabla1[[#This Row],[Descripción]],Tabla10[Descripción],Tabla10[Unidad de Medida],"",0))</f>
        <v/>
      </c>
      <c r="N1605" s="323"/>
      <c r="O1605" s="534" t="str">
        <f>IF(Tabla1[[#This Row],[Descripción]]="","",_xlfn.XLOOKUP(Tabla1[[#This Row],[Descripción]],Tabla10[Descripción],Tabla10[Precio Unitario],0))</f>
        <v/>
      </c>
      <c r="P1605" s="534" t="str">
        <f>IF(Tabla1[[#This Row],[Cantidad de Insumos]]="","",Tabla1[[#This Row],[Precio Unitario]]*Tabla1[[#This Row],[Cantidad de Insumos]])</f>
        <v/>
      </c>
      <c r="Q1605" s="534" t="str">
        <f>IF(Tabla1[[#This Row],[Descripción]]="","",_xlfn.XLOOKUP(Tabla1[[#This Row],[Descripción]],Tabla10[Descripción],Tabla10[CODIGO PRESUPUESTARIO],0))</f>
        <v/>
      </c>
      <c r="R1605" s="535"/>
    </row>
    <row r="1606" spans="2:18" hidden="1" x14ac:dyDescent="0.25">
      <c r="B1606" s="191" t="str">
        <f>IF('Formulario PPGR3'!$G1606="","",CONCATENATE('Formulario PPGR3'!$C1606,".",'Formulario PPGR3'!$D1606,".",'Formulario PPGR3'!$E1606,".",'Formulario PPGR3'!$F1606))</f>
        <v/>
      </c>
      <c r="C1606" s="191" t="str">
        <f>IF('Formulario PPGR3'!$G1606="","",'Formulario PPGR1'!#REF!)</f>
        <v/>
      </c>
      <c r="D1606" s="191" t="str">
        <f>IF('Formulario PPGR3'!$G1606="","",'Formulario PPGR1'!#REF!)</f>
        <v/>
      </c>
      <c r="E1606" s="191" t="str">
        <f>IF('Formulario PPGR3'!$G1606="","",'Formulario PPGR1'!#REF!)</f>
        <v/>
      </c>
      <c r="F1606" s="191" t="str">
        <f>IF('Formulario PPGR3'!$G1606="","",'Formulario PPGR1'!#REF!)</f>
        <v/>
      </c>
      <c r="G1606" s="243"/>
      <c r="H1606" s="531" t="str" cm="1">
        <f t="array" ref="H1606">IF(Tabla1[[#This Row],[Código_Actividad]]="","",_xlfn.XLOOKUP(Tabla1[[#This Row],[Código_Actividad]],CodigoActividad,Tabla2[Actividades Programables Presupuestables],"",0))</f>
        <v/>
      </c>
      <c r="I1606" s="532" t="str">
        <f>IFERROR(VLOOKUP('Formulario PPGR3'!$G1606,'Formulario PPGR2'!$H$110:$V$265,15,FALSE),"")</f>
        <v/>
      </c>
      <c r="J1606" s="537"/>
      <c r="K1606" s="535" t="str">
        <f>IF(Tabla1[[#This Row],[Insumos]]="","",_xlfn.XLOOKUP(Tabla1[[#This Row],[Insumos]],Tabla10[Insumo],Tabla10[InsumoAbrev],"",0))</f>
        <v/>
      </c>
      <c r="L1606" s="536"/>
      <c r="M1606" s="533" t="str">
        <f>IF(Tabla1[[#This Row],[Descripción]]="","",_xlfn.XLOOKUP(Tabla1[[#This Row],[Descripción]],Tabla10[Descripción],Tabla10[Unidad de Medida],"",0))</f>
        <v/>
      </c>
      <c r="N1606" s="323"/>
      <c r="O1606" s="534" t="str">
        <f>IF(Tabla1[[#This Row],[Descripción]]="","",_xlfn.XLOOKUP(Tabla1[[#This Row],[Descripción]],Tabla10[Descripción],Tabla10[Precio Unitario],0))</f>
        <v/>
      </c>
      <c r="P1606" s="534" t="str">
        <f>IF(Tabla1[[#This Row],[Cantidad de Insumos]]="","",Tabla1[[#This Row],[Precio Unitario]]*Tabla1[[#This Row],[Cantidad de Insumos]])</f>
        <v/>
      </c>
      <c r="Q1606" s="534" t="str">
        <f>IF(Tabla1[[#This Row],[Descripción]]="","",_xlfn.XLOOKUP(Tabla1[[#This Row],[Descripción]],Tabla10[Descripción],Tabla10[CODIGO PRESUPUESTARIO],0))</f>
        <v/>
      </c>
      <c r="R1606" s="535"/>
    </row>
    <row r="1607" spans="2:18" hidden="1" x14ac:dyDescent="0.25">
      <c r="B1607" s="191" t="str">
        <f>IF('Formulario PPGR3'!$G1607="","",CONCATENATE('Formulario PPGR3'!$C1607,".",'Formulario PPGR3'!$D1607,".",'Formulario PPGR3'!$E1607,".",'Formulario PPGR3'!$F1607))</f>
        <v/>
      </c>
      <c r="C1607" s="191" t="str">
        <f>IF('Formulario PPGR3'!$G1607="","",'Formulario PPGR1'!#REF!)</f>
        <v/>
      </c>
      <c r="D1607" s="191" t="str">
        <f>IF('Formulario PPGR3'!$G1607="","",'Formulario PPGR1'!#REF!)</f>
        <v/>
      </c>
      <c r="E1607" s="191" t="str">
        <f>IF('Formulario PPGR3'!$G1607="","",'Formulario PPGR1'!#REF!)</f>
        <v/>
      </c>
      <c r="F1607" s="191" t="str">
        <f>IF('Formulario PPGR3'!$G1607="","",'Formulario PPGR1'!#REF!)</f>
        <v/>
      </c>
      <c r="G1607" s="243"/>
      <c r="H1607" s="531" t="str" cm="1">
        <f t="array" ref="H1607">IF(Tabla1[[#This Row],[Código_Actividad]]="","",_xlfn.XLOOKUP(Tabla1[[#This Row],[Código_Actividad]],CodigoActividad,Tabla2[Actividades Programables Presupuestables],"",0))</f>
        <v/>
      </c>
      <c r="I1607" s="532" t="str">
        <f>IFERROR(VLOOKUP('Formulario PPGR3'!$G1607,'Formulario PPGR2'!$H$110:$V$265,15,FALSE),"")</f>
        <v/>
      </c>
      <c r="J1607" s="537"/>
      <c r="K1607" s="535" t="str">
        <f>IF(Tabla1[[#This Row],[Insumos]]="","",_xlfn.XLOOKUP(Tabla1[[#This Row],[Insumos]],Tabla10[Insumo],Tabla10[InsumoAbrev],"",0))</f>
        <v/>
      </c>
      <c r="L1607" s="536"/>
      <c r="M1607" s="533" t="str">
        <f>IF(Tabla1[[#This Row],[Descripción]]="","",_xlfn.XLOOKUP(Tabla1[[#This Row],[Descripción]],Tabla10[Descripción],Tabla10[Unidad de Medida],"",0))</f>
        <v/>
      </c>
      <c r="N1607" s="323"/>
      <c r="O1607" s="534" t="str">
        <f>IF(Tabla1[[#This Row],[Descripción]]="","",_xlfn.XLOOKUP(Tabla1[[#This Row],[Descripción]],Tabla10[Descripción],Tabla10[Precio Unitario],0))</f>
        <v/>
      </c>
      <c r="P1607" s="534" t="str">
        <f>IF(Tabla1[[#This Row],[Cantidad de Insumos]]="","",Tabla1[[#This Row],[Precio Unitario]]*Tabla1[[#This Row],[Cantidad de Insumos]])</f>
        <v/>
      </c>
      <c r="Q1607" s="534" t="str">
        <f>IF(Tabla1[[#This Row],[Descripción]]="","",_xlfn.XLOOKUP(Tabla1[[#This Row],[Descripción]],Tabla10[Descripción],Tabla10[CODIGO PRESUPUESTARIO],0))</f>
        <v/>
      </c>
      <c r="R1607" s="535"/>
    </row>
    <row r="1608" spans="2:18" hidden="1" x14ac:dyDescent="0.25">
      <c r="B1608" s="191" t="str">
        <f>IF('Formulario PPGR3'!$G1608="","",CONCATENATE('Formulario PPGR3'!$C1608,".",'Formulario PPGR3'!$D1608,".",'Formulario PPGR3'!$E1608,".",'Formulario PPGR3'!$F1608))</f>
        <v/>
      </c>
      <c r="C1608" s="191" t="str">
        <f>IF('Formulario PPGR3'!$G1608="","",'Formulario PPGR1'!#REF!)</f>
        <v/>
      </c>
      <c r="D1608" s="191" t="str">
        <f>IF('Formulario PPGR3'!$G1608="","",'Formulario PPGR1'!#REF!)</f>
        <v/>
      </c>
      <c r="E1608" s="191" t="str">
        <f>IF('Formulario PPGR3'!$G1608="","",'Formulario PPGR1'!#REF!)</f>
        <v/>
      </c>
      <c r="F1608" s="191" t="str">
        <f>IF('Formulario PPGR3'!$G1608="","",'Formulario PPGR1'!#REF!)</f>
        <v/>
      </c>
      <c r="G1608" s="243"/>
      <c r="H1608" s="531" t="str" cm="1">
        <f t="array" ref="H1608">IF(Tabla1[[#This Row],[Código_Actividad]]="","",_xlfn.XLOOKUP(Tabla1[[#This Row],[Código_Actividad]],CodigoActividad,Tabla2[Actividades Programables Presupuestables],"",0))</f>
        <v/>
      </c>
      <c r="I1608" s="532" t="str">
        <f>IFERROR(VLOOKUP('Formulario PPGR3'!$G1608,'Formulario PPGR2'!$H$110:$V$265,15,FALSE),"")</f>
        <v/>
      </c>
      <c r="J1608" s="537"/>
      <c r="K1608" s="535" t="str">
        <f>IF(Tabla1[[#This Row],[Insumos]]="","",_xlfn.XLOOKUP(Tabla1[[#This Row],[Insumos]],Tabla10[Insumo],Tabla10[InsumoAbrev],"",0))</f>
        <v/>
      </c>
      <c r="L1608" s="536"/>
      <c r="M1608" s="533" t="str">
        <f>IF(Tabla1[[#This Row],[Descripción]]="","",_xlfn.XLOOKUP(Tabla1[[#This Row],[Descripción]],Tabla10[Descripción],Tabla10[Unidad de Medida],"",0))</f>
        <v/>
      </c>
      <c r="N1608" s="323"/>
      <c r="O1608" s="534" t="str">
        <f>IF(Tabla1[[#This Row],[Descripción]]="","",_xlfn.XLOOKUP(Tabla1[[#This Row],[Descripción]],Tabla10[Descripción],Tabla10[Precio Unitario],0))</f>
        <v/>
      </c>
      <c r="P1608" s="534" t="str">
        <f>IF(Tabla1[[#This Row],[Cantidad de Insumos]]="","",Tabla1[[#This Row],[Precio Unitario]]*Tabla1[[#This Row],[Cantidad de Insumos]])</f>
        <v/>
      </c>
      <c r="Q1608" s="534" t="str">
        <f>IF(Tabla1[[#This Row],[Descripción]]="","",_xlfn.XLOOKUP(Tabla1[[#This Row],[Descripción]],Tabla10[Descripción],Tabla10[CODIGO PRESUPUESTARIO],0))</f>
        <v/>
      </c>
      <c r="R1608" s="535"/>
    </row>
    <row r="1609" spans="2:18" hidden="1" x14ac:dyDescent="0.25">
      <c r="B1609" s="191" t="str">
        <f>IF('Formulario PPGR3'!$G1609="","",CONCATENATE('Formulario PPGR3'!$C1609,".",'Formulario PPGR3'!$D1609,".",'Formulario PPGR3'!$E1609,".",'Formulario PPGR3'!$F1609))</f>
        <v/>
      </c>
      <c r="C1609" s="191" t="str">
        <f>IF('Formulario PPGR3'!$G1609="","",'Formulario PPGR1'!#REF!)</f>
        <v/>
      </c>
      <c r="D1609" s="191" t="str">
        <f>IF('Formulario PPGR3'!$G1609="","",'Formulario PPGR1'!#REF!)</f>
        <v/>
      </c>
      <c r="E1609" s="191" t="str">
        <f>IF('Formulario PPGR3'!$G1609="","",'Formulario PPGR1'!#REF!)</f>
        <v/>
      </c>
      <c r="F1609" s="191" t="str">
        <f>IF('Formulario PPGR3'!$G1609="","",'Formulario PPGR1'!#REF!)</f>
        <v/>
      </c>
      <c r="G1609" s="243"/>
      <c r="H1609" s="531" t="str" cm="1">
        <f t="array" ref="H1609">IF(Tabla1[[#This Row],[Código_Actividad]]="","",_xlfn.XLOOKUP(Tabla1[[#This Row],[Código_Actividad]],CodigoActividad,Tabla2[Actividades Programables Presupuestables],"",0))</f>
        <v/>
      </c>
      <c r="I1609" s="532" t="str">
        <f>IFERROR(VLOOKUP('Formulario PPGR3'!$G1609,'Formulario PPGR2'!$H$110:$V$265,15,FALSE),"")</f>
        <v/>
      </c>
      <c r="J1609" s="537"/>
      <c r="K1609" s="535" t="str">
        <f>IF(Tabla1[[#This Row],[Insumos]]="","",_xlfn.XLOOKUP(Tabla1[[#This Row],[Insumos]],Tabla10[Insumo],Tabla10[InsumoAbrev],"",0))</f>
        <v/>
      </c>
      <c r="L1609" s="536"/>
      <c r="M1609" s="533" t="str">
        <f>IF(Tabla1[[#This Row],[Descripción]]="","",_xlfn.XLOOKUP(Tabla1[[#This Row],[Descripción]],Tabla10[Descripción],Tabla10[Unidad de Medida],"",0))</f>
        <v/>
      </c>
      <c r="N1609" s="323"/>
      <c r="O1609" s="534" t="str">
        <f>IF(Tabla1[[#This Row],[Descripción]]="","",_xlfn.XLOOKUP(Tabla1[[#This Row],[Descripción]],Tabla10[Descripción],Tabla10[Precio Unitario],0))</f>
        <v/>
      </c>
      <c r="P1609" s="534" t="str">
        <f>IF(Tabla1[[#This Row],[Cantidad de Insumos]]="","",Tabla1[[#This Row],[Precio Unitario]]*Tabla1[[#This Row],[Cantidad de Insumos]])</f>
        <v/>
      </c>
      <c r="Q1609" s="534" t="str">
        <f>IF(Tabla1[[#This Row],[Descripción]]="","",_xlfn.XLOOKUP(Tabla1[[#This Row],[Descripción]],Tabla10[Descripción],Tabla10[CODIGO PRESUPUESTARIO],0))</f>
        <v/>
      </c>
      <c r="R1609" s="535"/>
    </row>
    <row r="1610" spans="2:18" hidden="1" x14ac:dyDescent="0.25">
      <c r="B1610" s="191" t="str">
        <f>IF('Formulario PPGR3'!$G1610="","",CONCATENATE('Formulario PPGR3'!$C1610,".",'Formulario PPGR3'!$D1610,".",'Formulario PPGR3'!$E1610,".",'Formulario PPGR3'!$F1610))</f>
        <v/>
      </c>
      <c r="C1610" s="191" t="str">
        <f>IF('Formulario PPGR3'!$G1610="","",'Formulario PPGR1'!#REF!)</f>
        <v/>
      </c>
      <c r="D1610" s="191" t="str">
        <f>IF('Formulario PPGR3'!$G1610="","",'Formulario PPGR1'!#REF!)</f>
        <v/>
      </c>
      <c r="E1610" s="191" t="str">
        <f>IF('Formulario PPGR3'!$G1610="","",'Formulario PPGR1'!#REF!)</f>
        <v/>
      </c>
      <c r="F1610" s="191" t="str">
        <f>IF('Formulario PPGR3'!$G1610="","",'Formulario PPGR1'!#REF!)</f>
        <v/>
      </c>
      <c r="G1610" s="243"/>
      <c r="H1610" s="531" t="str" cm="1">
        <f t="array" ref="H1610">IF(Tabla1[[#This Row],[Código_Actividad]]="","",_xlfn.XLOOKUP(Tabla1[[#This Row],[Código_Actividad]],CodigoActividad,Tabla2[Actividades Programables Presupuestables],"",0))</f>
        <v/>
      </c>
      <c r="I1610" s="532" t="str">
        <f>IFERROR(VLOOKUP('Formulario PPGR3'!$G1610,'Formulario PPGR2'!$H$110:$V$265,15,FALSE),"")</f>
        <v/>
      </c>
      <c r="J1610" s="537"/>
      <c r="K1610" s="535" t="str">
        <f>IF(Tabla1[[#This Row],[Insumos]]="","",_xlfn.XLOOKUP(Tabla1[[#This Row],[Insumos]],Tabla10[Insumo],Tabla10[InsumoAbrev],"",0))</f>
        <v/>
      </c>
      <c r="L1610" s="536"/>
      <c r="M1610" s="533" t="str">
        <f>IF(Tabla1[[#This Row],[Descripción]]="","",_xlfn.XLOOKUP(Tabla1[[#This Row],[Descripción]],Tabla10[Descripción],Tabla10[Unidad de Medida],"",0))</f>
        <v/>
      </c>
      <c r="N1610" s="323"/>
      <c r="O1610" s="534" t="str">
        <f>IF(Tabla1[[#This Row],[Descripción]]="","",_xlfn.XLOOKUP(Tabla1[[#This Row],[Descripción]],Tabla10[Descripción],Tabla10[Precio Unitario],0))</f>
        <v/>
      </c>
      <c r="P1610" s="534" t="str">
        <f>IF(Tabla1[[#This Row],[Cantidad de Insumos]]="","",Tabla1[[#This Row],[Precio Unitario]]*Tabla1[[#This Row],[Cantidad de Insumos]])</f>
        <v/>
      </c>
      <c r="Q1610" s="534" t="str">
        <f>IF(Tabla1[[#This Row],[Descripción]]="","",_xlfn.XLOOKUP(Tabla1[[#This Row],[Descripción]],Tabla10[Descripción],Tabla10[CODIGO PRESUPUESTARIO],0))</f>
        <v/>
      </c>
      <c r="R1610" s="535"/>
    </row>
    <row r="1611" spans="2:18" hidden="1" x14ac:dyDescent="0.25">
      <c r="B1611" s="191" t="str">
        <f>IF('Formulario PPGR3'!$G1611="","",CONCATENATE('Formulario PPGR3'!$C1611,".",'Formulario PPGR3'!$D1611,".",'Formulario PPGR3'!$E1611,".",'Formulario PPGR3'!$F1611))</f>
        <v/>
      </c>
      <c r="C1611" s="191" t="str">
        <f>IF('Formulario PPGR3'!$G1611="","",'Formulario PPGR1'!#REF!)</f>
        <v/>
      </c>
      <c r="D1611" s="191" t="str">
        <f>IF('Formulario PPGR3'!$G1611="","",'Formulario PPGR1'!#REF!)</f>
        <v/>
      </c>
      <c r="E1611" s="191" t="str">
        <f>IF('Formulario PPGR3'!$G1611="","",'Formulario PPGR1'!#REF!)</f>
        <v/>
      </c>
      <c r="F1611" s="191" t="str">
        <f>IF('Formulario PPGR3'!$G1611="","",'Formulario PPGR1'!#REF!)</f>
        <v/>
      </c>
      <c r="G1611" s="243"/>
      <c r="H1611" s="531" t="str" cm="1">
        <f t="array" ref="H1611">IF(Tabla1[[#This Row],[Código_Actividad]]="","",_xlfn.XLOOKUP(Tabla1[[#This Row],[Código_Actividad]],CodigoActividad,Tabla2[Actividades Programables Presupuestables],"",0))</f>
        <v/>
      </c>
      <c r="I1611" s="532" t="str">
        <f>IFERROR(VLOOKUP('Formulario PPGR3'!$G1611,'Formulario PPGR2'!$H$110:$V$265,15,FALSE),"")</f>
        <v/>
      </c>
      <c r="J1611" s="537"/>
      <c r="K1611" s="535" t="str">
        <f>IF(Tabla1[[#This Row],[Insumos]]="","",_xlfn.XLOOKUP(Tabla1[[#This Row],[Insumos]],Tabla10[Insumo],Tabla10[InsumoAbrev],"",0))</f>
        <v/>
      </c>
      <c r="L1611" s="536"/>
      <c r="M1611" s="533" t="str">
        <f>IF(Tabla1[[#This Row],[Descripción]]="","",_xlfn.XLOOKUP(Tabla1[[#This Row],[Descripción]],Tabla10[Descripción],Tabla10[Unidad de Medida],"",0))</f>
        <v/>
      </c>
      <c r="N1611" s="323"/>
      <c r="O1611" s="534" t="str">
        <f>IF(Tabla1[[#This Row],[Descripción]]="","",_xlfn.XLOOKUP(Tabla1[[#This Row],[Descripción]],Tabla10[Descripción],Tabla10[Precio Unitario],0))</f>
        <v/>
      </c>
      <c r="P1611" s="534" t="str">
        <f>IF(Tabla1[[#This Row],[Cantidad de Insumos]]="","",Tabla1[[#This Row],[Precio Unitario]]*Tabla1[[#This Row],[Cantidad de Insumos]])</f>
        <v/>
      </c>
      <c r="Q1611" s="534" t="str">
        <f>IF(Tabla1[[#This Row],[Descripción]]="","",_xlfn.XLOOKUP(Tabla1[[#This Row],[Descripción]],Tabla10[Descripción],Tabla10[CODIGO PRESUPUESTARIO],0))</f>
        <v/>
      </c>
      <c r="R1611" s="535"/>
    </row>
    <row r="1612" spans="2:18" hidden="1" x14ac:dyDescent="0.25">
      <c r="B1612" s="191" t="str">
        <f>IF('Formulario PPGR3'!$G1612="","",CONCATENATE('Formulario PPGR3'!$C1612,".",'Formulario PPGR3'!$D1612,".",'Formulario PPGR3'!$E1612,".",'Formulario PPGR3'!$F1612))</f>
        <v/>
      </c>
      <c r="C1612" s="191" t="str">
        <f>IF('Formulario PPGR3'!$G1612="","",'Formulario PPGR1'!#REF!)</f>
        <v/>
      </c>
      <c r="D1612" s="191" t="str">
        <f>IF('Formulario PPGR3'!$G1612="","",'Formulario PPGR1'!#REF!)</f>
        <v/>
      </c>
      <c r="E1612" s="191" t="str">
        <f>IF('Formulario PPGR3'!$G1612="","",'Formulario PPGR1'!#REF!)</f>
        <v/>
      </c>
      <c r="F1612" s="191" t="str">
        <f>IF('Formulario PPGR3'!$G1612="","",'Formulario PPGR1'!#REF!)</f>
        <v/>
      </c>
      <c r="G1612" s="243"/>
      <c r="H1612" s="531" t="str" cm="1">
        <f t="array" ref="H1612">IF(Tabla1[[#This Row],[Código_Actividad]]="","",_xlfn.XLOOKUP(Tabla1[[#This Row],[Código_Actividad]],CodigoActividad,Tabla2[Actividades Programables Presupuestables],"",0))</f>
        <v/>
      </c>
      <c r="I1612" s="532" t="str">
        <f>IFERROR(VLOOKUP('Formulario PPGR3'!$G1612,'Formulario PPGR2'!$H$110:$V$265,15,FALSE),"")</f>
        <v/>
      </c>
      <c r="J1612" s="537"/>
      <c r="K1612" s="535" t="str">
        <f>IF(Tabla1[[#This Row],[Insumos]]="","",_xlfn.XLOOKUP(Tabla1[[#This Row],[Insumos]],Tabla10[Insumo],Tabla10[InsumoAbrev],"",0))</f>
        <v/>
      </c>
      <c r="L1612" s="536"/>
      <c r="M1612" s="533" t="str">
        <f>IF(Tabla1[[#This Row],[Descripción]]="","",_xlfn.XLOOKUP(Tabla1[[#This Row],[Descripción]],Tabla10[Descripción],Tabla10[Unidad de Medida],"",0))</f>
        <v/>
      </c>
      <c r="N1612" s="323"/>
      <c r="O1612" s="534" t="str">
        <f>IF(Tabla1[[#This Row],[Descripción]]="","",_xlfn.XLOOKUP(Tabla1[[#This Row],[Descripción]],Tabla10[Descripción],Tabla10[Precio Unitario],0))</f>
        <v/>
      </c>
      <c r="P1612" s="534" t="str">
        <f>IF(Tabla1[[#This Row],[Cantidad de Insumos]]="","",Tabla1[[#This Row],[Precio Unitario]]*Tabla1[[#This Row],[Cantidad de Insumos]])</f>
        <v/>
      </c>
      <c r="Q1612" s="534" t="str">
        <f>IF(Tabla1[[#This Row],[Descripción]]="","",_xlfn.XLOOKUP(Tabla1[[#This Row],[Descripción]],Tabla10[Descripción],Tabla10[CODIGO PRESUPUESTARIO],0))</f>
        <v/>
      </c>
      <c r="R1612" s="535"/>
    </row>
    <row r="1613" spans="2:18" hidden="1" x14ac:dyDescent="0.25">
      <c r="B1613" s="191" t="str">
        <f>IF('Formulario PPGR3'!$G1613="","",CONCATENATE('Formulario PPGR3'!$C1613,".",'Formulario PPGR3'!$D1613,".",'Formulario PPGR3'!$E1613,".",'Formulario PPGR3'!$F1613))</f>
        <v/>
      </c>
      <c r="C1613" s="191" t="str">
        <f>IF('Formulario PPGR3'!$G1613="","",'Formulario PPGR1'!#REF!)</f>
        <v/>
      </c>
      <c r="D1613" s="191" t="str">
        <f>IF('Formulario PPGR3'!$G1613="","",'Formulario PPGR1'!#REF!)</f>
        <v/>
      </c>
      <c r="E1613" s="191" t="str">
        <f>IF('Formulario PPGR3'!$G1613="","",'Formulario PPGR1'!#REF!)</f>
        <v/>
      </c>
      <c r="F1613" s="191" t="str">
        <f>IF('Formulario PPGR3'!$G1613="","",'Formulario PPGR1'!#REF!)</f>
        <v/>
      </c>
      <c r="G1613" s="243"/>
      <c r="H1613" s="531" t="str" cm="1">
        <f t="array" ref="H1613">IF(Tabla1[[#This Row],[Código_Actividad]]="","",_xlfn.XLOOKUP(Tabla1[[#This Row],[Código_Actividad]],CodigoActividad,Tabla2[Actividades Programables Presupuestables],"",0))</f>
        <v/>
      </c>
      <c r="I1613" s="532" t="str">
        <f>IFERROR(VLOOKUP('Formulario PPGR3'!$G1613,'Formulario PPGR2'!$H$110:$V$265,15,FALSE),"")</f>
        <v/>
      </c>
      <c r="J1613" s="537"/>
      <c r="K1613" s="535" t="str">
        <f>IF(Tabla1[[#This Row],[Insumos]]="","",_xlfn.XLOOKUP(Tabla1[[#This Row],[Insumos]],Tabla10[Insumo],Tabla10[InsumoAbrev],"",0))</f>
        <v/>
      </c>
      <c r="L1613" s="536"/>
      <c r="M1613" s="533" t="str">
        <f>IF(Tabla1[[#This Row],[Descripción]]="","",_xlfn.XLOOKUP(Tabla1[[#This Row],[Descripción]],Tabla10[Descripción],Tabla10[Unidad de Medida],"",0))</f>
        <v/>
      </c>
      <c r="N1613" s="323"/>
      <c r="O1613" s="534" t="str">
        <f>IF(Tabla1[[#This Row],[Descripción]]="","",_xlfn.XLOOKUP(Tabla1[[#This Row],[Descripción]],Tabla10[Descripción],Tabla10[Precio Unitario],0))</f>
        <v/>
      </c>
      <c r="P1613" s="534" t="str">
        <f>IF(Tabla1[[#This Row],[Cantidad de Insumos]]="","",Tabla1[[#This Row],[Precio Unitario]]*Tabla1[[#This Row],[Cantidad de Insumos]])</f>
        <v/>
      </c>
      <c r="Q1613" s="534" t="str">
        <f>IF(Tabla1[[#This Row],[Descripción]]="","",_xlfn.XLOOKUP(Tabla1[[#This Row],[Descripción]],Tabla10[Descripción],Tabla10[CODIGO PRESUPUESTARIO],0))</f>
        <v/>
      </c>
      <c r="R1613" s="535"/>
    </row>
    <row r="1614" spans="2:18" hidden="1" x14ac:dyDescent="0.25">
      <c r="B1614" s="191" t="str">
        <f>IF('Formulario PPGR3'!$G1614="","",CONCATENATE('Formulario PPGR3'!$C1614,".",'Formulario PPGR3'!$D1614,".",'Formulario PPGR3'!$E1614,".",'Formulario PPGR3'!$F1614))</f>
        <v/>
      </c>
      <c r="C1614" s="191" t="str">
        <f>IF('Formulario PPGR3'!$G1614="","",'Formulario PPGR1'!#REF!)</f>
        <v/>
      </c>
      <c r="D1614" s="191" t="str">
        <f>IF('Formulario PPGR3'!$G1614="","",'Formulario PPGR1'!#REF!)</f>
        <v/>
      </c>
      <c r="E1614" s="191" t="str">
        <f>IF('Formulario PPGR3'!$G1614="","",'Formulario PPGR1'!#REF!)</f>
        <v/>
      </c>
      <c r="F1614" s="191" t="str">
        <f>IF('Formulario PPGR3'!$G1614="","",'Formulario PPGR1'!#REF!)</f>
        <v/>
      </c>
      <c r="G1614" s="243"/>
      <c r="H1614" s="531" t="str" cm="1">
        <f t="array" ref="H1614">IF(Tabla1[[#This Row],[Código_Actividad]]="","",_xlfn.XLOOKUP(Tabla1[[#This Row],[Código_Actividad]],CodigoActividad,Tabla2[Actividades Programables Presupuestables],"",0))</f>
        <v/>
      </c>
      <c r="I1614" s="532" t="str">
        <f>IFERROR(VLOOKUP('Formulario PPGR3'!$G1614,'Formulario PPGR2'!$H$110:$V$265,15,FALSE),"")</f>
        <v/>
      </c>
      <c r="J1614" s="537"/>
      <c r="K1614" s="535" t="str">
        <f>IF(Tabla1[[#This Row],[Insumos]]="","",_xlfn.XLOOKUP(Tabla1[[#This Row],[Insumos]],Tabla10[Insumo],Tabla10[InsumoAbrev],"",0))</f>
        <v/>
      </c>
      <c r="L1614" s="536"/>
      <c r="M1614" s="533" t="str">
        <f>IF(Tabla1[[#This Row],[Descripción]]="","",_xlfn.XLOOKUP(Tabla1[[#This Row],[Descripción]],Tabla10[Descripción],Tabla10[Unidad de Medida],"",0))</f>
        <v/>
      </c>
      <c r="N1614" s="323"/>
      <c r="O1614" s="534" t="str">
        <f>IF(Tabla1[[#This Row],[Descripción]]="","",_xlfn.XLOOKUP(Tabla1[[#This Row],[Descripción]],Tabla10[Descripción],Tabla10[Precio Unitario],0))</f>
        <v/>
      </c>
      <c r="P1614" s="534" t="str">
        <f>IF(Tabla1[[#This Row],[Cantidad de Insumos]]="","",Tabla1[[#This Row],[Precio Unitario]]*Tabla1[[#This Row],[Cantidad de Insumos]])</f>
        <v/>
      </c>
      <c r="Q1614" s="534" t="str">
        <f>IF(Tabla1[[#This Row],[Descripción]]="","",_xlfn.XLOOKUP(Tabla1[[#This Row],[Descripción]],Tabla10[Descripción],Tabla10[CODIGO PRESUPUESTARIO],0))</f>
        <v/>
      </c>
      <c r="R1614" s="535"/>
    </row>
    <row r="1615" spans="2:18" hidden="1" x14ac:dyDescent="0.25">
      <c r="B1615" s="191" t="str">
        <f>IF('Formulario PPGR3'!$G1615="","",CONCATENATE('Formulario PPGR3'!$C1615,".",'Formulario PPGR3'!$D1615,".",'Formulario PPGR3'!$E1615,".",'Formulario PPGR3'!$F1615))</f>
        <v/>
      </c>
      <c r="C1615" s="191" t="str">
        <f>IF('Formulario PPGR3'!$G1615="","",'Formulario PPGR1'!#REF!)</f>
        <v/>
      </c>
      <c r="D1615" s="191" t="str">
        <f>IF('Formulario PPGR3'!$G1615="","",'Formulario PPGR1'!#REF!)</f>
        <v/>
      </c>
      <c r="E1615" s="191" t="str">
        <f>IF('Formulario PPGR3'!$G1615="","",'Formulario PPGR1'!#REF!)</f>
        <v/>
      </c>
      <c r="F1615" s="191" t="str">
        <f>IF('Formulario PPGR3'!$G1615="","",'Formulario PPGR1'!#REF!)</f>
        <v/>
      </c>
      <c r="G1615" s="243"/>
      <c r="H1615" s="531" t="str" cm="1">
        <f t="array" ref="H1615">IF(Tabla1[[#This Row],[Código_Actividad]]="","",_xlfn.XLOOKUP(Tabla1[[#This Row],[Código_Actividad]],CodigoActividad,Tabla2[Actividades Programables Presupuestables],"",0))</f>
        <v/>
      </c>
      <c r="I1615" s="532" t="str">
        <f>IFERROR(VLOOKUP('Formulario PPGR3'!$G1615,'Formulario PPGR2'!$H$110:$V$265,15,FALSE),"")</f>
        <v/>
      </c>
      <c r="J1615" s="537"/>
      <c r="K1615" s="535" t="str">
        <f>IF(Tabla1[[#This Row],[Insumos]]="","",_xlfn.XLOOKUP(Tabla1[[#This Row],[Insumos]],Tabla10[Insumo],Tabla10[InsumoAbrev],"",0))</f>
        <v/>
      </c>
      <c r="L1615" s="536"/>
      <c r="M1615" s="533" t="str">
        <f>IF(Tabla1[[#This Row],[Descripción]]="","",_xlfn.XLOOKUP(Tabla1[[#This Row],[Descripción]],Tabla10[Descripción],Tabla10[Unidad de Medida],"",0))</f>
        <v/>
      </c>
      <c r="N1615" s="323"/>
      <c r="O1615" s="534" t="str">
        <f>IF(Tabla1[[#This Row],[Descripción]]="","",_xlfn.XLOOKUP(Tabla1[[#This Row],[Descripción]],Tabla10[Descripción],Tabla10[Precio Unitario],0))</f>
        <v/>
      </c>
      <c r="P1615" s="534" t="str">
        <f>IF(Tabla1[[#This Row],[Cantidad de Insumos]]="","",Tabla1[[#This Row],[Precio Unitario]]*Tabla1[[#This Row],[Cantidad de Insumos]])</f>
        <v/>
      </c>
      <c r="Q1615" s="534" t="str">
        <f>IF(Tabla1[[#This Row],[Descripción]]="","",_xlfn.XLOOKUP(Tabla1[[#This Row],[Descripción]],Tabla10[Descripción],Tabla10[CODIGO PRESUPUESTARIO],0))</f>
        <v/>
      </c>
      <c r="R1615" s="535"/>
    </row>
    <row r="1616" spans="2:18" hidden="1" x14ac:dyDescent="0.25">
      <c r="B1616" s="191" t="str">
        <f>IF('Formulario PPGR3'!$G1616="","",CONCATENATE('Formulario PPGR3'!$C1616,".",'Formulario PPGR3'!$D1616,".",'Formulario PPGR3'!$E1616,".",'Formulario PPGR3'!$F1616))</f>
        <v/>
      </c>
      <c r="C1616" s="191" t="str">
        <f>IF('Formulario PPGR3'!$G1616="","",'Formulario PPGR1'!#REF!)</f>
        <v/>
      </c>
      <c r="D1616" s="191" t="str">
        <f>IF('Formulario PPGR3'!$G1616="","",'Formulario PPGR1'!#REF!)</f>
        <v/>
      </c>
      <c r="E1616" s="191" t="str">
        <f>IF('Formulario PPGR3'!$G1616="","",'Formulario PPGR1'!#REF!)</f>
        <v/>
      </c>
      <c r="F1616" s="191" t="str">
        <f>IF('Formulario PPGR3'!$G1616="","",'Formulario PPGR1'!#REF!)</f>
        <v/>
      </c>
      <c r="G1616" s="243"/>
      <c r="H1616" s="531" t="str" cm="1">
        <f t="array" ref="H1616">IF(Tabla1[[#This Row],[Código_Actividad]]="","",_xlfn.XLOOKUP(Tabla1[[#This Row],[Código_Actividad]],CodigoActividad,Tabla2[Actividades Programables Presupuestables],"",0))</f>
        <v/>
      </c>
      <c r="I1616" s="532" t="str">
        <f>IFERROR(VLOOKUP('Formulario PPGR3'!$G1616,'Formulario PPGR2'!$H$110:$V$265,15,FALSE),"")</f>
        <v/>
      </c>
      <c r="J1616" s="537"/>
      <c r="K1616" s="535" t="str">
        <f>IF(Tabla1[[#This Row],[Insumos]]="","",_xlfn.XLOOKUP(Tabla1[[#This Row],[Insumos]],Tabla10[Insumo],Tabla10[InsumoAbrev],"",0))</f>
        <v/>
      </c>
      <c r="L1616" s="536"/>
      <c r="M1616" s="533" t="str">
        <f>IF(Tabla1[[#This Row],[Descripción]]="","",_xlfn.XLOOKUP(Tabla1[[#This Row],[Descripción]],Tabla10[Descripción],Tabla10[Unidad de Medida],"",0))</f>
        <v/>
      </c>
      <c r="N1616" s="323"/>
      <c r="O1616" s="534" t="str">
        <f>IF(Tabla1[[#This Row],[Descripción]]="","",_xlfn.XLOOKUP(Tabla1[[#This Row],[Descripción]],Tabla10[Descripción],Tabla10[Precio Unitario],0))</f>
        <v/>
      </c>
      <c r="P1616" s="534" t="str">
        <f>IF(Tabla1[[#This Row],[Cantidad de Insumos]]="","",Tabla1[[#This Row],[Precio Unitario]]*Tabla1[[#This Row],[Cantidad de Insumos]])</f>
        <v/>
      </c>
      <c r="Q1616" s="534" t="str">
        <f>IF(Tabla1[[#This Row],[Descripción]]="","",_xlfn.XLOOKUP(Tabla1[[#This Row],[Descripción]],Tabla10[Descripción],Tabla10[CODIGO PRESUPUESTARIO],0))</f>
        <v/>
      </c>
      <c r="R1616" s="535"/>
    </row>
    <row r="1617" spans="2:18" hidden="1" x14ac:dyDescent="0.25">
      <c r="B1617" s="191" t="str">
        <f>IF('Formulario PPGR3'!$G1617="","",CONCATENATE('Formulario PPGR3'!$C1617,".",'Formulario PPGR3'!$D1617,".",'Formulario PPGR3'!$E1617,".",'Formulario PPGR3'!$F1617))</f>
        <v/>
      </c>
      <c r="C1617" s="191" t="str">
        <f>IF('Formulario PPGR3'!$G1617="","",'Formulario PPGR1'!#REF!)</f>
        <v/>
      </c>
      <c r="D1617" s="191" t="str">
        <f>IF('Formulario PPGR3'!$G1617="","",'Formulario PPGR1'!#REF!)</f>
        <v/>
      </c>
      <c r="E1617" s="191" t="str">
        <f>IF('Formulario PPGR3'!$G1617="","",'Formulario PPGR1'!#REF!)</f>
        <v/>
      </c>
      <c r="F1617" s="191" t="str">
        <f>IF('Formulario PPGR3'!$G1617="","",'Formulario PPGR1'!#REF!)</f>
        <v/>
      </c>
      <c r="G1617" s="243"/>
      <c r="H1617" s="531" t="str" cm="1">
        <f t="array" ref="H1617">IF(Tabla1[[#This Row],[Código_Actividad]]="","",_xlfn.XLOOKUP(Tabla1[[#This Row],[Código_Actividad]],CodigoActividad,Tabla2[Actividades Programables Presupuestables],"",0))</f>
        <v/>
      </c>
      <c r="I1617" s="532" t="str">
        <f>IFERROR(VLOOKUP('Formulario PPGR3'!$G1617,'Formulario PPGR2'!$H$110:$V$265,15,FALSE),"")</f>
        <v/>
      </c>
      <c r="J1617" s="537"/>
      <c r="K1617" s="535" t="str">
        <f>IF(Tabla1[[#This Row],[Insumos]]="","",_xlfn.XLOOKUP(Tabla1[[#This Row],[Insumos]],Tabla10[Insumo],Tabla10[InsumoAbrev],"",0))</f>
        <v/>
      </c>
      <c r="L1617" s="536"/>
      <c r="M1617" s="533" t="str">
        <f>IF(Tabla1[[#This Row],[Descripción]]="","",_xlfn.XLOOKUP(Tabla1[[#This Row],[Descripción]],Tabla10[Descripción],Tabla10[Unidad de Medida],"",0))</f>
        <v/>
      </c>
      <c r="N1617" s="323"/>
      <c r="O1617" s="534" t="str">
        <f>IF(Tabla1[[#This Row],[Descripción]]="","",_xlfn.XLOOKUP(Tabla1[[#This Row],[Descripción]],Tabla10[Descripción],Tabla10[Precio Unitario],0))</f>
        <v/>
      </c>
      <c r="P1617" s="534" t="str">
        <f>IF(Tabla1[[#This Row],[Cantidad de Insumos]]="","",Tabla1[[#This Row],[Precio Unitario]]*Tabla1[[#This Row],[Cantidad de Insumos]])</f>
        <v/>
      </c>
      <c r="Q1617" s="534" t="str">
        <f>IF(Tabla1[[#This Row],[Descripción]]="","",_xlfn.XLOOKUP(Tabla1[[#This Row],[Descripción]],Tabla10[Descripción],Tabla10[CODIGO PRESUPUESTARIO],0))</f>
        <v/>
      </c>
      <c r="R1617" s="535"/>
    </row>
    <row r="1618" spans="2:18" hidden="1" x14ac:dyDescent="0.25">
      <c r="B1618" s="191" t="str">
        <f>IF('Formulario PPGR3'!$G1618="","",CONCATENATE('Formulario PPGR3'!$C1618,".",'Formulario PPGR3'!$D1618,".",'Formulario PPGR3'!$E1618,".",'Formulario PPGR3'!$F1618))</f>
        <v/>
      </c>
      <c r="C1618" s="191" t="str">
        <f>IF('Formulario PPGR3'!$G1618="","",'Formulario PPGR1'!#REF!)</f>
        <v/>
      </c>
      <c r="D1618" s="191" t="str">
        <f>IF('Formulario PPGR3'!$G1618="","",'Formulario PPGR1'!#REF!)</f>
        <v/>
      </c>
      <c r="E1618" s="191" t="str">
        <f>IF('Formulario PPGR3'!$G1618="","",'Formulario PPGR1'!#REF!)</f>
        <v/>
      </c>
      <c r="F1618" s="191" t="str">
        <f>IF('Formulario PPGR3'!$G1618="","",'Formulario PPGR1'!#REF!)</f>
        <v/>
      </c>
      <c r="G1618" s="243"/>
      <c r="H1618" s="531" t="str" cm="1">
        <f t="array" ref="H1618">IF(Tabla1[[#This Row],[Código_Actividad]]="","",_xlfn.XLOOKUP(Tabla1[[#This Row],[Código_Actividad]],CodigoActividad,Tabla2[Actividades Programables Presupuestables],"",0))</f>
        <v/>
      </c>
      <c r="I1618" s="532" t="str">
        <f>IFERROR(VLOOKUP('Formulario PPGR3'!$G1618,'Formulario PPGR2'!$H$110:$V$265,15,FALSE),"")</f>
        <v/>
      </c>
      <c r="J1618" s="537"/>
      <c r="K1618" s="535" t="str">
        <f>IF(Tabla1[[#This Row],[Insumos]]="","",_xlfn.XLOOKUP(Tabla1[[#This Row],[Insumos]],Tabla10[Insumo],Tabla10[InsumoAbrev],"",0))</f>
        <v/>
      </c>
      <c r="L1618" s="536"/>
      <c r="M1618" s="533" t="str">
        <f>IF(Tabla1[[#This Row],[Descripción]]="","",_xlfn.XLOOKUP(Tabla1[[#This Row],[Descripción]],Tabla10[Descripción],Tabla10[Unidad de Medida],"",0))</f>
        <v/>
      </c>
      <c r="N1618" s="323"/>
      <c r="O1618" s="534" t="str">
        <f>IF(Tabla1[[#This Row],[Descripción]]="","",_xlfn.XLOOKUP(Tabla1[[#This Row],[Descripción]],Tabla10[Descripción],Tabla10[Precio Unitario],0))</f>
        <v/>
      </c>
      <c r="P1618" s="534" t="str">
        <f>IF(Tabla1[[#This Row],[Cantidad de Insumos]]="","",Tabla1[[#This Row],[Precio Unitario]]*Tabla1[[#This Row],[Cantidad de Insumos]])</f>
        <v/>
      </c>
      <c r="Q1618" s="534" t="str">
        <f>IF(Tabla1[[#This Row],[Descripción]]="","",_xlfn.XLOOKUP(Tabla1[[#This Row],[Descripción]],Tabla10[Descripción],Tabla10[CODIGO PRESUPUESTARIO],0))</f>
        <v/>
      </c>
      <c r="R1618" s="535"/>
    </row>
    <row r="1619" spans="2:18" x14ac:dyDescent="0.25">
      <c r="B1619" s="191" t="str">
        <f>IF('Formulario PPGR3'!$G1619="","",CONCATENATE('Formulario PPGR3'!$C1619,".",'Formulario PPGR3'!$D1619,".",'Formulario PPGR3'!$E1619,".",'Formulario PPGR3'!$F1619))</f>
        <v/>
      </c>
      <c r="C1619" s="191" t="str">
        <f>IF('Formulario PPGR3'!$G1619="","",'Formulario PPGR1'!#REF!)</f>
        <v/>
      </c>
      <c r="D1619" s="191" t="str">
        <f>IF('Formulario PPGR3'!$G1619="","",'Formulario PPGR1'!#REF!)</f>
        <v/>
      </c>
      <c r="E1619" s="191" t="str">
        <f>IF('Formulario PPGR3'!$G1619="","",'Formulario PPGR1'!#REF!)</f>
        <v/>
      </c>
      <c r="F1619" s="191" t="str">
        <f>IF('Formulario PPGR3'!$G1619="","",'Formulario PPGR1'!#REF!)</f>
        <v/>
      </c>
      <c r="G1619" s="243"/>
      <c r="H1619" s="531" t="str" cm="1">
        <f t="array" ref="H1619">IF(Tabla1[[#This Row],[Código_Actividad]]="","",_xlfn.XLOOKUP(Tabla1[[#This Row],[Código_Actividad]],CodigoActividad,Tabla2[Actividades Programables Presupuestables],"",0))</f>
        <v/>
      </c>
      <c r="I1619" s="532" t="str">
        <f>IFERROR(VLOOKUP('Formulario PPGR3'!$G1619,'Formulario PPGR2'!$H$110:$V$265,15,FALSE),"")</f>
        <v/>
      </c>
      <c r="J1619" s="537"/>
      <c r="K1619" s="535" t="str">
        <f>IF(Tabla1[[#This Row],[Insumos]]="","",_xlfn.XLOOKUP(Tabla1[[#This Row],[Insumos]],Tabla10[Insumo],Tabla10[InsumoAbrev],"",0))</f>
        <v/>
      </c>
      <c r="L1619" s="536"/>
      <c r="M1619" s="533" t="str">
        <f>IF(Tabla1[[#This Row],[Descripción]]="","",_xlfn.XLOOKUP(Tabla1[[#This Row],[Descripción]],Tabla10[Descripción],Tabla10[Unidad de Medida],"",0))</f>
        <v/>
      </c>
      <c r="N1619" s="323"/>
      <c r="O1619" s="534" t="str">
        <f>IF(Tabla1[[#This Row],[Descripción]]="","",_xlfn.XLOOKUP(Tabla1[[#This Row],[Descripción]],Tabla10[Descripción],Tabla10[Precio Unitario],0))</f>
        <v/>
      </c>
      <c r="P1619" s="534" t="str">
        <f>IF(Tabla1[[#This Row],[Cantidad de Insumos]]="","",Tabla1[[#This Row],[Precio Unitario]]*Tabla1[[#This Row],[Cantidad de Insumos]])</f>
        <v/>
      </c>
      <c r="Q1619" s="534" t="str">
        <f>IF(Tabla1[[#This Row],[Descripción]]="","",_xlfn.XLOOKUP(Tabla1[[#This Row],[Descripción]],Tabla10[Descripción],Tabla10[CODIGO PRESUPUESTARIO],0))</f>
        <v/>
      </c>
      <c r="R1619" s="535"/>
    </row>
    <row r="1620" spans="2:18" x14ac:dyDescent="0.25">
      <c r="B1620" s="191" t="str">
        <f>IF('Formulario PPGR3'!$G1620="","",CONCATENATE('Formulario PPGR3'!$C1620,".",'Formulario PPGR3'!$D1620,".",'Formulario PPGR3'!$E1620,".",'Formulario PPGR3'!$F1620))</f>
        <v/>
      </c>
      <c r="C1620" s="191" t="str">
        <f>IF('Formulario PPGR3'!$G1620="","",'Formulario PPGR1'!#REF!)</f>
        <v/>
      </c>
      <c r="D1620" s="191" t="str">
        <f>IF('Formulario PPGR3'!$G1620="","",'Formulario PPGR1'!#REF!)</f>
        <v/>
      </c>
      <c r="E1620" s="191" t="str">
        <f>IF('Formulario PPGR3'!$G1620="","",'Formulario PPGR1'!#REF!)</f>
        <v/>
      </c>
      <c r="F1620" s="191" t="str">
        <f>IF('Formulario PPGR3'!$G1620="","",'Formulario PPGR1'!#REF!)</f>
        <v/>
      </c>
      <c r="G1620" s="243"/>
      <c r="H1620" s="531" t="str" cm="1">
        <f t="array" ref="H1620">IF(Tabla1[[#This Row],[Código_Actividad]]="","",_xlfn.XLOOKUP(Tabla1[[#This Row],[Código_Actividad]],CodigoActividad,Tabla2[Actividades Programables Presupuestables],"",0))</f>
        <v/>
      </c>
      <c r="I1620" s="532" t="str">
        <f>IFERROR(VLOOKUP('Formulario PPGR3'!$G1620,'Formulario PPGR2'!$H$110:$V$265,15,FALSE),"")</f>
        <v/>
      </c>
      <c r="J1620" s="537"/>
      <c r="K1620" s="535" t="str">
        <f>IF(Tabla1[[#This Row],[Insumos]]="","",_xlfn.XLOOKUP(Tabla1[[#This Row],[Insumos]],Tabla10[Insumo],Tabla10[InsumoAbrev],"",0))</f>
        <v/>
      </c>
      <c r="L1620" s="536"/>
      <c r="M1620" s="533" t="str">
        <f>IF(Tabla1[[#This Row],[Descripción]]="","",_xlfn.XLOOKUP(Tabla1[[#This Row],[Descripción]],Tabla10[Descripción],Tabla10[Unidad de Medida],"",0))</f>
        <v/>
      </c>
      <c r="N1620" s="323"/>
      <c r="O1620" s="534" t="str">
        <f>IF(Tabla1[[#This Row],[Descripción]]="","",_xlfn.XLOOKUP(Tabla1[[#This Row],[Descripción]],Tabla10[Descripción],Tabla10[Precio Unitario],0))</f>
        <v/>
      </c>
      <c r="P1620" s="534" t="str">
        <f>IF(Tabla1[[#This Row],[Cantidad de Insumos]]="","",Tabla1[[#This Row],[Precio Unitario]]*Tabla1[[#This Row],[Cantidad de Insumos]])</f>
        <v/>
      </c>
      <c r="Q1620" s="534" t="str">
        <f>IF(Tabla1[[#This Row],[Descripción]]="","",_xlfn.XLOOKUP(Tabla1[[#This Row],[Descripción]],Tabla10[Descripción],Tabla10[CODIGO PRESUPUESTARIO],0))</f>
        <v/>
      </c>
      <c r="R1620" s="535"/>
    </row>
    <row r="1621" spans="2:18" x14ac:dyDescent="0.25">
      <c r="B1621" s="191" t="str">
        <f>IF('Formulario PPGR3'!$G1621="","",CONCATENATE('Formulario PPGR3'!$C1621,".",'Formulario PPGR3'!$D1621,".",'Formulario PPGR3'!$E1621,".",'Formulario PPGR3'!$F1621))</f>
        <v/>
      </c>
      <c r="C1621" s="191" t="str">
        <f>IF('Formulario PPGR3'!$G1621="","",'Formulario PPGR1'!#REF!)</f>
        <v/>
      </c>
      <c r="D1621" s="191" t="str">
        <f>IF('Formulario PPGR3'!$G1621="","",'Formulario PPGR1'!#REF!)</f>
        <v/>
      </c>
      <c r="E1621" s="191" t="str">
        <f>IF('Formulario PPGR3'!$G1621="","",'Formulario PPGR1'!#REF!)</f>
        <v/>
      </c>
      <c r="F1621" s="191" t="str">
        <f>IF('Formulario PPGR3'!$G1621="","",'Formulario PPGR1'!#REF!)</f>
        <v/>
      </c>
      <c r="G1621" s="243"/>
      <c r="H1621" s="531" t="str" cm="1">
        <f t="array" ref="H1621">IF(Tabla1[[#This Row],[Código_Actividad]]="","",_xlfn.XLOOKUP(Tabla1[[#This Row],[Código_Actividad]],CodigoActividad,Tabla2[Actividades Programables Presupuestables],"",0))</f>
        <v/>
      </c>
      <c r="I1621" s="532" t="str">
        <f>IFERROR(VLOOKUP('Formulario PPGR3'!$G1621,'Formulario PPGR2'!$H$110:$V$265,15,FALSE),"")</f>
        <v/>
      </c>
      <c r="J1621" s="537"/>
      <c r="K1621" s="535" t="str">
        <f>IF(Tabla1[[#This Row],[Insumos]]="","",_xlfn.XLOOKUP(Tabla1[[#This Row],[Insumos]],Tabla10[Insumo],Tabla10[InsumoAbrev],"",0))</f>
        <v/>
      </c>
      <c r="L1621" s="536"/>
      <c r="M1621" s="533" t="str">
        <f>IF(Tabla1[[#This Row],[Descripción]]="","",_xlfn.XLOOKUP(Tabla1[[#This Row],[Descripción]],Tabla10[Descripción],Tabla10[Unidad de Medida],"",0))</f>
        <v/>
      </c>
      <c r="N1621" s="323"/>
      <c r="O1621" s="534" t="str">
        <f>IF(Tabla1[[#This Row],[Descripción]]="","",_xlfn.XLOOKUP(Tabla1[[#This Row],[Descripción]],Tabla10[Descripción],Tabla10[Precio Unitario],0))</f>
        <v/>
      </c>
      <c r="P1621" s="534" t="str">
        <f>IF(Tabla1[[#This Row],[Cantidad de Insumos]]="","",Tabla1[[#This Row],[Precio Unitario]]*Tabla1[[#This Row],[Cantidad de Insumos]])</f>
        <v/>
      </c>
      <c r="Q1621" s="534" t="str">
        <f>IF(Tabla1[[#This Row],[Descripción]]="","",_xlfn.XLOOKUP(Tabla1[[#This Row],[Descripción]],Tabla10[Descripción],Tabla10[CODIGO PRESUPUESTARIO],0))</f>
        <v/>
      </c>
      <c r="R1621" s="535"/>
    </row>
    <row r="1622" spans="2:18" x14ac:dyDescent="0.25">
      <c r="B1622" s="191" t="str">
        <f>IF('Formulario PPGR3'!$G1622="","",CONCATENATE('Formulario PPGR3'!$C1622,".",'Formulario PPGR3'!$D1622,".",'Formulario PPGR3'!$E1622,".",'Formulario PPGR3'!$F1622))</f>
        <v/>
      </c>
      <c r="C1622" s="191" t="str">
        <f>IF('Formulario PPGR3'!$G1622="","",'Formulario PPGR1'!#REF!)</f>
        <v/>
      </c>
      <c r="D1622" s="191" t="str">
        <f>IF('Formulario PPGR3'!$G1622="","",'Formulario PPGR1'!#REF!)</f>
        <v/>
      </c>
      <c r="E1622" s="191" t="str">
        <f>IF('Formulario PPGR3'!$G1622="","",'Formulario PPGR1'!#REF!)</f>
        <v/>
      </c>
      <c r="F1622" s="191" t="str">
        <f>IF('Formulario PPGR3'!$G1622="","",'Formulario PPGR1'!#REF!)</f>
        <v/>
      </c>
      <c r="G1622" s="243"/>
      <c r="H1622" s="531" t="str" cm="1">
        <f t="array" ref="H1622">IF(Tabla1[[#This Row],[Código_Actividad]]="","",_xlfn.XLOOKUP(Tabla1[[#This Row],[Código_Actividad]],CodigoActividad,Tabla2[Actividades Programables Presupuestables],"",0))</f>
        <v/>
      </c>
      <c r="I1622" s="532" t="str">
        <f>IFERROR(VLOOKUP('Formulario PPGR3'!$G1622,'Formulario PPGR2'!$H$110:$V$265,15,FALSE),"")</f>
        <v/>
      </c>
      <c r="J1622" s="537"/>
      <c r="K1622" s="535" t="str">
        <f>IF(Tabla1[[#This Row],[Insumos]]="","",_xlfn.XLOOKUP(Tabla1[[#This Row],[Insumos]],Tabla10[Insumo],Tabla10[InsumoAbrev],"",0))</f>
        <v/>
      </c>
      <c r="L1622" s="536"/>
      <c r="M1622" s="533" t="str">
        <f>IF(Tabla1[[#This Row],[Descripción]]="","",_xlfn.XLOOKUP(Tabla1[[#This Row],[Descripción]],Tabla10[Descripción],Tabla10[Unidad de Medida],"",0))</f>
        <v/>
      </c>
      <c r="N1622" s="323"/>
      <c r="O1622" s="534" t="str">
        <f>IF(Tabla1[[#This Row],[Descripción]]="","",_xlfn.XLOOKUP(Tabla1[[#This Row],[Descripción]],Tabla10[Descripción],Tabla10[Precio Unitario],0))</f>
        <v/>
      </c>
      <c r="P1622" s="534" t="str">
        <f>IF(Tabla1[[#This Row],[Cantidad de Insumos]]="","",Tabla1[[#This Row],[Precio Unitario]]*Tabla1[[#This Row],[Cantidad de Insumos]])</f>
        <v/>
      </c>
      <c r="Q1622" s="534" t="str">
        <f>IF(Tabla1[[#This Row],[Descripción]]="","",_xlfn.XLOOKUP(Tabla1[[#This Row],[Descripción]],Tabla10[Descripción],Tabla10[CODIGO PRESUPUESTARIO],0))</f>
        <v/>
      </c>
      <c r="R1622" s="535"/>
    </row>
    <row r="1623" spans="2:18" x14ac:dyDescent="0.25">
      <c r="B1623" s="191" t="str">
        <f>IF('Formulario PPGR3'!$G1623="","",CONCATENATE('Formulario PPGR3'!$C1623,".",'Formulario PPGR3'!$D1623,".",'Formulario PPGR3'!$E1623,".",'Formulario PPGR3'!$F1623))</f>
        <v/>
      </c>
      <c r="C1623" s="191" t="str">
        <f>IF('Formulario PPGR3'!$G1623="","",'Formulario PPGR1'!#REF!)</f>
        <v/>
      </c>
      <c r="D1623" s="191" t="str">
        <f>IF('Formulario PPGR3'!$G1623="","",'Formulario PPGR1'!#REF!)</f>
        <v/>
      </c>
      <c r="E1623" s="191" t="str">
        <f>IF('Formulario PPGR3'!$G1623="","",'Formulario PPGR1'!#REF!)</f>
        <v/>
      </c>
      <c r="F1623" s="191" t="str">
        <f>IF('Formulario PPGR3'!$G1623="","",'Formulario PPGR1'!#REF!)</f>
        <v/>
      </c>
      <c r="G1623" s="243"/>
      <c r="H1623" s="531" t="str" cm="1">
        <f t="array" ref="H1623">IF(Tabla1[[#This Row],[Código_Actividad]]="","",_xlfn.XLOOKUP(Tabla1[[#This Row],[Código_Actividad]],CodigoActividad,Tabla2[Actividades Programables Presupuestables],"",0))</f>
        <v/>
      </c>
      <c r="I1623" s="532" t="str">
        <f>IFERROR(VLOOKUP('Formulario PPGR3'!$G1623,'Formulario PPGR2'!$H$110:$V$265,15,FALSE),"")</f>
        <v/>
      </c>
      <c r="J1623" s="537"/>
      <c r="K1623" s="535" t="str">
        <f>IF(Tabla1[[#This Row],[Insumos]]="","",_xlfn.XLOOKUP(Tabla1[[#This Row],[Insumos]],Tabla10[Insumo],Tabla10[InsumoAbrev],"",0))</f>
        <v/>
      </c>
      <c r="L1623" s="536"/>
      <c r="M1623" s="533" t="str">
        <f>IF(Tabla1[[#This Row],[Descripción]]="","",_xlfn.XLOOKUP(Tabla1[[#This Row],[Descripción]],Tabla10[Descripción],Tabla10[Unidad de Medida],"",0))</f>
        <v/>
      </c>
      <c r="N1623" s="323"/>
      <c r="O1623" s="534" t="str">
        <f>IF(Tabla1[[#This Row],[Descripción]]="","",_xlfn.XLOOKUP(Tabla1[[#This Row],[Descripción]],Tabla10[Descripción],Tabla10[Precio Unitario],0))</f>
        <v/>
      </c>
      <c r="P1623" s="534" t="str">
        <f>IF(Tabla1[[#This Row],[Cantidad de Insumos]]="","",Tabla1[[#This Row],[Precio Unitario]]*Tabla1[[#This Row],[Cantidad de Insumos]])</f>
        <v/>
      </c>
      <c r="Q1623" s="534" t="str">
        <f>IF(Tabla1[[#This Row],[Descripción]]="","",_xlfn.XLOOKUP(Tabla1[[#This Row],[Descripción]],Tabla10[Descripción],Tabla10[CODIGO PRESUPUESTARIO],0))</f>
        <v/>
      </c>
      <c r="R1623" s="535"/>
    </row>
    <row r="1624" spans="2:18" x14ac:dyDescent="0.25">
      <c r="B1624" s="191" t="str">
        <f>IF('Formulario PPGR3'!$G1624="","",CONCATENATE('Formulario PPGR3'!$C1624,".",'Formulario PPGR3'!$D1624,".",'Formulario PPGR3'!$E1624,".",'Formulario PPGR3'!$F1624))</f>
        <v/>
      </c>
      <c r="C1624" s="191" t="str">
        <f>IF('Formulario PPGR3'!$G1624="","",'Formulario PPGR1'!#REF!)</f>
        <v/>
      </c>
      <c r="D1624" s="191" t="str">
        <f>IF('Formulario PPGR3'!$G1624="","",'Formulario PPGR1'!#REF!)</f>
        <v/>
      </c>
      <c r="E1624" s="191" t="str">
        <f>IF('Formulario PPGR3'!$G1624="","",'Formulario PPGR1'!#REF!)</f>
        <v/>
      </c>
      <c r="F1624" s="191" t="str">
        <f>IF('Formulario PPGR3'!$G1624="","",'Formulario PPGR1'!#REF!)</f>
        <v/>
      </c>
      <c r="G1624" s="243"/>
      <c r="H1624" s="531" t="str" cm="1">
        <f t="array" ref="H1624">IF(Tabla1[[#This Row],[Código_Actividad]]="","",_xlfn.XLOOKUP(Tabla1[[#This Row],[Código_Actividad]],CodigoActividad,Tabla2[Actividades Programables Presupuestables],"",0))</f>
        <v/>
      </c>
      <c r="I1624" s="532" t="str">
        <f>IFERROR(VLOOKUP('Formulario PPGR3'!$G1624,'Formulario PPGR2'!$H$110:$V$265,15,FALSE),"")</f>
        <v/>
      </c>
      <c r="J1624" s="537"/>
      <c r="K1624" s="535" t="str">
        <f>IF(Tabla1[[#This Row],[Insumos]]="","",_xlfn.XLOOKUP(Tabla1[[#This Row],[Insumos]],Tabla10[Insumo],Tabla10[InsumoAbrev],"",0))</f>
        <v/>
      </c>
      <c r="L1624" s="536"/>
      <c r="M1624" s="533" t="str">
        <f>IF(Tabla1[[#This Row],[Descripción]]="","",_xlfn.XLOOKUP(Tabla1[[#This Row],[Descripción]],Tabla10[Descripción],Tabla10[Unidad de Medida],"",0))</f>
        <v/>
      </c>
      <c r="N1624" s="323"/>
      <c r="O1624" s="534" t="str">
        <f>IF(Tabla1[[#This Row],[Descripción]]="","",_xlfn.XLOOKUP(Tabla1[[#This Row],[Descripción]],Tabla10[Descripción],Tabla10[Precio Unitario],0))</f>
        <v/>
      </c>
      <c r="P1624" s="534" t="str">
        <f>IF(Tabla1[[#This Row],[Cantidad de Insumos]]="","",Tabla1[[#This Row],[Precio Unitario]]*Tabla1[[#This Row],[Cantidad de Insumos]])</f>
        <v/>
      </c>
      <c r="Q1624" s="534" t="str">
        <f>IF(Tabla1[[#This Row],[Descripción]]="","",_xlfn.XLOOKUP(Tabla1[[#This Row],[Descripción]],Tabla10[Descripción],Tabla10[CODIGO PRESUPUESTARIO],0))</f>
        <v/>
      </c>
      <c r="R1624" s="535"/>
    </row>
    <row r="1625" spans="2:18" x14ac:dyDescent="0.25">
      <c r="B1625" s="191" t="str">
        <f>IF('Formulario PPGR3'!$G1625="","",CONCATENATE('Formulario PPGR3'!$C1625,".",'Formulario PPGR3'!$D1625,".",'Formulario PPGR3'!$E1625,".",'Formulario PPGR3'!$F1625))</f>
        <v/>
      </c>
      <c r="C1625" s="191" t="str">
        <f>IF('Formulario PPGR3'!$G1625="","",'Formulario PPGR1'!#REF!)</f>
        <v/>
      </c>
      <c r="D1625" s="191" t="str">
        <f>IF('Formulario PPGR3'!$G1625="","",'Formulario PPGR1'!#REF!)</f>
        <v/>
      </c>
      <c r="E1625" s="191" t="str">
        <f>IF('Formulario PPGR3'!$G1625="","",'Formulario PPGR1'!#REF!)</f>
        <v/>
      </c>
      <c r="F1625" s="191" t="str">
        <f>IF('Formulario PPGR3'!$G1625="","",'Formulario PPGR1'!#REF!)</f>
        <v/>
      </c>
      <c r="G1625" s="243"/>
      <c r="H1625" s="531" t="str" cm="1">
        <f t="array" ref="H1625">IF(Tabla1[[#This Row],[Código_Actividad]]="","",_xlfn.XLOOKUP(Tabla1[[#This Row],[Código_Actividad]],CodigoActividad,Tabla2[Actividades Programables Presupuestables],"",0))</f>
        <v/>
      </c>
      <c r="I1625" s="532" t="str">
        <f>IFERROR(VLOOKUP('Formulario PPGR3'!$G1625,'Formulario PPGR2'!$H$110:$V$265,15,FALSE),"")</f>
        <v/>
      </c>
      <c r="J1625" s="537"/>
      <c r="K1625" s="535" t="str">
        <f>IF(Tabla1[[#This Row],[Insumos]]="","",_xlfn.XLOOKUP(Tabla1[[#This Row],[Insumos]],Tabla10[Insumo],Tabla10[InsumoAbrev],"",0))</f>
        <v/>
      </c>
      <c r="L1625" s="536"/>
      <c r="M1625" s="533" t="str">
        <f>IF(Tabla1[[#This Row],[Descripción]]="","",_xlfn.XLOOKUP(Tabla1[[#This Row],[Descripción]],Tabla10[Descripción],Tabla10[Unidad de Medida],"",0))</f>
        <v/>
      </c>
      <c r="N1625" s="323"/>
      <c r="O1625" s="534" t="str">
        <f>IF(Tabla1[[#This Row],[Descripción]]="","",_xlfn.XLOOKUP(Tabla1[[#This Row],[Descripción]],Tabla10[Descripción],Tabla10[Precio Unitario],0))</f>
        <v/>
      </c>
      <c r="P1625" s="534" t="str">
        <f>IF(Tabla1[[#This Row],[Cantidad de Insumos]]="","",Tabla1[[#This Row],[Precio Unitario]]*Tabla1[[#This Row],[Cantidad de Insumos]])</f>
        <v/>
      </c>
      <c r="Q1625" s="534" t="str">
        <f>IF(Tabla1[[#This Row],[Descripción]]="","",_xlfn.XLOOKUP(Tabla1[[#This Row],[Descripción]],Tabla10[Descripción],Tabla10[CODIGO PRESUPUESTARIO],0))</f>
        <v/>
      </c>
      <c r="R1625" s="535"/>
    </row>
    <row r="1626" spans="2:18" x14ac:dyDescent="0.25">
      <c r="B1626" s="191" t="str">
        <f>IF('Formulario PPGR3'!$G1626="","",CONCATENATE('Formulario PPGR3'!$C1626,".",'Formulario PPGR3'!$D1626,".",'Formulario PPGR3'!$E1626,".",'Formulario PPGR3'!$F1626))</f>
        <v/>
      </c>
      <c r="C1626" s="191" t="str">
        <f>IF('Formulario PPGR3'!$G1626="","",'Formulario PPGR1'!#REF!)</f>
        <v/>
      </c>
      <c r="D1626" s="191" t="str">
        <f>IF('Formulario PPGR3'!$G1626="","",'Formulario PPGR1'!#REF!)</f>
        <v/>
      </c>
      <c r="E1626" s="191" t="str">
        <f>IF('Formulario PPGR3'!$G1626="","",'Formulario PPGR1'!#REF!)</f>
        <v/>
      </c>
      <c r="F1626" s="191" t="str">
        <f>IF('Formulario PPGR3'!$G1626="","",'Formulario PPGR1'!#REF!)</f>
        <v/>
      </c>
      <c r="G1626" s="243"/>
      <c r="H1626" s="531" t="str" cm="1">
        <f t="array" ref="H1626">IF(Tabla1[[#This Row],[Código_Actividad]]="","",_xlfn.XLOOKUP(Tabla1[[#This Row],[Código_Actividad]],CodigoActividad,Tabla2[Actividades Programables Presupuestables],"",0))</f>
        <v/>
      </c>
      <c r="I1626" s="532" t="str">
        <f>IFERROR(VLOOKUP('Formulario PPGR3'!$G1626,'Formulario PPGR2'!$H$110:$V$265,15,FALSE),"")</f>
        <v/>
      </c>
      <c r="J1626" s="537"/>
      <c r="K1626" s="535" t="str">
        <f>IF(Tabla1[[#This Row],[Insumos]]="","",_xlfn.XLOOKUP(Tabla1[[#This Row],[Insumos]],Tabla10[Insumo],Tabla10[InsumoAbrev],"",0))</f>
        <v/>
      </c>
      <c r="L1626" s="536"/>
      <c r="M1626" s="533" t="str">
        <f>IF(Tabla1[[#This Row],[Descripción]]="","",_xlfn.XLOOKUP(Tabla1[[#This Row],[Descripción]],Tabla10[Descripción],Tabla10[Unidad de Medida],"",0))</f>
        <v/>
      </c>
      <c r="N1626" s="323"/>
      <c r="O1626" s="534" t="str">
        <f>IF(Tabla1[[#This Row],[Descripción]]="","",_xlfn.XLOOKUP(Tabla1[[#This Row],[Descripción]],Tabla10[Descripción],Tabla10[Precio Unitario],0))</f>
        <v/>
      </c>
      <c r="P1626" s="534" t="str">
        <f>IF(Tabla1[[#This Row],[Cantidad de Insumos]]="","",Tabla1[[#This Row],[Precio Unitario]]*Tabla1[[#This Row],[Cantidad de Insumos]])</f>
        <v/>
      </c>
      <c r="Q1626" s="534" t="str">
        <f>IF(Tabla1[[#This Row],[Descripción]]="","",_xlfn.XLOOKUP(Tabla1[[#This Row],[Descripción]],Tabla10[Descripción],Tabla10[CODIGO PRESUPUESTARIO],0))</f>
        <v/>
      </c>
      <c r="R1626" s="535"/>
    </row>
    <row r="1627" spans="2:18" x14ac:dyDescent="0.25">
      <c r="B1627" s="191" t="str">
        <f>IF('Formulario PPGR3'!$G1627="","",CONCATENATE('Formulario PPGR3'!$C1627,".",'Formulario PPGR3'!$D1627,".",'Formulario PPGR3'!$E1627,".",'Formulario PPGR3'!$F1627))</f>
        <v/>
      </c>
      <c r="C1627" s="191" t="str">
        <f>IF('Formulario PPGR3'!$G1627="","",'Formulario PPGR1'!#REF!)</f>
        <v/>
      </c>
      <c r="D1627" s="191" t="str">
        <f>IF('Formulario PPGR3'!$G1627="","",'Formulario PPGR1'!#REF!)</f>
        <v/>
      </c>
      <c r="E1627" s="191" t="str">
        <f>IF('Formulario PPGR3'!$G1627="","",'Formulario PPGR1'!#REF!)</f>
        <v/>
      </c>
      <c r="F1627" s="191" t="str">
        <f>IF('Formulario PPGR3'!$G1627="","",'Formulario PPGR1'!#REF!)</f>
        <v/>
      </c>
      <c r="G1627" s="243"/>
      <c r="H1627" s="531" t="str" cm="1">
        <f t="array" ref="H1627">IF(Tabla1[[#This Row],[Código_Actividad]]="","",_xlfn.XLOOKUP(Tabla1[[#This Row],[Código_Actividad]],CodigoActividad,Tabla2[Actividades Programables Presupuestables],"",0))</f>
        <v/>
      </c>
      <c r="I1627" s="532" t="str">
        <f>IFERROR(VLOOKUP('Formulario PPGR3'!$G1627,'Formulario PPGR2'!$H$110:$V$265,15,FALSE),"")</f>
        <v/>
      </c>
      <c r="J1627" s="537"/>
      <c r="K1627" s="535" t="str">
        <f>IF(Tabla1[[#This Row],[Insumos]]="","",_xlfn.XLOOKUP(Tabla1[[#This Row],[Insumos]],Tabla10[Insumo],Tabla10[InsumoAbrev],"",0))</f>
        <v/>
      </c>
      <c r="L1627" s="536"/>
      <c r="M1627" s="533" t="str">
        <f>IF(Tabla1[[#This Row],[Descripción]]="","",_xlfn.XLOOKUP(Tabla1[[#This Row],[Descripción]],Tabla10[Descripción],Tabla10[Unidad de Medida],"",0))</f>
        <v/>
      </c>
      <c r="N1627" s="323"/>
      <c r="O1627" s="534" t="str">
        <f>IF(Tabla1[[#This Row],[Descripción]]="","",_xlfn.XLOOKUP(Tabla1[[#This Row],[Descripción]],Tabla10[Descripción],Tabla10[Precio Unitario],0))</f>
        <v/>
      </c>
      <c r="P1627" s="534" t="str">
        <f>IF(Tabla1[[#This Row],[Cantidad de Insumos]]="","",Tabla1[[#This Row],[Precio Unitario]]*Tabla1[[#This Row],[Cantidad de Insumos]])</f>
        <v/>
      </c>
      <c r="Q1627" s="534" t="str">
        <f>IF(Tabla1[[#This Row],[Descripción]]="","",_xlfn.XLOOKUP(Tabla1[[#This Row],[Descripción]],Tabla10[Descripción],Tabla10[CODIGO PRESUPUESTARIO],0))</f>
        <v/>
      </c>
      <c r="R1627" s="535"/>
    </row>
    <row r="1628" spans="2:18" x14ac:dyDescent="0.25">
      <c r="B1628" s="191" t="str">
        <f>IF('Formulario PPGR3'!$G1628="","",CONCATENATE('Formulario PPGR3'!$C1628,".",'Formulario PPGR3'!$D1628,".",'Formulario PPGR3'!$E1628,".",'Formulario PPGR3'!$F1628))</f>
        <v/>
      </c>
      <c r="C1628" s="191" t="str">
        <f>IF('Formulario PPGR3'!$G1628="","",'Formulario PPGR1'!#REF!)</f>
        <v/>
      </c>
      <c r="D1628" s="191" t="str">
        <f>IF('Formulario PPGR3'!$G1628="","",'Formulario PPGR1'!#REF!)</f>
        <v/>
      </c>
      <c r="E1628" s="191" t="str">
        <f>IF('Formulario PPGR3'!$G1628="","",'Formulario PPGR1'!#REF!)</f>
        <v/>
      </c>
      <c r="F1628" s="191" t="str">
        <f>IF('Formulario PPGR3'!$G1628="","",'Formulario PPGR1'!#REF!)</f>
        <v/>
      </c>
      <c r="G1628" s="243"/>
      <c r="H1628" s="531" t="str" cm="1">
        <f t="array" ref="H1628">IF(Tabla1[[#This Row],[Código_Actividad]]="","",_xlfn.XLOOKUP(Tabla1[[#This Row],[Código_Actividad]],CodigoActividad,Tabla2[Actividades Programables Presupuestables],"",0))</f>
        <v/>
      </c>
      <c r="I1628" s="532" t="str">
        <f>IFERROR(VLOOKUP('Formulario PPGR3'!$G1628,'Formulario PPGR2'!$H$110:$V$265,15,FALSE),"")</f>
        <v/>
      </c>
      <c r="J1628" s="537"/>
      <c r="K1628" s="535" t="str">
        <f>IF(Tabla1[[#This Row],[Insumos]]="","",_xlfn.XLOOKUP(Tabla1[[#This Row],[Insumos]],Tabla10[Insumo],Tabla10[InsumoAbrev],"",0))</f>
        <v/>
      </c>
      <c r="L1628" s="536"/>
      <c r="M1628" s="533" t="str">
        <f>IF(Tabla1[[#This Row],[Descripción]]="","",_xlfn.XLOOKUP(Tabla1[[#This Row],[Descripción]],Tabla10[Descripción],Tabla10[Unidad de Medida],"",0))</f>
        <v/>
      </c>
      <c r="N1628" s="323"/>
      <c r="O1628" s="534" t="str">
        <f>IF(Tabla1[[#This Row],[Descripción]]="","",_xlfn.XLOOKUP(Tabla1[[#This Row],[Descripción]],Tabla10[Descripción],Tabla10[Precio Unitario],0))</f>
        <v/>
      </c>
      <c r="P1628" s="534" t="str">
        <f>IF(Tabla1[[#This Row],[Cantidad de Insumos]]="","",Tabla1[[#This Row],[Precio Unitario]]*Tabla1[[#This Row],[Cantidad de Insumos]])</f>
        <v/>
      </c>
      <c r="Q1628" s="534" t="str">
        <f>IF(Tabla1[[#This Row],[Descripción]]="","",_xlfn.XLOOKUP(Tabla1[[#This Row],[Descripción]],Tabla10[Descripción],Tabla10[CODIGO PRESUPUESTARIO],0))</f>
        <v/>
      </c>
      <c r="R1628" s="535"/>
    </row>
    <row r="1629" spans="2:18" x14ac:dyDescent="0.25">
      <c r="B1629" s="191" t="str">
        <f>IF('Formulario PPGR3'!$G1629="","",CONCATENATE('Formulario PPGR3'!$C1629,".",'Formulario PPGR3'!$D1629,".",'Formulario PPGR3'!$E1629,".",'Formulario PPGR3'!$F1629))</f>
        <v/>
      </c>
      <c r="C1629" s="191" t="str">
        <f>IF('Formulario PPGR3'!$G1629="","",'Formulario PPGR1'!#REF!)</f>
        <v/>
      </c>
      <c r="D1629" s="191" t="str">
        <f>IF('Formulario PPGR3'!$G1629="","",'Formulario PPGR1'!#REF!)</f>
        <v/>
      </c>
      <c r="E1629" s="191" t="str">
        <f>IF('Formulario PPGR3'!$G1629="","",'Formulario PPGR1'!#REF!)</f>
        <v/>
      </c>
      <c r="F1629" s="191" t="str">
        <f>IF('Formulario PPGR3'!$G1629="","",'Formulario PPGR1'!#REF!)</f>
        <v/>
      </c>
      <c r="G1629" s="243"/>
      <c r="H1629" s="531" t="str" cm="1">
        <f t="array" ref="H1629">IF(Tabla1[[#This Row],[Código_Actividad]]="","",_xlfn.XLOOKUP(Tabla1[[#This Row],[Código_Actividad]],CodigoActividad,Tabla2[Actividades Programables Presupuestables],"",0))</f>
        <v/>
      </c>
      <c r="I1629" s="532" t="str">
        <f>IFERROR(VLOOKUP('Formulario PPGR3'!$G1629,'Formulario PPGR2'!$H$110:$V$265,15,FALSE),"")</f>
        <v/>
      </c>
      <c r="J1629" s="537"/>
      <c r="K1629" s="535" t="str">
        <f>IF(Tabla1[[#This Row],[Insumos]]="","",_xlfn.XLOOKUP(Tabla1[[#This Row],[Insumos]],Tabla10[Insumo],Tabla10[InsumoAbrev],"",0))</f>
        <v/>
      </c>
      <c r="L1629" s="536"/>
      <c r="M1629" s="533" t="str">
        <f>IF(Tabla1[[#This Row],[Descripción]]="","",_xlfn.XLOOKUP(Tabla1[[#This Row],[Descripción]],Tabla10[Descripción],Tabla10[Unidad de Medida],"",0))</f>
        <v/>
      </c>
      <c r="N1629" s="323"/>
      <c r="O1629" s="534" t="str">
        <f>IF(Tabla1[[#This Row],[Descripción]]="","",_xlfn.XLOOKUP(Tabla1[[#This Row],[Descripción]],Tabla10[Descripción],Tabla10[Precio Unitario],0))</f>
        <v/>
      </c>
      <c r="P1629" s="534" t="str">
        <f>IF(Tabla1[[#This Row],[Cantidad de Insumos]]="","",Tabla1[[#This Row],[Precio Unitario]]*Tabla1[[#This Row],[Cantidad de Insumos]])</f>
        <v/>
      </c>
      <c r="Q1629" s="534" t="str">
        <f>IF(Tabla1[[#This Row],[Descripción]]="","",_xlfn.XLOOKUP(Tabla1[[#This Row],[Descripción]],Tabla10[Descripción],Tabla10[CODIGO PRESUPUESTARIO],0))</f>
        <v/>
      </c>
      <c r="R1629" s="535"/>
    </row>
    <row r="1630" spans="2:18" x14ac:dyDescent="0.25">
      <c r="B1630" s="191" t="str">
        <f>IF('Formulario PPGR3'!$G1630="","",CONCATENATE('Formulario PPGR3'!$C1630,".",'Formulario PPGR3'!$D1630,".",'Formulario PPGR3'!$E1630,".",'Formulario PPGR3'!$F1630))</f>
        <v/>
      </c>
      <c r="C1630" s="191" t="str">
        <f>IF('Formulario PPGR3'!$G1630="","",'Formulario PPGR1'!#REF!)</f>
        <v/>
      </c>
      <c r="D1630" s="191" t="str">
        <f>IF('Formulario PPGR3'!$G1630="","",'Formulario PPGR1'!#REF!)</f>
        <v/>
      </c>
      <c r="E1630" s="191" t="str">
        <f>IF('Formulario PPGR3'!$G1630="","",'Formulario PPGR1'!#REF!)</f>
        <v/>
      </c>
      <c r="F1630" s="191" t="str">
        <f>IF('Formulario PPGR3'!$G1630="","",'Formulario PPGR1'!#REF!)</f>
        <v/>
      </c>
      <c r="G1630" s="243"/>
      <c r="H1630" s="531" t="str" cm="1">
        <f t="array" ref="H1630">IF(Tabla1[[#This Row],[Código_Actividad]]="","",_xlfn.XLOOKUP(Tabla1[[#This Row],[Código_Actividad]],CodigoActividad,Tabla2[Actividades Programables Presupuestables],"",0))</f>
        <v/>
      </c>
      <c r="I1630" s="532" t="str">
        <f>IFERROR(VLOOKUP('Formulario PPGR3'!$G1630,'Formulario PPGR2'!$H$110:$V$265,15,FALSE),"")</f>
        <v/>
      </c>
      <c r="J1630" s="537"/>
      <c r="K1630" s="535" t="str">
        <f>IF(Tabla1[[#This Row],[Insumos]]="","",_xlfn.XLOOKUP(Tabla1[[#This Row],[Insumos]],Tabla10[Insumo],Tabla10[InsumoAbrev],"",0))</f>
        <v/>
      </c>
      <c r="L1630" s="536"/>
      <c r="M1630" s="533" t="str">
        <f>IF(Tabla1[[#This Row],[Descripción]]="","",_xlfn.XLOOKUP(Tabla1[[#This Row],[Descripción]],Tabla10[Descripción],Tabla10[Unidad de Medida],"",0))</f>
        <v/>
      </c>
      <c r="N1630" s="323"/>
      <c r="O1630" s="534" t="str">
        <f>IF(Tabla1[[#This Row],[Descripción]]="","",_xlfn.XLOOKUP(Tabla1[[#This Row],[Descripción]],Tabla10[Descripción],Tabla10[Precio Unitario],0))</f>
        <v/>
      </c>
      <c r="P1630" s="534" t="str">
        <f>IF(Tabla1[[#This Row],[Cantidad de Insumos]]="","",Tabla1[[#This Row],[Precio Unitario]]*Tabla1[[#This Row],[Cantidad de Insumos]])</f>
        <v/>
      </c>
      <c r="Q1630" s="534" t="str">
        <f>IF(Tabla1[[#This Row],[Descripción]]="","",_xlfn.XLOOKUP(Tabla1[[#This Row],[Descripción]],Tabla10[Descripción],Tabla10[CODIGO PRESUPUESTARIO],0))</f>
        <v/>
      </c>
      <c r="R1630" s="535"/>
    </row>
    <row r="1631" spans="2:18" x14ac:dyDescent="0.25">
      <c r="B1631" s="191" t="str">
        <f>IF('Formulario PPGR3'!$G1631="","",CONCATENATE('Formulario PPGR3'!$C1631,".",'Formulario PPGR3'!$D1631,".",'Formulario PPGR3'!$E1631,".",'Formulario PPGR3'!$F1631))</f>
        <v/>
      </c>
      <c r="C1631" s="191" t="str">
        <f>IF('Formulario PPGR3'!$G1631="","",'Formulario PPGR1'!#REF!)</f>
        <v/>
      </c>
      <c r="D1631" s="191" t="str">
        <f>IF('Formulario PPGR3'!$G1631="","",'Formulario PPGR1'!#REF!)</f>
        <v/>
      </c>
      <c r="E1631" s="191" t="str">
        <f>IF('Formulario PPGR3'!$G1631="","",'Formulario PPGR1'!#REF!)</f>
        <v/>
      </c>
      <c r="F1631" s="191" t="str">
        <f>IF('Formulario PPGR3'!$G1631="","",'Formulario PPGR1'!#REF!)</f>
        <v/>
      </c>
      <c r="G1631" s="243"/>
      <c r="H1631" s="531" t="str" cm="1">
        <f t="array" ref="H1631">IF(Tabla1[[#This Row],[Código_Actividad]]="","",_xlfn.XLOOKUP(Tabla1[[#This Row],[Código_Actividad]],CodigoActividad,Tabla2[Actividades Programables Presupuestables],"",0))</f>
        <v/>
      </c>
      <c r="I1631" s="532" t="str">
        <f>IFERROR(VLOOKUP('Formulario PPGR3'!$G1631,'Formulario PPGR2'!$H$110:$V$265,15,FALSE),"")</f>
        <v/>
      </c>
      <c r="J1631" s="537"/>
      <c r="K1631" s="535" t="str">
        <f>IF(Tabla1[[#This Row],[Insumos]]="","",_xlfn.XLOOKUP(Tabla1[[#This Row],[Insumos]],Tabla10[Insumo],Tabla10[InsumoAbrev],"",0))</f>
        <v/>
      </c>
      <c r="L1631" s="536"/>
      <c r="M1631" s="533" t="str">
        <f>IF(Tabla1[[#This Row],[Descripción]]="","",_xlfn.XLOOKUP(Tabla1[[#This Row],[Descripción]],Tabla10[Descripción],Tabla10[Unidad de Medida],"",0))</f>
        <v/>
      </c>
      <c r="N1631" s="323"/>
      <c r="O1631" s="534" t="str">
        <f>IF(Tabla1[[#This Row],[Descripción]]="","",_xlfn.XLOOKUP(Tabla1[[#This Row],[Descripción]],Tabla10[Descripción],Tabla10[Precio Unitario],0))</f>
        <v/>
      </c>
      <c r="P1631" s="534" t="str">
        <f>IF(Tabla1[[#This Row],[Cantidad de Insumos]]="","",Tabla1[[#This Row],[Precio Unitario]]*Tabla1[[#This Row],[Cantidad de Insumos]])</f>
        <v/>
      </c>
      <c r="Q1631" s="534" t="str">
        <f>IF(Tabla1[[#This Row],[Descripción]]="","",_xlfn.XLOOKUP(Tabla1[[#This Row],[Descripción]],Tabla10[Descripción],Tabla10[CODIGO PRESUPUESTARIO],0))</f>
        <v/>
      </c>
      <c r="R1631" s="535"/>
    </row>
    <row r="1632" spans="2:18" x14ac:dyDescent="0.25">
      <c r="B1632" s="191" t="str">
        <f>IF('Formulario PPGR3'!$G1632="","",CONCATENATE('Formulario PPGR3'!$C1632,".",'Formulario PPGR3'!$D1632,".",'Formulario PPGR3'!$E1632,".",'Formulario PPGR3'!$F1632))</f>
        <v/>
      </c>
      <c r="C1632" s="191" t="str">
        <f>IF('Formulario PPGR3'!$G1632="","",'Formulario PPGR1'!#REF!)</f>
        <v/>
      </c>
      <c r="D1632" s="191" t="str">
        <f>IF('Formulario PPGR3'!$G1632="","",'Formulario PPGR1'!#REF!)</f>
        <v/>
      </c>
      <c r="E1632" s="191" t="str">
        <f>IF('Formulario PPGR3'!$G1632="","",'Formulario PPGR1'!#REF!)</f>
        <v/>
      </c>
      <c r="F1632" s="191" t="str">
        <f>IF('Formulario PPGR3'!$G1632="","",'Formulario PPGR1'!#REF!)</f>
        <v/>
      </c>
      <c r="G1632" s="243"/>
      <c r="H1632" s="531" t="str" cm="1">
        <f t="array" ref="H1632">IF(Tabla1[[#This Row],[Código_Actividad]]="","",_xlfn.XLOOKUP(Tabla1[[#This Row],[Código_Actividad]],CodigoActividad,Tabla2[Actividades Programables Presupuestables],"",0))</f>
        <v/>
      </c>
      <c r="I1632" s="532" t="str">
        <f>IFERROR(VLOOKUP('Formulario PPGR3'!$G1632,'Formulario PPGR2'!$H$110:$V$265,15,FALSE),"")</f>
        <v/>
      </c>
      <c r="J1632" s="537"/>
      <c r="K1632" s="535" t="str">
        <f>IF(Tabla1[[#This Row],[Insumos]]="","",_xlfn.XLOOKUP(Tabla1[[#This Row],[Insumos]],Tabla10[Insumo],Tabla10[InsumoAbrev],"",0))</f>
        <v/>
      </c>
      <c r="L1632" s="536"/>
      <c r="M1632" s="533" t="str">
        <f>IF(Tabla1[[#This Row],[Descripción]]="","",_xlfn.XLOOKUP(Tabla1[[#This Row],[Descripción]],Tabla10[Descripción],Tabla10[Unidad de Medida],"",0))</f>
        <v/>
      </c>
      <c r="N1632" s="323"/>
      <c r="O1632" s="534" t="str">
        <f>IF(Tabla1[[#This Row],[Descripción]]="","",_xlfn.XLOOKUP(Tabla1[[#This Row],[Descripción]],Tabla10[Descripción],Tabla10[Precio Unitario],0))</f>
        <v/>
      </c>
      <c r="P1632" s="534" t="str">
        <f>IF(Tabla1[[#This Row],[Cantidad de Insumos]]="","",Tabla1[[#This Row],[Precio Unitario]]*Tabla1[[#This Row],[Cantidad de Insumos]])</f>
        <v/>
      </c>
      <c r="Q1632" s="534" t="str">
        <f>IF(Tabla1[[#This Row],[Descripción]]="","",_xlfn.XLOOKUP(Tabla1[[#This Row],[Descripción]],Tabla10[Descripción],Tabla10[CODIGO PRESUPUESTARIO],0))</f>
        <v/>
      </c>
      <c r="R1632" s="535"/>
    </row>
    <row r="1633" spans="2:18" x14ac:dyDescent="0.25">
      <c r="B1633" s="191" t="str">
        <f>IF('Formulario PPGR3'!$G1633="","",CONCATENATE('Formulario PPGR3'!$C1633,".",'Formulario PPGR3'!$D1633,".",'Formulario PPGR3'!$E1633,".",'Formulario PPGR3'!$F1633))</f>
        <v/>
      </c>
      <c r="C1633" s="191" t="str">
        <f>IF('Formulario PPGR3'!$G1633="","",'Formulario PPGR1'!#REF!)</f>
        <v/>
      </c>
      <c r="D1633" s="191" t="str">
        <f>IF('Formulario PPGR3'!$G1633="","",'Formulario PPGR1'!#REF!)</f>
        <v/>
      </c>
      <c r="E1633" s="191" t="str">
        <f>IF('Formulario PPGR3'!$G1633="","",'Formulario PPGR1'!#REF!)</f>
        <v/>
      </c>
      <c r="F1633" s="191" t="str">
        <f>IF('Formulario PPGR3'!$G1633="","",'Formulario PPGR1'!#REF!)</f>
        <v/>
      </c>
      <c r="G1633" s="243"/>
      <c r="H1633" s="531" t="str" cm="1">
        <f t="array" ref="H1633">IF(Tabla1[[#This Row],[Código_Actividad]]="","",_xlfn.XLOOKUP(Tabla1[[#This Row],[Código_Actividad]],CodigoActividad,Tabla2[Actividades Programables Presupuestables],"",0))</f>
        <v/>
      </c>
      <c r="I1633" s="532" t="str">
        <f>IFERROR(VLOOKUP('Formulario PPGR3'!$G1633,'Formulario PPGR2'!$H$110:$V$265,15,FALSE),"")</f>
        <v/>
      </c>
      <c r="J1633" s="537"/>
      <c r="K1633" s="535" t="str">
        <f>IF(Tabla1[[#This Row],[Insumos]]="","",_xlfn.XLOOKUP(Tabla1[[#This Row],[Insumos]],Tabla10[Insumo],Tabla10[InsumoAbrev],"",0))</f>
        <v/>
      </c>
      <c r="L1633" s="536"/>
      <c r="M1633" s="533" t="str">
        <f>IF(Tabla1[[#This Row],[Descripción]]="","",_xlfn.XLOOKUP(Tabla1[[#This Row],[Descripción]],Tabla10[Descripción],Tabla10[Unidad de Medida],"",0))</f>
        <v/>
      </c>
      <c r="N1633" s="323"/>
      <c r="O1633" s="534" t="str">
        <f>IF(Tabla1[[#This Row],[Descripción]]="","",_xlfn.XLOOKUP(Tabla1[[#This Row],[Descripción]],Tabla10[Descripción],Tabla10[Precio Unitario],0))</f>
        <v/>
      </c>
      <c r="P1633" s="534" t="str">
        <f>IF(Tabla1[[#This Row],[Cantidad de Insumos]]="","",Tabla1[[#This Row],[Precio Unitario]]*Tabla1[[#This Row],[Cantidad de Insumos]])</f>
        <v/>
      </c>
      <c r="Q1633" s="534" t="str">
        <f>IF(Tabla1[[#This Row],[Descripción]]="","",_xlfn.XLOOKUP(Tabla1[[#This Row],[Descripción]],Tabla10[Descripción],Tabla10[CODIGO PRESUPUESTARIO],0))</f>
        <v/>
      </c>
      <c r="R1633" s="535"/>
    </row>
    <row r="1634" spans="2:18" x14ac:dyDescent="0.25">
      <c r="B1634" s="191" t="str">
        <f>IF('Formulario PPGR3'!$G1634="","",CONCATENATE('Formulario PPGR3'!$C1634,".",'Formulario PPGR3'!$D1634,".",'Formulario PPGR3'!$E1634,".",'Formulario PPGR3'!$F1634))</f>
        <v/>
      </c>
      <c r="C1634" s="191" t="str">
        <f>IF('Formulario PPGR3'!$G1634="","",'Formulario PPGR1'!#REF!)</f>
        <v/>
      </c>
      <c r="D1634" s="191" t="str">
        <f>IF('Formulario PPGR3'!$G1634="","",'Formulario PPGR1'!#REF!)</f>
        <v/>
      </c>
      <c r="E1634" s="191" t="str">
        <f>IF('Formulario PPGR3'!$G1634="","",'Formulario PPGR1'!#REF!)</f>
        <v/>
      </c>
      <c r="F1634" s="191" t="str">
        <f>IF('Formulario PPGR3'!$G1634="","",'Formulario PPGR1'!#REF!)</f>
        <v/>
      </c>
      <c r="G1634" s="243"/>
      <c r="H1634" s="531" t="str" cm="1">
        <f t="array" ref="H1634">IF(Tabla1[[#This Row],[Código_Actividad]]="","",_xlfn.XLOOKUP(Tabla1[[#This Row],[Código_Actividad]],CodigoActividad,Tabla2[Actividades Programables Presupuestables],"",0))</f>
        <v/>
      </c>
      <c r="I1634" s="532" t="str">
        <f>IFERROR(VLOOKUP('Formulario PPGR3'!$G1634,'Formulario PPGR2'!$H$110:$V$265,15,FALSE),"")</f>
        <v/>
      </c>
      <c r="J1634" s="537"/>
      <c r="K1634" s="535" t="str">
        <f>IF(Tabla1[[#This Row],[Insumos]]="","",_xlfn.XLOOKUP(Tabla1[[#This Row],[Insumos]],Tabla10[Insumo],Tabla10[InsumoAbrev],"",0))</f>
        <v/>
      </c>
      <c r="L1634" s="536"/>
      <c r="M1634" s="533" t="str">
        <f>IF(Tabla1[[#This Row],[Descripción]]="","",_xlfn.XLOOKUP(Tabla1[[#This Row],[Descripción]],Tabla10[Descripción],Tabla10[Unidad de Medida],"",0))</f>
        <v/>
      </c>
      <c r="N1634" s="323"/>
      <c r="O1634" s="534" t="str">
        <f>IF(Tabla1[[#This Row],[Descripción]]="","",_xlfn.XLOOKUP(Tabla1[[#This Row],[Descripción]],Tabla10[Descripción],Tabla10[Precio Unitario],0))</f>
        <v/>
      </c>
      <c r="P1634" s="534" t="str">
        <f>IF(Tabla1[[#This Row],[Cantidad de Insumos]]="","",Tabla1[[#This Row],[Precio Unitario]]*Tabla1[[#This Row],[Cantidad de Insumos]])</f>
        <v/>
      </c>
      <c r="Q1634" s="534" t="str">
        <f>IF(Tabla1[[#This Row],[Descripción]]="","",_xlfn.XLOOKUP(Tabla1[[#This Row],[Descripción]],Tabla10[Descripción],Tabla10[CODIGO PRESUPUESTARIO],0))</f>
        <v/>
      </c>
      <c r="R1634" s="535"/>
    </row>
    <row r="1635" spans="2:18" x14ac:dyDescent="0.25">
      <c r="B1635" s="191" t="str">
        <f>IF('Formulario PPGR3'!$G1635="","",CONCATENATE('Formulario PPGR3'!$C1635,".",'Formulario PPGR3'!$D1635,".",'Formulario PPGR3'!$E1635,".",'Formulario PPGR3'!$F1635))</f>
        <v/>
      </c>
      <c r="C1635" s="191" t="str">
        <f>IF('Formulario PPGR3'!$G1635="","",'Formulario PPGR1'!#REF!)</f>
        <v/>
      </c>
      <c r="D1635" s="191" t="str">
        <f>IF('Formulario PPGR3'!$G1635="","",'Formulario PPGR1'!#REF!)</f>
        <v/>
      </c>
      <c r="E1635" s="191" t="str">
        <f>IF('Formulario PPGR3'!$G1635="","",'Formulario PPGR1'!#REF!)</f>
        <v/>
      </c>
      <c r="F1635" s="191" t="str">
        <f>IF('Formulario PPGR3'!$G1635="","",'Formulario PPGR1'!#REF!)</f>
        <v/>
      </c>
      <c r="G1635" s="243"/>
      <c r="H1635" s="531" t="str" cm="1">
        <f t="array" ref="H1635">IF(Tabla1[[#This Row],[Código_Actividad]]="","",_xlfn.XLOOKUP(Tabla1[[#This Row],[Código_Actividad]],CodigoActividad,Tabla2[Actividades Programables Presupuestables],"",0))</f>
        <v/>
      </c>
      <c r="I1635" s="532" t="str">
        <f>IFERROR(VLOOKUP('Formulario PPGR3'!$G1635,'Formulario PPGR2'!$H$110:$V$265,15,FALSE),"")</f>
        <v/>
      </c>
      <c r="J1635" s="537"/>
      <c r="K1635" s="535" t="str">
        <f>IF(Tabla1[[#This Row],[Insumos]]="","",_xlfn.XLOOKUP(Tabla1[[#This Row],[Insumos]],Tabla10[Insumo],Tabla10[InsumoAbrev],"",0))</f>
        <v/>
      </c>
      <c r="L1635" s="536"/>
      <c r="M1635" s="533" t="str">
        <f>IF(Tabla1[[#This Row],[Descripción]]="","",_xlfn.XLOOKUP(Tabla1[[#This Row],[Descripción]],Tabla10[Descripción],Tabla10[Unidad de Medida],"",0))</f>
        <v/>
      </c>
      <c r="N1635" s="323"/>
      <c r="O1635" s="534" t="str">
        <f>IF(Tabla1[[#This Row],[Descripción]]="","",_xlfn.XLOOKUP(Tabla1[[#This Row],[Descripción]],Tabla10[Descripción],Tabla10[Precio Unitario],0))</f>
        <v/>
      </c>
      <c r="P1635" s="534" t="str">
        <f>IF(Tabla1[[#This Row],[Cantidad de Insumos]]="","",Tabla1[[#This Row],[Precio Unitario]]*Tabla1[[#This Row],[Cantidad de Insumos]])</f>
        <v/>
      </c>
      <c r="Q1635" s="534" t="str">
        <f>IF(Tabla1[[#This Row],[Descripción]]="","",_xlfn.XLOOKUP(Tabla1[[#This Row],[Descripción]],Tabla10[Descripción],Tabla10[CODIGO PRESUPUESTARIO],0))</f>
        <v/>
      </c>
      <c r="R1635" s="535"/>
    </row>
    <row r="1636" spans="2:18" x14ac:dyDescent="0.25">
      <c r="B1636" s="191" t="str">
        <f>IF('Formulario PPGR3'!$G1636="","",CONCATENATE('Formulario PPGR3'!$C1636,".",'Formulario PPGR3'!$D1636,".",'Formulario PPGR3'!$E1636,".",'Formulario PPGR3'!$F1636))</f>
        <v/>
      </c>
      <c r="C1636" s="191" t="str">
        <f>IF('Formulario PPGR3'!$G1636="","",'Formulario PPGR1'!#REF!)</f>
        <v/>
      </c>
      <c r="D1636" s="191" t="str">
        <f>IF('Formulario PPGR3'!$G1636="","",'Formulario PPGR1'!#REF!)</f>
        <v/>
      </c>
      <c r="E1636" s="191" t="str">
        <f>IF('Formulario PPGR3'!$G1636="","",'Formulario PPGR1'!#REF!)</f>
        <v/>
      </c>
      <c r="F1636" s="191" t="str">
        <f>IF('Formulario PPGR3'!$G1636="","",'Formulario PPGR1'!#REF!)</f>
        <v/>
      </c>
      <c r="G1636" s="243"/>
      <c r="H1636" s="531" t="str" cm="1">
        <f t="array" ref="H1636">IF(Tabla1[[#This Row],[Código_Actividad]]="","",_xlfn.XLOOKUP(Tabla1[[#This Row],[Código_Actividad]],CodigoActividad,Tabla2[Actividades Programables Presupuestables],"",0))</f>
        <v/>
      </c>
      <c r="I1636" s="532" t="str">
        <f>IFERROR(VLOOKUP('Formulario PPGR3'!$G1636,'Formulario PPGR2'!$H$110:$V$265,15,FALSE),"")</f>
        <v/>
      </c>
      <c r="J1636" s="537"/>
      <c r="K1636" s="535" t="str">
        <f>IF(Tabla1[[#This Row],[Insumos]]="","",_xlfn.XLOOKUP(Tabla1[[#This Row],[Insumos]],Tabla10[Insumo],Tabla10[InsumoAbrev],"",0))</f>
        <v/>
      </c>
      <c r="L1636" s="536"/>
      <c r="M1636" s="533" t="str">
        <f>IF(Tabla1[[#This Row],[Descripción]]="","",_xlfn.XLOOKUP(Tabla1[[#This Row],[Descripción]],Tabla10[Descripción],Tabla10[Unidad de Medida],"",0))</f>
        <v/>
      </c>
      <c r="N1636" s="323"/>
      <c r="O1636" s="534" t="str">
        <f>IF(Tabla1[[#This Row],[Descripción]]="","",_xlfn.XLOOKUP(Tabla1[[#This Row],[Descripción]],Tabla10[Descripción],Tabla10[Precio Unitario],0))</f>
        <v/>
      </c>
      <c r="P1636" s="534" t="str">
        <f>IF(Tabla1[[#This Row],[Cantidad de Insumos]]="","",Tabla1[[#This Row],[Precio Unitario]]*Tabla1[[#This Row],[Cantidad de Insumos]])</f>
        <v/>
      </c>
      <c r="Q1636" s="534" t="str">
        <f>IF(Tabla1[[#This Row],[Descripción]]="","",_xlfn.XLOOKUP(Tabla1[[#This Row],[Descripción]],Tabla10[Descripción],Tabla10[CODIGO PRESUPUESTARIO],0))</f>
        <v/>
      </c>
      <c r="R1636" s="535"/>
    </row>
    <row r="1637" spans="2:18" x14ac:dyDescent="0.25">
      <c r="B1637" s="191" t="str">
        <f>IF('Formulario PPGR3'!$G1637="","",CONCATENATE('Formulario PPGR3'!$C1637,".",'Formulario PPGR3'!$D1637,".",'Formulario PPGR3'!$E1637,".",'Formulario PPGR3'!$F1637))</f>
        <v/>
      </c>
      <c r="C1637" s="191" t="str">
        <f>IF('Formulario PPGR3'!$G1637="","",'Formulario PPGR1'!#REF!)</f>
        <v/>
      </c>
      <c r="D1637" s="191" t="str">
        <f>IF('Formulario PPGR3'!$G1637="","",'Formulario PPGR1'!#REF!)</f>
        <v/>
      </c>
      <c r="E1637" s="191" t="str">
        <f>IF('Formulario PPGR3'!$G1637="","",'Formulario PPGR1'!#REF!)</f>
        <v/>
      </c>
      <c r="F1637" s="191" t="str">
        <f>IF('Formulario PPGR3'!$G1637="","",'Formulario PPGR1'!#REF!)</f>
        <v/>
      </c>
      <c r="G1637" s="243"/>
      <c r="H1637" s="531" t="str" cm="1">
        <f t="array" ref="H1637">IF(Tabla1[[#This Row],[Código_Actividad]]="","",_xlfn.XLOOKUP(Tabla1[[#This Row],[Código_Actividad]],CodigoActividad,Tabla2[Actividades Programables Presupuestables],"",0))</f>
        <v/>
      </c>
      <c r="I1637" s="532" t="str">
        <f>IFERROR(VLOOKUP('Formulario PPGR3'!$G1637,'Formulario PPGR2'!$H$110:$V$265,15,FALSE),"")</f>
        <v/>
      </c>
      <c r="J1637" s="537"/>
      <c r="K1637" s="535" t="str">
        <f>IF(Tabla1[[#This Row],[Insumos]]="","",_xlfn.XLOOKUP(Tabla1[[#This Row],[Insumos]],Tabla10[Insumo],Tabla10[InsumoAbrev],"",0))</f>
        <v/>
      </c>
      <c r="L1637" s="536"/>
      <c r="M1637" s="533" t="str">
        <f>IF(Tabla1[[#This Row],[Descripción]]="","",_xlfn.XLOOKUP(Tabla1[[#This Row],[Descripción]],Tabla10[Descripción],Tabla10[Unidad de Medida],"",0))</f>
        <v/>
      </c>
      <c r="N1637" s="323"/>
      <c r="O1637" s="534" t="str">
        <f>IF(Tabla1[[#This Row],[Descripción]]="","",_xlfn.XLOOKUP(Tabla1[[#This Row],[Descripción]],Tabla10[Descripción],Tabla10[Precio Unitario],0))</f>
        <v/>
      </c>
      <c r="P1637" s="534" t="str">
        <f>IF(Tabla1[[#This Row],[Cantidad de Insumos]]="","",Tabla1[[#This Row],[Precio Unitario]]*Tabla1[[#This Row],[Cantidad de Insumos]])</f>
        <v/>
      </c>
      <c r="Q1637" s="534" t="str">
        <f>IF(Tabla1[[#This Row],[Descripción]]="","",_xlfn.XLOOKUP(Tabla1[[#This Row],[Descripción]],Tabla10[Descripción],Tabla10[CODIGO PRESUPUESTARIO],0))</f>
        <v/>
      </c>
      <c r="R1637" s="535"/>
    </row>
    <row r="1638" spans="2:18" x14ac:dyDescent="0.25">
      <c r="B1638" s="191" t="str">
        <f>IF('Formulario PPGR3'!$G1638="","",CONCATENATE('Formulario PPGR3'!$C1638,".",'Formulario PPGR3'!$D1638,".",'Formulario PPGR3'!$E1638,".",'Formulario PPGR3'!$F1638))</f>
        <v/>
      </c>
      <c r="C1638" s="191" t="str">
        <f>IF('Formulario PPGR3'!$G1638="","",'Formulario PPGR1'!#REF!)</f>
        <v/>
      </c>
      <c r="D1638" s="191" t="str">
        <f>IF('Formulario PPGR3'!$G1638="","",'Formulario PPGR1'!#REF!)</f>
        <v/>
      </c>
      <c r="E1638" s="191" t="str">
        <f>IF('Formulario PPGR3'!$G1638="","",'Formulario PPGR1'!#REF!)</f>
        <v/>
      </c>
      <c r="F1638" s="191" t="str">
        <f>IF('Formulario PPGR3'!$G1638="","",'Formulario PPGR1'!#REF!)</f>
        <v/>
      </c>
      <c r="G1638" s="243"/>
      <c r="H1638" s="531" t="str" cm="1">
        <f t="array" ref="H1638">IF(Tabla1[[#This Row],[Código_Actividad]]="","",_xlfn.XLOOKUP(Tabla1[[#This Row],[Código_Actividad]],CodigoActividad,Tabla2[Actividades Programables Presupuestables],"",0))</f>
        <v/>
      </c>
      <c r="I1638" s="532" t="str">
        <f>IFERROR(VLOOKUP('Formulario PPGR3'!$G1638,'Formulario PPGR2'!$H$110:$V$265,15,FALSE),"")</f>
        <v/>
      </c>
      <c r="J1638" s="537"/>
      <c r="K1638" s="535" t="str">
        <f>IF(Tabla1[[#This Row],[Insumos]]="","",_xlfn.XLOOKUP(Tabla1[[#This Row],[Insumos]],Tabla10[Insumo],Tabla10[InsumoAbrev],"",0))</f>
        <v/>
      </c>
      <c r="L1638" s="536"/>
      <c r="M1638" s="533" t="str">
        <f>IF(Tabla1[[#This Row],[Descripción]]="","",_xlfn.XLOOKUP(Tabla1[[#This Row],[Descripción]],Tabla10[Descripción],Tabla10[Unidad de Medida],"",0))</f>
        <v/>
      </c>
      <c r="N1638" s="323"/>
      <c r="O1638" s="534" t="str">
        <f>IF(Tabla1[[#This Row],[Descripción]]="","",_xlfn.XLOOKUP(Tabla1[[#This Row],[Descripción]],Tabla10[Descripción],Tabla10[Precio Unitario],0))</f>
        <v/>
      </c>
      <c r="P1638" s="534" t="str">
        <f>IF(Tabla1[[#This Row],[Cantidad de Insumos]]="","",Tabla1[[#This Row],[Precio Unitario]]*Tabla1[[#This Row],[Cantidad de Insumos]])</f>
        <v/>
      </c>
      <c r="Q1638" s="534" t="str">
        <f>IF(Tabla1[[#This Row],[Descripción]]="","",_xlfn.XLOOKUP(Tabla1[[#This Row],[Descripción]],Tabla10[Descripción],Tabla10[CODIGO PRESUPUESTARIO],0))</f>
        <v/>
      </c>
      <c r="R1638" s="535"/>
    </row>
    <row r="1639" spans="2:18" x14ac:dyDescent="0.25">
      <c r="B1639" s="191" t="str">
        <f>IF('Formulario PPGR3'!$G1639="","",CONCATENATE('Formulario PPGR3'!$C1639,".",'Formulario PPGR3'!$D1639,".",'Formulario PPGR3'!$E1639,".",'Formulario PPGR3'!$F1639))</f>
        <v/>
      </c>
      <c r="C1639" s="191" t="str">
        <f>IF('Formulario PPGR3'!$G1639="","",'Formulario PPGR1'!#REF!)</f>
        <v/>
      </c>
      <c r="D1639" s="191" t="str">
        <f>IF('Formulario PPGR3'!$G1639="","",'Formulario PPGR1'!#REF!)</f>
        <v/>
      </c>
      <c r="E1639" s="191" t="str">
        <f>IF('Formulario PPGR3'!$G1639="","",'Formulario PPGR1'!#REF!)</f>
        <v/>
      </c>
      <c r="F1639" s="191" t="str">
        <f>IF('Formulario PPGR3'!$G1639="","",'Formulario PPGR1'!#REF!)</f>
        <v/>
      </c>
      <c r="G1639" s="243"/>
      <c r="H1639" s="531" t="str" cm="1">
        <f t="array" ref="H1639">IF(Tabla1[[#This Row],[Código_Actividad]]="","",_xlfn.XLOOKUP(Tabla1[[#This Row],[Código_Actividad]],CodigoActividad,Tabla2[Actividades Programables Presupuestables],"",0))</f>
        <v/>
      </c>
      <c r="I1639" s="532" t="str">
        <f>IFERROR(VLOOKUP('Formulario PPGR3'!$G1639,'Formulario PPGR2'!$H$110:$V$265,15,FALSE),"")</f>
        <v/>
      </c>
      <c r="J1639" s="537"/>
      <c r="K1639" s="535" t="str">
        <f>IF(Tabla1[[#This Row],[Insumos]]="","",_xlfn.XLOOKUP(Tabla1[[#This Row],[Insumos]],Tabla10[Insumo],Tabla10[InsumoAbrev],"",0))</f>
        <v/>
      </c>
      <c r="L1639" s="536"/>
      <c r="M1639" s="533" t="str">
        <f>IF(Tabla1[[#This Row],[Descripción]]="","",_xlfn.XLOOKUP(Tabla1[[#This Row],[Descripción]],Tabla10[Descripción],Tabla10[Unidad de Medida],"",0))</f>
        <v/>
      </c>
      <c r="N1639" s="323"/>
      <c r="O1639" s="534" t="str">
        <f>IF(Tabla1[[#This Row],[Descripción]]="","",_xlfn.XLOOKUP(Tabla1[[#This Row],[Descripción]],Tabla10[Descripción],Tabla10[Precio Unitario],0))</f>
        <v/>
      </c>
      <c r="P1639" s="534" t="str">
        <f>IF(Tabla1[[#This Row],[Cantidad de Insumos]]="","",Tabla1[[#This Row],[Precio Unitario]]*Tabla1[[#This Row],[Cantidad de Insumos]])</f>
        <v/>
      </c>
      <c r="Q1639" s="534" t="str">
        <f>IF(Tabla1[[#This Row],[Descripción]]="","",_xlfn.XLOOKUP(Tabla1[[#This Row],[Descripción]],Tabla10[Descripción],Tabla10[CODIGO PRESUPUESTARIO],0))</f>
        <v/>
      </c>
      <c r="R1639" s="535"/>
    </row>
    <row r="1640" spans="2:18" x14ac:dyDescent="0.25">
      <c r="B1640" s="191" t="str">
        <f>IF('Formulario PPGR3'!$G1640="","",CONCATENATE('Formulario PPGR3'!$C1640,".",'Formulario PPGR3'!$D1640,".",'Formulario PPGR3'!$E1640,".",'Formulario PPGR3'!$F1640))</f>
        <v/>
      </c>
      <c r="C1640" s="191" t="str">
        <f>IF('Formulario PPGR3'!$G1640="","",'Formulario PPGR1'!#REF!)</f>
        <v/>
      </c>
      <c r="D1640" s="191" t="str">
        <f>IF('Formulario PPGR3'!$G1640="","",'Formulario PPGR1'!#REF!)</f>
        <v/>
      </c>
      <c r="E1640" s="191" t="str">
        <f>IF('Formulario PPGR3'!$G1640="","",'Formulario PPGR1'!#REF!)</f>
        <v/>
      </c>
      <c r="F1640" s="191" t="str">
        <f>IF('Formulario PPGR3'!$G1640="","",'Formulario PPGR1'!#REF!)</f>
        <v/>
      </c>
      <c r="G1640" s="243"/>
      <c r="H1640" s="531" t="str" cm="1">
        <f t="array" ref="H1640">IF(Tabla1[[#This Row],[Código_Actividad]]="","",_xlfn.XLOOKUP(Tabla1[[#This Row],[Código_Actividad]],CodigoActividad,Tabla2[Actividades Programables Presupuestables],"",0))</f>
        <v/>
      </c>
      <c r="I1640" s="532" t="str">
        <f>IFERROR(VLOOKUP('Formulario PPGR3'!$G1640,'Formulario PPGR2'!$H$110:$V$265,15,FALSE),"")</f>
        <v/>
      </c>
      <c r="J1640" s="537"/>
      <c r="K1640" s="535" t="str">
        <f>IF(Tabla1[[#This Row],[Insumos]]="","",_xlfn.XLOOKUP(Tabla1[[#This Row],[Insumos]],Tabla10[Insumo],Tabla10[InsumoAbrev],"",0))</f>
        <v/>
      </c>
      <c r="L1640" s="536"/>
      <c r="M1640" s="533" t="str">
        <f>IF(Tabla1[[#This Row],[Descripción]]="","",_xlfn.XLOOKUP(Tabla1[[#This Row],[Descripción]],Tabla10[Descripción],Tabla10[Unidad de Medida],"",0))</f>
        <v/>
      </c>
      <c r="N1640" s="323"/>
      <c r="O1640" s="534" t="str">
        <f>IF(Tabla1[[#This Row],[Descripción]]="","",_xlfn.XLOOKUP(Tabla1[[#This Row],[Descripción]],Tabla10[Descripción],Tabla10[Precio Unitario],0))</f>
        <v/>
      </c>
      <c r="P1640" s="534" t="str">
        <f>IF(Tabla1[[#This Row],[Cantidad de Insumos]]="","",Tabla1[[#This Row],[Precio Unitario]]*Tabla1[[#This Row],[Cantidad de Insumos]])</f>
        <v/>
      </c>
      <c r="Q1640" s="534" t="str">
        <f>IF(Tabla1[[#This Row],[Descripción]]="","",_xlfn.XLOOKUP(Tabla1[[#This Row],[Descripción]],Tabla10[Descripción],Tabla10[CODIGO PRESUPUESTARIO],0))</f>
        <v/>
      </c>
      <c r="R1640" s="535"/>
    </row>
    <row r="1641" spans="2:18" x14ac:dyDescent="0.25">
      <c r="B1641" s="191" t="str">
        <f>IF('Formulario PPGR3'!$G1641="","",CONCATENATE('Formulario PPGR3'!$C1641,".",'Formulario PPGR3'!$D1641,".",'Formulario PPGR3'!$E1641,".",'Formulario PPGR3'!$F1641))</f>
        <v/>
      </c>
      <c r="C1641" s="191" t="str">
        <f>IF('Formulario PPGR3'!$G1641="","",'Formulario PPGR1'!#REF!)</f>
        <v/>
      </c>
      <c r="D1641" s="191" t="str">
        <f>IF('Formulario PPGR3'!$G1641="","",'Formulario PPGR1'!#REF!)</f>
        <v/>
      </c>
      <c r="E1641" s="191" t="str">
        <f>IF('Formulario PPGR3'!$G1641="","",'Formulario PPGR1'!#REF!)</f>
        <v/>
      </c>
      <c r="F1641" s="191" t="str">
        <f>IF('Formulario PPGR3'!$G1641="","",'Formulario PPGR1'!#REF!)</f>
        <v/>
      </c>
      <c r="G1641" s="243"/>
      <c r="H1641" s="531" t="str" cm="1">
        <f t="array" ref="H1641">IF(Tabla1[[#This Row],[Código_Actividad]]="","",_xlfn.XLOOKUP(Tabla1[[#This Row],[Código_Actividad]],CodigoActividad,Tabla2[Actividades Programables Presupuestables],"",0))</f>
        <v/>
      </c>
      <c r="I1641" s="532" t="str">
        <f>IFERROR(VLOOKUP('Formulario PPGR3'!$G1641,'Formulario PPGR2'!$H$110:$V$265,15,FALSE),"")</f>
        <v/>
      </c>
      <c r="J1641" s="537"/>
      <c r="K1641" s="535" t="str">
        <f>IF(Tabla1[[#This Row],[Insumos]]="","",_xlfn.XLOOKUP(Tabla1[[#This Row],[Insumos]],Tabla10[Insumo],Tabla10[InsumoAbrev],"",0))</f>
        <v/>
      </c>
      <c r="L1641" s="536"/>
      <c r="M1641" s="533" t="str">
        <f>IF(Tabla1[[#This Row],[Descripción]]="","",_xlfn.XLOOKUP(Tabla1[[#This Row],[Descripción]],Tabla10[Descripción],Tabla10[Unidad de Medida],"",0))</f>
        <v/>
      </c>
      <c r="N1641" s="323"/>
      <c r="O1641" s="534" t="str">
        <f>IF(Tabla1[[#This Row],[Descripción]]="","",_xlfn.XLOOKUP(Tabla1[[#This Row],[Descripción]],Tabla10[Descripción],Tabla10[Precio Unitario],0))</f>
        <v/>
      </c>
      <c r="P1641" s="534" t="str">
        <f>IF(Tabla1[[#This Row],[Cantidad de Insumos]]="","",Tabla1[[#This Row],[Precio Unitario]]*Tabla1[[#This Row],[Cantidad de Insumos]])</f>
        <v/>
      </c>
      <c r="Q1641" s="534" t="str">
        <f>IF(Tabla1[[#This Row],[Descripción]]="","",_xlfn.XLOOKUP(Tabla1[[#This Row],[Descripción]],Tabla10[Descripción],Tabla10[CODIGO PRESUPUESTARIO],0))</f>
        <v/>
      </c>
      <c r="R1641" s="535"/>
    </row>
    <row r="1642" spans="2:18" x14ac:dyDescent="0.25">
      <c r="B1642" s="191" t="str">
        <f>IF('Formulario PPGR3'!$G1642="","",CONCATENATE('Formulario PPGR3'!$C1642,".",'Formulario PPGR3'!$D1642,".",'Formulario PPGR3'!$E1642,".",'Formulario PPGR3'!$F1642))</f>
        <v/>
      </c>
      <c r="C1642" s="191" t="str">
        <f>IF('Formulario PPGR3'!$G1642="","",'Formulario PPGR1'!#REF!)</f>
        <v/>
      </c>
      <c r="D1642" s="191" t="str">
        <f>IF('Formulario PPGR3'!$G1642="","",'Formulario PPGR1'!#REF!)</f>
        <v/>
      </c>
      <c r="E1642" s="191" t="str">
        <f>IF('Formulario PPGR3'!$G1642="","",'Formulario PPGR1'!#REF!)</f>
        <v/>
      </c>
      <c r="F1642" s="191" t="str">
        <f>IF('Formulario PPGR3'!$G1642="","",'Formulario PPGR1'!#REF!)</f>
        <v/>
      </c>
      <c r="G1642" s="243"/>
      <c r="H1642" s="531" t="str" cm="1">
        <f t="array" ref="H1642">IF(Tabla1[[#This Row],[Código_Actividad]]="","",_xlfn.XLOOKUP(Tabla1[[#This Row],[Código_Actividad]],CodigoActividad,Tabla2[Actividades Programables Presupuestables],"",0))</f>
        <v/>
      </c>
      <c r="I1642" s="532" t="str">
        <f>IFERROR(VLOOKUP('Formulario PPGR3'!$G1642,'Formulario PPGR2'!$H$110:$V$265,15,FALSE),"")</f>
        <v/>
      </c>
      <c r="J1642" s="537"/>
      <c r="K1642" s="535" t="str">
        <f>IF(Tabla1[[#This Row],[Insumos]]="","",_xlfn.XLOOKUP(Tabla1[[#This Row],[Insumos]],Tabla10[Insumo],Tabla10[InsumoAbrev],"",0))</f>
        <v/>
      </c>
      <c r="L1642" s="536"/>
      <c r="M1642" s="533" t="str">
        <f>IF(Tabla1[[#This Row],[Descripción]]="","",_xlfn.XLOOKUP(Tabla1[[#This Row],[Descripción]],Tabla10[Descripción],Tabla10[Unidad de Medida],"",0))</f>
        <v/>
      </c>
      <c r="N1642" s="323"/>
      <c r="O1642" s="534" t="str">
        <f>IF(Tabla1[[#This Row],[Descripción]]="","",_xlfn.XLOOKUP(Tabla1[[#This Row],[Descripción]],Tabla10[Descripción],Tabla10[Precio Unitario],0))</f>
        <v/>
      </c>
      <c r="P1642" s="534" t="str">
        <f>IF(Tabla1[[#This Row],[Cantidad de Insumos]]="","",Tabla1[[#This Row],[Precio Unitario]]*Tabla1[[#This Row],[Cantidad de Insumos]])</f>
        <v/>
      </c>
      <c r="Q1642" s="534" t="str">
        <f>IF(Tabla1[[#This Row],[Descripción]]="","",_xlfn.XLOOKUP(Tabla1[[#This Row],[Descripción]],Tabla10[Descripción],Tabla10[CODIGO PRESUPUESTARIO],0))</f>
        <v/>
      </c>
      <c r="R1642" s="535"/>
    </row>
    <row r="1643" spans="2:18" x14ac:dyDescent="0.25">
      <c r="B1643" s="191" t="str">
        <f>IF('Formulario PPGR3'!$G1643="","",CONCATENATE('Formulario PPGR3'!$C1643,".",'Formulario PPGR3'!$D1643,".",'Formulario PPGR3'!$E1643,".",'Formulario PPGR3'!$F1643))</f>
        <v/>
      </c>
      <c r="C1643" s="191" t="str">
        <f>IF('Formulario PPGR3'!$G1643="","",'Formulario PPGR1'!#REF!)</f>
        <v/>
      </c>
      <c r="D1643" s="191" t="str">
        <f>IF('Formulario PPGR3'!$G1643="","",'Formulario PPGR1'!#REF!)</f>
        <v/>
      </c>
      <c r="E1643" s="191" t="str">
        <f>IF('Formulario PPGR3'!$G1643="","",'Formulario PPGR1'!#REF!)</f>
        <v/>
      </c>
      <c r="F1643" s="191" t="str">
        <f>IF('Formulario PPGR3'!$G1643="","",'Formulario PPGR1'!#REF!)</f>
        <v/>
      </c>
      <c r="G1643" s="243"/>
      <c r="H1643" s="531" t="str" cm="1">
        <f t="array" ref="H1643">IF(Tabla1[[#This Row],[Código_Actividad]]="","",_xlfn.XLOOKUP(Tabla1[[#This Row],[Código_Actividad]],CodigoActividad,Tabla2[Actividades Programables Presupuestables],"",0))</f>
        <v/>
      </c>
      <c r="I1643" s="532" t="str">
        <f>IFERROR(VLOOKUP('Formulario PPGR3'!$G1643,'Formulario PPGR2'!$H$110:$V$265,15,FALSE),"")</f>
        <v/>
      </c>
      <c r="J1643" s="537"/>
      <c r="K1643" s="535" t="str">
        <f>IF(Tabla1[[#This Row],[Insumos]]="","",_xlfn.XLOOKUP(Tabla1[[#This Row],[Insumos]],Tabla10[Insumo],Tabla10[InsumoAbrev],"",0))</f>
        <v/>
      </c>
      <c r="L1643" s="536"/>
      <c r="M1643" s="533" t="str">
        <f>IF(Tabla1[[#This Row],[Descripción]]="","",_xlfn.XLOOKUP(Tabla1[[#This Row],[Descripción]],Tabla10[Descripción],Tabla10[Unidad de Medida],"",0))</f>
        <v/>
      </c>
      <c r="N1643" s="323"/>
      <c r="O1643" s="534" t="str">
        <f>IF(Tabla1[[#This Row],[Descripción]]="","",_xlfn.XLOOKUP(Tabla1[[#This Row],[Descripción]],Tabla10[Descripción],Tabla10[Precio Unitario],0))</f>
        <v/>
      </c>
      <c r="P1643" s="534" t="str">
        <f>IF(Tabla1[[#This Row],[Cantidad de Insumos]]="","",Tabla1[[#This Row],[Precio Unitario]]*Tabla1[[#This Row],[Cantidad de Insumos]])</f>
        <v/>
      </c>
      <c r="Q1643" s="534" t="str">
        <f>IF(Tabla1[[#This Row],[Descripción]]="","",_xlfn.XLOOKUP(Tabla1[[#This Row],[Descripción]],Tabla10[Descripción],Tabla10[CODIGO PRESUPUESTARIO],0))</f>
        <v/>
      </c>
      <c r="R1643" s="535"/>
    </row>
    <row r="1644" spans="2:18" x14ac:dyDescent="0.25">
      <c r="B1644" s="191" t="str">
        <f>IF('Formulario PPGR3'!$G1644="","",CONCATENATE('Formulario PPGR3'!$C1644,".",'Formulario PPGR3'!$D1644,".",'Formulario PPGR3'!$E1644,".",'Formulario PPGR3'!$F1644))</f>
        <v/>
      </c>
      <c r="C1644" s="191" t="str">
        <f>IF('Formulario PPGR3'!$G1644="","",'Formulario PPGR1'!#REF!)</f>
        <v/>
      </c>
      <c r="D1644" s="191" t="str">
        <f>IF('Formulario PPGR3'!$G1644="","",'Formulario PPGR1'!#REF!)</f>
        <v/>
      </c>
      <c r="E1644" s="191" t="str">
        <f>IF('Formulario PPGR3'!$G1644="","",'Formulario PPGR1'!#REF!)</f>
        <v/>
      </c>
      <c r="F1644" s="191" t="str">
        <f>IF('Formulario PPGR3'!$G1644="","",'Formulario PPGR1'!#REF!)</f>
        <v/>
      </c>
      <c r="G1644" s="243"/>
      <c r="H1644" s="531" t="str" cm="1">
        <f t="array" ref="H1644">IF(Tabla1[[#This Row],[Código_Actividad]]="","",_xlfn.XLOOKUP(Tabla1[[#This Row],[Código_Actividad]],CodigoActividad,Tabla2[Actividades Programables Presupuestables],"",0))</f>
        <v/>
      </c>
      <c r="I1644" s="532" t="str">
        <f>IFERROR(VLOOKUP('Formulario PPGR3'!$G1644,'Formulario PPGR2'!$H$110:$V$265,15,FALSE),"")</f>
        <v/>
      </c>
      <c r="J1644" s="537"/>
      <c r="K1644" s="535" t="str">
        <f>IF(Tabla1[[#This Row],[Insumos]]="","",_xlfn.XLOOKUP(Tabla1[[#This Row],[Insumos]],Tabla10[Insumo],Tabla10[InsumoAbrev],"",0))</f>
        <v/>
      </c>
      <c r="L1644" s="536"/>
      <c r="M1644" s="533" t="str">
        <f>IF(Tabla1[[#This Row],[Descripción]]="","",_xlfn.XLOOKUP(Tabla1[[#This Row],[Descripción]],Tabla10[Descripción],Tabla10[Unidad de Medida],"",0))</f>
        <v/>
      </c>
      <c r="N1644" s="323"/>
      <c r="O1644" s="534" t="str">
        <f>IF(Tabla1[[#This Row],[Descripción]]="","",_xlfn.XLOOKUP(Tabla1[[#This Row],[Descripción]],Tabla10[Descripción],Tabla10[Precio Unitario],0))</f>
        <v/>
      </c>
      <c r="P1644" s="534" t="str">
        <f>IF(Tabla1[[#This Row],[Cantidad de Insumos]]="","",Tabla1[[#This Row],[Precio Unitario]]*Tabla1[[#This Row],[Cantidad de Insumos]])</f>
        <v/>
      </c>
      <c r="Q1644" s="534" t="str">
        <f>IF(Tabla1[[#This Row],[Descripción]]="","",_xlfn.XLOOKUP(Tabla1[[#This Row],[Descripción]],Tabla10[Descripción],Tabla10[CODIGO PRESUPUESTARIO],0))</f>
        <v/>
      </c>
      <c r="R1644" s="535"/>
    </row>
    <row r="1645" spans="2:18" x14ac:dyDescent="0.25">
      <c r="B1645" s="191" t="str">
        <f>IF('Formulario PPGR3'!$G1645="","",CONCATENATE('Formulario PPGR3'!$C1645,".",'Formulario PPGR3'!$D1645,".",'Formulario PPGR3'!$E1645,".",'Formulario PPGR3'!$F1645))</f>
        <v/>
      </c>
      <c r="C1645" s="191" t="str">
        <f>IF('Formulario PPGR3'!$G1645="","",'Formulario PPGR1'!#REF!)</f>
        <v/>
      </c>
      <c r="D1645" s="191" t="str">
        <f>IF('Formulario PPGR3'!$G1645="","",'Formulario PPGR1'!#REF!)</f>
        <v/>
      </c>
      <c r="E1645" s="191" t="str">
        <f>IF('Formulario PPGR3'!$G1645="","",'Formulario PPGR1'!#REF!)</f>
        <v/>
      </c>
      <c r="F1645" s="191" t="str">
        <f>IF('Formulario PPGR3'!$G1645="","",'Formulario PPGR1'!#REF!)</f>
        <v/>
      </c>
      <c r="G1645" s="243"/>
      <c r="H1645" s="531" t="str" cm="1">
        <f t="array" ref="H1645">IF(Tabla1[[#This Row],[Código_Actividad]]="","",_xlfn.XLOOKUP(Tabla1[[#This Row],[Código_Actividad]],CodigoActividad,Tabla2[Actividades Programables Presupuestables],"",0))</f>
        <v/>
      </c>
      <c r="I1645" s="532" t="str">
        <f>IFERROR(VLOOKUP('Formulario PPGR3'!$G1645,'Formulario PPGR2'!$H$110:$V$265,15,FALSE),"")</f>
        <v/>
      </c>
      <c r="J1645" s="537"/>
      <c r="K1645" s="535" t="str">
        <f>IF(Tabla1[[#This Row],[Insumos]]="","",_xlfn.XLOOKUP(Tabla1[[#This Row],[Insumos]],Tabla10[Insumo],Tabla10[InsumoAbrev],"",0))</f>
        <v/>
      </c>
      <c r="L1645" s="536"/>
      <c r="M1645" s="533" t="str">
        <f>IF(Tabla1[[#This Row],[Descripción]]="","",_xlfn.XLOOKUP(Tabla1[[#This Row],[Descripción]],Tabla10[Descripción],Tabla10[Unidad de Medida],"",0))</f>
        <v/>
      </c>
      <c r="N1645" s="323"/>
      <c r="O1645" s="534" t="str">
        <f>IF(Tabla1[[#This Row],[Descripción]]="","",_xlfn.XLOOKUP(Tabla1[[#This Row],[Descripción]],Tabla10[Descripción],Tabla10[Precio Unitario],0))</f>
        <v/>
      </c>
      <c r="P1645" s="534" t="str">
        <f>IF(Tabla1[[#This Row],[Cantidad de Insumos]]="","",Tabla1[[#This Row],[Precio Unitario]]*Tabla1[[#This Row],[Cantidad de Insumos]])</f>
        <v/>
      </c>
      <c r="Q1645" s="534" t="str">
        <f>IF(Tabla1[[#This Row],[Descripción]]="","",_xlfn.XLOOKUP(Tabla1[[#This Row],[Descripción]],Tabla10[Descripción],Tabla10[CODIGO PRESUPUESTARIO],0))</f>
        <v/>
      </c>
      <c r="R1645" s="535"/>
    </row>
    <row r="1646" spans="2:18" x14ac:dyDescent="0.25">
      <c r="B1646" s="191" t="str">
        <f>IF('Formulario PPGR3'!$G1646="","",CONCATENATE('Formulario PPGR3'!$C1646,".",'Formulario PPGR3'!$D1646,".",'Formulario PPGR3'!$E1646,".",'Formulario PPGR3'!$F1646))</f>
        <v/>
      </c>
      <c r="C1646" s="191" t="str">
        <f>IF('Formulario PPGR3'!$G1646="","",'Formulario PPGR1'!#REF!)</f>
        <v/>
      </c>
      <c r="D1646" s="191" t="str">
        <f>IF('Formulario PPGR3'!$G1646="","",'Formulario PPGR1'!#REF!)</f>
        <v/>
      </c>
      <c r="E1646" s="191" t="str">
        <f>IF('Formulario PPGR3'!$G1646="","",'Formulario PPGR1'!#REF!)</f>
        <v/>
      </c>
      <c r="F1646" s="191" t="str">
        <f>IF('Formulario PPGR3'!$G1646="","",'Formulario PPGR1'!#REF!)</f>
        <v/>
      </c>
      <c r="G1646" s="243"/>
      <c r="H1646" s="531" t="str" cm="1">
        <f t="array" ref="H1646">IF(Tabla1[[#This Row],[Código_Actividad]]="","",_xlfn.XLOOKUP(Tabla1[[#This Row],[Código_Actividad]],CodigoActividad,Tabla2[Actividades Programables Presupuestables],"",0))</f>
        <v/>
      </c>
      <c r="I1646" s="532" t="str">
        <f>IFERROR(VLOOKUP('Formulario PPGR3'!$G1646,'Formulario PPGR2'!$H$110:$V$265,15,FALSE),"")</f>
        <v/>
      </c>
      <c r="J1646" s="537"/>
      <c r="K1646" s="535" t="str">
        <f>IF(Tabla1[[#This Row],[Insumos]]="","",_xlfn.XLOOKUP(Tabla1[[#This Row],[Insumos]],Tabla10[Insumo],Tabla10[InsumoAbrev],"",0))</f>
        <v/>
      </c>
      <c r="L1646" s="536"/>
      <c r="M1646" s="533" t="str">
        <f>IF(Tabla1[[#This Row],[Descripción]]="","",_xlfn.XLOOKUP(Tabla1[[#This Row],[Descripción]],Tabla10[Descripción],Tabla10[Unidad de Medida],"",0))</f>
        <v/>
      </c>
      <c r="N1646" s="323"/>
      <c r="O1646" s="534" t="str">
        <f>IF(Tabla1[[#This Row],[Descripción]]="","",_xlfn.XLOOKUP(Tabla1[[#This Row],[Descripción]],Tabla10[Descripción],Tabla10[Precio Unitario],0))</f>
        <v/>
      </c>
      <c r="P1646" s="534" t="str">
        <f>IF(Tabla1[[#This Row],[Cantidad de Insumos]]="","",Tabla1[[#This Row],[Precio Unitario]]*Tabla1[[#This Row],[Cantidad de Insumos]])</f>
        <v/>
      </c>
      <c r="Q1646" s="534" t="str">
        <f>IF(Tabla1[[#This Row],[Descripción]]="","",_xlfn.XLOOKUP(Tabla1[[#This Row],[Descripción]],Tabla10[Descripción],Tabla10[CODIGO PRESUPUESTARIO],0))</f>
        <v/>
      </c>
      <c r="R1646" s="535"/>
    </row>
    <row r="1647" spans="2:18" x14ac:dyDescent="0.25">
      <c r="B1647" s="191" t="str">
        <f>IF('Formulario PPGR3'!$G1647="","",CONCATENATE('Formulario PPGR3'!$C1647,".",'Formulario PPGR3'!$D1647,".",'Formulario PPGR3'!$E1647,".",'Formulario PPGR3'!$F1647))</f>
        <v/>
      </c>
      <c r="C1647" s="191" t="str">
        <f>IF('Formulario PPGR3'!$G1647="","",'Formulario PPGR1'!#REF!)</f>
        <v/>
      </c>
      <c r="D1647" s="191" t="str">
        <f>IF('Formulario PPGR3'!$G1647="","",'Formulario PPGR1'!#REF!)</f>
        <v/>
      </c>
      <c r="E1647" s="191" t="str">
        <f>IF('Formulario PPGR3'!$G1647="","",'Formulario PPGR1'!#REF!)</f>
        <v/>
      </c>
      <c r="F1647" s="191" t="str">
        <f>IF('Formulario PPGR3'!$G1647="","",'Formulario PPGR1'!#REF!)</f>
        <v/>
      </c>
      <c r="G1647" s="243"/>
      <c r="H1647" s="531" t="str" cm="1">
        <f t="array" ref="H1647">IF(Tabla1[[#This Row],[Código_Actividad]]="","",_xlfn.XLOOKUP(Tabla1[[#This Row],[Código_Actividad]],CodigoActividad,Tabla2[Actividades Programables Presupuestables],"",0))</f>
        <v/>
      </c>
      <c r="I1647" s="532" t="str">
        <f>IFERROR(VLOOKUP('Formulario PPGR3'!$G1647,'Formulario PPGR2'!$H$110:$V$265,15,FALSE),"")</f>
        <v/>
      </c>
      <c r="J1647" s="537"/>
      <c r="K1647" s="535" t="str">
        <f>IF(Tabla1[[#This Row],[Insumos]]="","",_xlfn.XLOOKUP(Tabla1[[#This Row],[Insumos]],Tabla10[Insumo],Tabla10[InsumoAbrev],"",0))</f>
        <v/>
      </c>
      <c r="L1647" s="536"/>
      <c r="M1647" s="533" t="str">
        <f>IF(Tabla1[[#This Row],[Descripción]]="","",_xlfn.XLOOKUP(Tabla1[[#This Row],[Descripción]],Tabla10[Descripción],Tabla10[Unidad de Medida],"",0))</f>
        <v/>
      </c>
      <c r="N1647" s="323"/>
      <c r="O1647" s="534" t="str">
        <f>IF(Tabla1[[#This Row],[Descripción]]="","",_xlfn.XLOOKUP(Tabla1[[#This Row],[Descripción]],Tabla10[Descripción],Tabla10[Precio Unitario],0))</f>
        <v/>
      </c>
      <c r="P1647" s="534" t="str">
        <f>IF(Tabla1[[#This Row],[Cantidad de Insumos]]="","",Tabla1[[#This Row],[Precio Unitario]]*Tabla1[[#This Row],[Cantidad de Insumos]])</f>
        <v/>
      </c>
      <c r="Q1647" s="534" t="str">
        <f>IF(Tabla1[[#This Row],[Descripción]]="","",_xlfn.XLOOKUP(Tabla1[[#This Row],[Descripción]],Tabla10[Descripción],Tabla10[CODIGO PRESUPUESTARIO],0))</f>
        <v/>
      </c>
      <c r="R1647" s="535"/>
    </row>
    <row r="1648" spans="2:18" x14ac:dyDescent="0.25">
      <c r="B1648" s="191" t="str">
        <f>IF('Formulario PPGR3'!$G1648="","",CONCATENATE('Formulario PPGR3'!$C1648,".",'Formulario PPGR3'!$D1648,".",'Formulario PPGR3'!$E1648,".",'Formulario PPGR3'!$F1648))</f>
        <v/>
      </c>
      <c r="C1648" s="191" t="str">
        <f>IF('Formulario PPGR3'!$G1648="","",'Formulario PPGR1'!#REF!)</f>
        <v/>
      </c>
      <c r="D1648" s="191" t="str">
        <f>IF('Formulario PPGR3'!$G1648="","",'Formulario PPGR1'!#REF!)</f>
        <v/>
      </c>
      <c r="E1648" s="191" t="str">
        <f>IF('Formulario PPGR3'!$G1648="","",'Formulario PPGR1'!#REF!)</f>
        <v/>
      </c>
      <c r="F1648" s="191" t="str">
        <f>IF('Formulario PPGR3'!$G1648="","",'Formulario PPGR1'!#REF!)</f>
        <v/>
      </c>
      <c r="G1648" s="243"/>
      <c r="H1648" s="531" t="str" cm="1">
        <f t="array" ref="H1648">IF(Tabla1[[#This Row],[Código_Actividad]]="","",_xlfn.XLOOKUP(Tabla1[[#This Row],[Código_Actividad]],CodigoActividad,Tabla2[Actividades Programables Presupuestables],"",0))</f>
        <v/>
      </c>
      <c r="I1648" s="532" t="str">
        <f>IFERROR(VLOOKUP('Formulario PPGR3'!$G1648,'Formulario PPGR2'!$H$110:$V$265,15,FALSE),"")</f>
        <v/>
      </c>
      <c r="J1648" s="537"/>
      <c r="K1648" s="535" t="str">
        <f>IF(Tabla1[[#This Row],[Insumos]]="","",_xlfn.XLOOKUP(Tabla1[[#This Row],[Insumos]],Tabla10[Insumo],Tabla10[InsumoAbrev],"",0))</f>
        <v/>
      </c>
      <c r="L1648" s="536"/>
      <c r="M1648" s="533" t="str">
        <f>IF(Tabla1[[#This Row],[Descripción]]="","",_xlfn.XLOOKUP(Tabla1[[#This Row],[Descripción]],Tabla10[Descripción],Tabla10[Unidad de Medida],"",0))</f>
        <v/>
      </c>
      <c r="N1648" s="323"/>
      <c r="O1648" s="534" t="str">
        <f>IF(Tabla1[[#This Row],[Descripción]]="","",_xlfn.XLOOKUP(Tabla1[[#This Row],[Descripción]],Tabla10[Descripción],Tabla10[Precio Unitario],0))</f>
        <v/>
      </c>
      <c r="P1648" s="534" t="str">
        <f>IF(Tabla1[[#This Row],[Cantidad de Insumos]]="","",Tabla1[[#This Row],[Precio Unitario]]*Tabla1[[#This Row],[Cantidad de Insumos]])</f>
        <v/>
      </c>
      <c r="Q1648" s="534" t="str">
        <f>IF(Tabla1[[#This Row],[Descripción]]="","",_xlfn.XLOOKUP(Tabla1[[#This Row],[Descripción]],Tabla10[Descripción],Tabla10[CODIGO PRESUPUESTARIO],0))</f>
        <v/>
      </c>
      <c r="R1648" s="535"/>
    </row>
    <row r="1649" spans="2:18" x14ac:dyDescent="0.25">
      <c r="B1649" s="191" t="str">
        <f>IF('Formulario PPGR3'!$G1649="","",CONCATENATE('Formulario PPGR3'!$C1649,".",'Formulario PPGR3'!$D1649,".",'Formulario PPGR3'!$E1649,".",'Formulario PPGR3'!$F1649))</f>
        <v/>
      </c>
      <c r="C1649" s="191" t="str">
        <f>IF('Formulario PPGR3'!$G1649="","",'Formulario PPGR1'!#REF!)</f>
        <v/>
      </c>
      <c r="D1649" s="191" t="str">
        <f>IF('Formulario PPGR3'!$G1649="","",'Formulario PPGR1'!#REF!)</f>
        <v/>
      </c>
      <c r="E1649" s="191" t="str">
        <f>IF('Formulario PPGR3'!$G1649="","",'Formulario PPGR1'!#REF!)</f>
        <v/>
      </c>
      <c r="F1649" s="191" t="str">
        <f>IF('Formulario PPGR3'!$G1649="","",'Formulario PPGR1'!#REF!)</f>
        <v/>
      </c>
      <c r="G1649" s="243"/>
      <c r="H1649" s="531" t="str" cm="1">
        <f t="array" ref="H1649">IF(Tabla1[[#This Row],[Código_Actividad]]="","",_xlfn.XLOOKUP(Tabla1[[#This Row],[Código_Actividad]],CodigoActividad,Tabla2[Actividades Programables Presupuestables],"",0))</f>
        <v/>
      </c>
      <c r="I1649" s="532" t="str">
        <f>IFERROR(VLOOKUP('Formulario PPGR3'!$G1649,'Formulario PPGR2'!$H$110:$V$265,15,FALSE),"")</f>
        <v/>
      </c>
      <c r="J1649" s="537"/>
      <c r="K1649" s="535" t="str">
        <f>IF(Tabla1[[#This Row],[Insumos]]="","",_xlfn.XLOOKUP(Tabla1[[#This Row],[Insumos]],Tabla10[Insumo],Tabla10[InsumoAbrev],"",0))</f>
        <v/>
      </c>
      <c r="L1649" s="536"/>
      <c r="M1649" s="533" t="str">
        <f>IF(Tabla1[[#This Row],[Descripción]]="","",_xlfn.XLOOKUP(Tabla1[[#This Row],[Descripción]],Tabla10[Descripción],Tabla10[Unidad de Medida],"",0))</f>
        <v/>
      </c>
      <c r="N1649" s="323"/>
      <c r="O1649" s="534" t="str">
        <f>IF(Tabla1[[#This Row],[Descripción]]="","",_xlfn.XLOOKUP(Tabla1[[#This Row],[Descripción]],Tabla10[Descripción],Tabla10[Precio Unitario],0))</f>
        <v/>
      </c>
      <c r="P1649" s="534" t="str">
        <f>IF(Tabla1[[#This Row],[Cantidad de Insumos]]="","",Tabla1[[#This Row],[Precio Unitario]]*Tabla1[[#This Row],[Cantidad de Insumos]])</f>
        <v/>
      </c>
      <c r="Q1649" s="534" t="str">
        <f>IF(Tabla1[[#This Row],[Descripción]]="","",_xlfn.XLOOKUP(Tabla1[[#This Row],[Descripción]],Tabla10[Descripción],Tabla10[CODIGO PRESUPUESTARIO],0))</f>
        <v/>
      </c>
      <c r="R1649" s="535"/>
    </row>
    <row r="1650" spans="2:18" x14ac:dyDescent="0.25">
      <c r="B1650" s="191" t="str">
        <f>IF('Formulario PPGR3'!$G1650="","",CONCATENATE('Formulario PPGR3'!$C1650,".",'Formulario PPGR3'!$D1650,".",'Formulario PPGR3'!$E1650,".",'Formulario PPGR3'!$F1650))</f>
        <v/>
      </c>
      <c r="C1650" s="191" t="str">
        <f>IF('Formulario PPGR3'!$G1650="","",'Formulario PPGR1'!#REF!)</f>
        <v/>
      </c>
      <c r="D1650" s="191" t="str">
        <f>IF('Formulario PPGR3'!$G1650="","",'Formulario PPGR1'!#REF!)</f>
        <v/>
      </c>
      <c r="E1650" s="191" t="str">
        <f>IF('Formulario PPGR3'!$G1650="","",'Formulario PPGR1'!#REF!)</f>
        <v/>
      </c>
      <c r="F1650" s="191" t="str">
        <f>IF('Formulario PPGR3'!$G1650="","",'Formulario PPGR1'!#REF!)</f>
        <v/>
      </c>
      <c r="G1650" s="243"/>
      <c r="H1650" s="531" t="str" cm="1">
        <f t="array" ref="H1650">IF(Tabla1[[#This Row],[Código_Actividad]]="","",_xlfn.XLOOKUP(Tabla1[[#This Row],[Código_Actividad]],CodigoActividad,Tabla2[Actividades Programables Presupuestables],"",0))</f>
        <v/>
      </c>
      <c r="I1650" s="532" t="str">
        <f>IFERROR(VLOOKUP('Formulario PPGR3'!$G1650,'Formulario PPGR2'!$H$110:$V$265,15,FALSE),"")</f>
        <v/>
      </c>
      <c r="J1650" s="537"/>
      <c r="K1650" s="535" t="str">
        <f>IF(Tabla1[[#This Row],[Insumos]]="","",_xlfn.XLOOKUP(Tabla1[[#This Row],[Insumos]],Tabla10[Insumo],Tabla10[InsumoAbrev],"",0))</f>
        <v/>
      </c>
      <c r="L1650" s="536"/>
      <c r="M1650" s="533" t="str">
        <f>IF(Tabla1[[#This Row],[Descripción]]="","",_xlfn.XLOOKUP(Tabla1[[#This Row],[Descripción]],Tabla10[Descripción],Tabla10[Unidad de Medida],"",0))</f>
        <v/>
      </c>
      <c r="N1650" s="323"/>
      <c r="O1650" s="534" t="str">
        <f>IF(Tabla1[[#This Row],[Descripción]]="","",_xlfn.XLOOKUP(Tabla1[[#This Row],[Descripción]],Tabla10[Descripción],Tabla10[Precio Unitario],0))</f>
        <v/>
      </c>
      <c r="P1650" s="534" t="str">
        <f>IF(Tabla1[[#This Row],[Cantidad de Insumos]]="","",Tabla1[[#This Row],[Precio Unitario]]*Tabla1[[#This Row],[Cantidad de Insumos]])</f>
        <v/>
      </c>
      <c r="Q1650" s="534" t="str">
        <f>IF(Tabla1[[#This Row],[Descripción]]="","",_xlfn.XLOOKUP(Tabla1[[#This Row],[Descripción]],Tabla10[Descripción],Tabla10[CODIGO PRESUPUESTARIO],0))</f>
        <v/>
      </c>
      <c r="R1650" s="535"/>
    </row>
    <row r="1651" spans="2:18" x14ac:dyDescent="0.25">
      <c r="B1651" s="191" t="str">
        <f>IF('Formulario PPGR3'!$G1651="","",CONCATENATE('Formulario PPGR3'!$C1651,".",'Formulario PPGR3'!$D1651,".",'Formulario PPGR3'!$E1651,".",'Formulario PPGR3'!$F1651))</f>
        <v/>
      </c>
      <c r="C1651" s="191" t="str">
        <f>IF('Formulario PPGR3'!$G1651="","",'Formulario PPGR1'!#REF!)</f>
        <v/>
      </c>
      <c r="D1651" s="191" t="str">
        <f>IF('Formulario PPGR3'!$G1651="","",'Formulario PPGR1'!#REF!)</f>
        <v/>
      </c>
      <c r="E1651" s="191" t="str">
        <f>IF('Formulario PPGR3'!$G1651="","",'Formulario PPGR1'!#REF!)</f>
        <v/>
      </c>
      <c r="F1651" s="191" t="str">
        <f>IF('Formulario PPGR3'!$G1651="","",'Formulario PPGR1'!#REF!)</f>
        <v/>
      </c>
      <c r="G1651" s="243"/>
      <c r="H1651" s="531" t="str" cm="1">
        <f t="array" ref="H1651">IF(Tabla1[[#This Row],[Código_Actividad]]="","",_xlfn.XLOOKUP(Tabla1[[#This Row],[Código_Actividad]],CodigoActividad,Tabla2[Actividades Programables Presupuestables],"",0))</f>
        <v/>
      </c>
      <c r="I1651" s="532" t="str">
        <f>IFERROR(VLOOKUP('Formulario PPGR3'!$G1651,'Formulario PPGR2'!$H$110:$V$265,15,FALSE),"")</f>
        <v/>
      </c>
      <c r="J1651" s="537"/>
      <c r="K1651" s="535" t="str">
        <f>IF(Tabla1[[#This Row],[Insumos]]="","",_xlfn.XLOOKUP(Tabla1[[#This Row],[Insumos]],Tabla10[Insumo],Tabla10[InsumoAbrev],"",0))</f>
        <v/>
      </c>
      <c r="L1651" s="536"/>
      <c r="M1651" s="533" t="str">
        <f>IF(Tabla1[[#This Row],[Descripción]]="","",_xlfn.XLOOKUP(Tabla1[[#This Row],[Descripción]],Tabla10[Descripción],Tabla10[Unidad de Medida],"",0))</f>
        <v/>
      </c>
      <c r="N1651" s="323"/>
      <c r="O1651" s="534" t="str">
        <f>IF(Tabla1[[#This Row],[Descripción]]="","",_xlfn.XLOOKUP(Tabla1[[#This Row],[Descripción]],Tabla10[Descripción],Tabla10[Precio Unitario],0))</f>
        <v/>
      </c>
      <c r="P1651" s="534" t="str">
        <f>IF(Tabla1[[#This Row],[Cantidad de Insumos]]="","",Tabla1[[#This Row],[Precio Unitario]]*Tabla1[[#This Row],[Cantidad de Insumos]])</f>
        <v/>
      </c>
      <c r="Q1651" s="534" t="str">
        <f>IF(Tabla1[[#This Row],[Descripción]]="","",_xlfn.XLOOKUP(Tabla1[[#This Row],[Descripción]],Tabla10[Descripción],Tabla10[CODIGO PRESUPUESTARIO],0))</f>
        <v/>
      </c>
      <c r="R1651" s="535"/>
    </row>
    <row r="1652" spans="2:18" x14ac:dyDescent="0.25">
      <c r="B1652" s="191" t="str">
        <f>IF('Formulario PPGR3'!$G1652="","",CONCATENATE('Formulario PPGR3'!$C1652,".",'Formulario PPGR3'!$D1652,".",'Formulario PPGR3'!$E1652,".",'Formulario PPGR3'!$F1652))</f>
        <v/>
      </c>
      <c r="C1652" s="191" t="str">
        <f>IF('Formulario PPGR3'!$G1652="","",'Formulario PPGR1'!#REF!)</f>
        <v/>
      </c>
      <c r="D1652" s="191" t="str">
        <f>IF('Formulario PPGR3'!$G1652="","",'Formulario PPGR1'!#REF!)</f>
        <v/>
      </c>
      <c r="E1652" s="191" t="str">
        <f>IF('Formulario PPGR3'!$G1652="","",'Formulario PPGR1'!#REF!)</f>
        <v/>
      </c>
      <c r="F1652" s="191" t="str">
        <f>IF('Formulario PPGR3'!$G1652="","",'Formulario PPGR1'!#REF!)</f>
        <v/>
      </c>
      <c r="G1652" s="243"/>
      <c r="H1652" s="531" t="str" cm="1">
        <f t="array" ref="H1652">IF(Tabla1[[#This Row],[Código_Actividad]]="","",_xlfn.XLOOKUP(Tabla1[[#This Row],[Código_Actividad]],CodigoActividad,Tabla2[Actividades Programables Presupuestables],"",0))</f>
        <v/>
      </c>
      <c r="I1652" s="532" t="str">
        <f>IFERROR(VLOOKUP('Formulario PPGR3'!$G1652,'Formulario PPGR2'!$H$110:$V$265,15,FALSE),"")</f>
        <v/>
      </c>
      <c r="J1652" s="537"/>
      <c r="K1652" s="535" t="str">
        <f>IF(Tabla1[[#This Row],[Insumos]]="","",_xlfn.XLOOKUP(Tabla1[[#This Row],[Insumos]],Tabla10[Insumo],Tabla10[InsumoAbrev],"",0))</f>
        <v/>
      </c>
      <c r="L1652" s="536"/>
      <c r="M1652" s="533" t="str">
        <f>IF(Tabla1[[#This Row],[Descripción]]="","",_xlfn.XLOOKUP(Tabla1[[#This Row],[Descripción]],Tabla10[Descripción],Tabla10[Unidad de Medida],"",0))</f>
        <v/>
      </c>
      <c r="N1652" s="323"/>
      <c r="O1652" s="534" t="str">
        <f>IF(Tabla1[[#This Row],[Descripción]]="","",_xlfn.XLOOKUP(Tabla1[[#This Row],[Descripción]],Tabla10[Descripción],Tabla10[Precio Unitario],0))</f>
        <v/>
      </c>
      <c r="P1652" s="534" t="str">
        <f>IF(Tabla1[[#This Row],[Cantidad de Insumos]]="","",Tabla1[[#This Row],[Precio Unitario]]*Tabla1[[#This Row],[Cantidad de Insumos]])</f>
        <v/>
      </c>
      <c r="Q1652" s="534" t="str">
        <f>IF(Tabla1[[#This Row],[Descripción]]="","",_xlfn.XLOOKUP(Tabla1[[#This Row],[Descripción]],Tabla10[Descripción],Tabla10[CODIGO PRESUPUESTARIO],0))</f>
        <v/>
      </c>
      <c r="R1652" s="535"/>
    </row>
    <row r="1653" spans="2:18" x14ac:dyDescent="0.25">
      <c r="B1653" s="191" t="str">
        <f>IF('Formulario PPGR3'!$G1653="","",CONCATENATE('Formulario PPGR3'!$C1653,".",'Formulario PPGR3'!$D1653,".",'Formulario PPGR3'!$E1653,".",'Formulario PPGR3'!$F1653))</f>
        <v/>
      </c>
      <c r="C1653" s="191" t="str">
        <f>IF('Formulario PPGR3'!$G1653="","",'Formulario PPGR1'!#REF!)</f>
        <v/>
      </c>
      <c r="D1653" s="191" t="str">
        <f>IF('Formulario PPGR3'!$G1653="","",'Formulario PPGR1'!#REF!)</f>
        <v/>
      </c>
      <c r="E1653" s="191" t="str">
        <f>IF('Formulario PPGR3'!$G1653="","",'Formulario PPGR1'!#REF!)</f>
        <v/>
      </c>
      <c r="F1653" s="191" t="str">
        <f>IF('Formulario PPGR3'!$G1653="","",'Formulario PPGR1'!#REF!)</f>
        <v/>
      </c>
      <c r="G1653" s="243"/>
      <c r="H1653" s="531" t="str" cm="1">
        <f t="array" ref="H1653">IF(Tabla1[[#This Row],[Código_Actividad]]="","",_xlfn.XLOOKUP(Tabla1[[#This Row],[Código_Actividad]],CodigoActividad,Tabla2[Actividades Programables Presupuestables],"",0))</f>
        <v/>
      </c>
      <c r="I1653" s="532" t="str">
        <f>IFERROR(VLOOKUP('Formulario PPGR3'!$G1653,'Formulario PPGR2'!$H$110:$V$265,15,FALSE),"")</f>
        <v/>
      </c>
      <c r="J1653" s="537"/>
      <c r="K1653" s="535" t="str">
        <f>IF(Tabla1[[#This Row],[Insumos]]="","",_xlfn.XLOOKUP(Tabla1[[#This Row],[Insumos]],Tabla10[Insumo],Tabla10[InsumoAbrev],"",0))</f>
        <v/>
      </c>
      <c r="L1653" s="536"/>
      <c r="M1653" s="533" t="str">
        <f>IF(Tabla1[[#This Row],[Descripción]]="","",_xlfn.XLOOKUP(Tabla1[[#This Row],[Descripción]],Tabla10[Descripción],Tabla10[Unidad de Medida],"",0))</f>
        <v/>
      </c>
      <c r="N1653" s="323"/>
      <c r="O1653" s="534" t="str">
        <f>IF(Tabla1[[#This Row],[Descripción]]="","",_xlfn.XLOOKUP(Tabla1[[#This Row],[Descripción]],Tabla10[Descripción],Tabla10[Precio Unitario],0))</f>
        <v/>
      </c>
      <c r="P1653" s="534" t="str">
        <f>IF(Tabla1[[#This Row],[Cantidad de Insumos]]="","",Tabla1[[#This Row],[Precio Unitario]]*Tabla1[[#This Row],[Cantidad de Insumos]])</f>
        <v/>
      </c>
      <c r="Q1653" s="534" t="str">
        <f>IF(Tabla1[[#This Row],[Descripción]]="","",_xlfn.XLOOKUP(Tabla1[[#This Row],[Descripción]],Tabla10[Descripción],Tabla10[CODIGO PRESUPUESTARIO],0))</f>
        <v/>
      </c>
      <c r="R1653" s="535"/>
    </row>
    <row r="1654" spans="2:18" x14ac:dyDescent="0.25">
      <c r="B1654" s="191" t="str">
        <f>IF('Formulario PPGR3'!$G1654="","",CONCATENATE('Formulario PPGR3'!$C1654,".",'Formulario PPGR3'!$D1654,".",'Formulario PPGR3'!$E1654,".",'Formulario PPGR3'!$F1654))</f>
        <v/>
      </c>
      <c r="C1654" s="191" t="str">
        <f>IF('Formulario PPGR3'!$G1654="","",'Formulario PPGR1'!#REF!)</f>
        <v/>
      </c>
      <c r="D1654" s="191" t="str">
        <f>IF('Formulario PPGR3'!$G1654="","",'Formulario PPGR1'!#REF!)</f>
        <v/>
      </c>
      <c r="E1654" s="191" t="str">
        <f>IF('Formulario PPGR3'!$G1654="","",'Formulario PPGR1'!#REF!)</f>
        <v/>
      </c>
      <c r="F1654" s="191" t="str">
        <f>IF('Formulario PPGR3'!$G1654="","",'Formulario PPGR1'!#REF!)</f>
        <v/>
      </c>
      <c r="G1654" s="243"/>
      <c r="H1654" s="531" t="str" cm="1">
        <f t="array" ref="H1654">IF(Tabla1[[#This Row],[Código_Actividad]]="","",_xlfn.XLOOKUP(Tabla1[[#This Row],[Código_Actividad]],CodigoActividad,Tabla2[Actividades Programables Presupuestables],"",0))</f>
        <v/>
      </c>
      <c r="I1654" s="532" t="str">
        <f>IFERROR(VLOOKUP('Formulario PPGR3'!$G1654,'Formulario PPGR2'!$H$110:$V$265,15,FALSE),"")</f>
        <v/>
      </c>
      <c r="J1654" s="537"/>
      <c r="K1654" s="535" t="str">
        <f>IF(Tabla1[[#This Row],[Insumos]]="","",_xlfn.XLOOKUP(Tabla1[[#This Row],[Insumos]],Tabla10[Insumo],Tabla10[InsumoAbrev],"",0))</f>
        <v/>
      </c>
      <c r="L1654" s="536"/>
      <c r="M1654" s="533" t="str">
        <f>IF(Tabla1[[#This Row],[Descripción]]="","",_xlfn.XLOOKUP(Tabla1[[#This Row],[Descripción]],Tabla10[Descripción],Tabla10[Unidad de Medida],"",0))</f>
        <v/>
      </c>
      <c r="N1654" s="323"/>
      <c r="O1654" s="534" t="str">
        <f>IF(Tabla1[[#This Row],[Descripción]]="","",_xlfn.XLOOKUP(Tabla1[[#This Row],[Descripción]],Tabla10[Descripción],Tabla10[Precio Unitario],0))</f>
        <v/>
      </c>
      <c r="P1654" s="534" t="str">
        <f>IF(Tabla1[[#This Row],[Cantidad de Insumos]]="","",Tabla1[[#This Row],[Precio Unitario]]*Tabla1[[#This Row],[Cantidad de Insumos]])</f>
        <v/>
      </c>
      <c r="Q1654" s="534" t="str">
        <f>IF(Tabla1[[#This Row],[Descripción]]="","",_xlfn.XLOOKUP(Tabla1[[#This Row],[Descripción]],Tabla10[Descripción],Tabla10[CODIGO PRESUPUESTARIO],0))</f>
        <v/>
      </c>
      <c r="R1654" s="535"/>
    </row>
    <row r="1655" spans="2:18" x14ac:dyDescent="0.25">
      <c r="B1655" s="191" t="str">
        <f>IF('Formulario PPGR3'!$G1655="","",CONCATENATE('Formulario PPGR3'!$C1655,".",'Formulario PPGR3'!$D1655,".",'Formulario PPGR3'!$E1655,".",'Formulario PPGR3'!$F1655))</f>
        <v/>
      </c>
      <c r="C1655" s="191" t="str">
        <f>IF('Formulario PPGR3'!$G1655="","",'Formulario PPGR1'!#REF!)</f>
        <v/>
      </c>
      <c r="D1655" s="191" t="str">
        <f>IF('Formulario PPGR3'!$G1655="","",'Formulario PPGR1'!#REF!)</f>
        <v/>
      </c>
      <c r="E1655" s="191" t="str">
        <f>IF('Formulario PPGR3'!$G1655="","",'Formulario PPGR1'!#REF!)</f>
        <v/>
      </c>
      <c r="F1655" s="191" t="str">
        <f>IF('Formulario PPGR3'!$G1655="","",'Formulario PPGR1'!#REF!)</f>
        <v/>
      </c>
      <c r="G1655" s="243"/>
      <c r="H1655" s="531" t="str" cm="1">
        <f t="array" ref="H1655">IF(Tabla1[[#This Row],[Código_Actividad]]="","",_xlfn.XLOOKUP(Tabla1[[#This Row],[Código_Actividad]],CodigoActividad,Tabla2[Actividades Programables Presupuestables],"",0))</f>
        <v/>
      </c>
      <c r="I1655" s="532" t="str">
        <f>IFERROR(VLOOKUP('Formulario PPGR3'!$G1655,'Formulario PPGR2'!$H$110:$V$265,15,FALSE),"")</f>
        <v/>
      </c>
      <c r="J1655" s="537"/>
      <c r="K1655" s="535" t="str">
        <f>IF(Tabla1[[#This Row],[Insumos]]="","",_xlfn.XLOOKUP(Tabla1[[#This Row],[Insumos]],Tabla10[Insumo],Tabla10[InsumoAbrev],"",0))</f>
        <v/>
      </c>
      <c r="L1655" s="536"/>
      <c r="M1655" s="533" t="str">
        <f>IF(Tabla1[[#This Row],[Descripción]]="","",_xlfn.XLOOKUP(Tabla1[[#This Row],[Descripción]],Tabla10[Descripción],Tabla10[Unidad de Medida],"",0))</f>
        <v/>
      </c>
      <c r="N1655" s="323"/>
      <c r="O1655" s="534" t="str">
        <f>IF(Tabla1[[#This Row],[Descripción]]="","",_xlfn.XLOOKUP(Tabla1[[#This Row],[Descripción]],Tabla10[Descripción],Tabla10[Precio Unitario],0))</f>
        <v/>
      </c>
      <c r="P1655" s="534" t="str">
        <f>IF(Tabla1[[#This Row],[Cantidad de Insumos]]="","",Tabla1[[#This Row],[Precio Unitario]]*Tabla1[[#This Row],[Cantidad de Insumos]])</f>
        <v/>
      </c>
      <c r="Q1655" s="534" t="str">
        <f>IF(Tabla1[[#This Row],[Descripción]]="","",_xlfn.XLOOKUP(Tabla1[[#This Row],[Descripción]],Tabla10[Descripción],Tabla10[CODIGO PRESUPUESTARIO],0))</f>
        <v/>
      </c>
      <c r="R1655" s="535"/>
    </row>
    <row r="1656" spans="2:18" x14ac:dyDescent="0.25">
      <c r="B1656" s="191" t="str">
        <f>IF('Formulario PPGR3'!$G1656="","",CONCATENATE('Formulario PPGR3'!$C1656,".",'Formulario PPGR3'!$D1656,".",'Formulario PPGR3'!$E1656,".",'Formulario PPGR3'!$F1656))</f>
        <v/>
      </c>
      <c r="C1656" s="191" t="str">
        <f>IF('Formulario PPGR3'!$G1656="","",'Formulario PPGR1'!#REF!)</f>
        <v/>
      </c>
      <c r="D1656" s="191" t="str">
        <f>IF('Formulario PPGR3'!$G1656="","",'Formulario PPGR1'!#REF!)</f>
        <v/>
      </c>
      <c r="E1656" s="191" t="str">
        <f>IF('Formulario PPGR3'!$G1656="","",'Formulario PPGR1'!#REF!)</f>
        <v/>
      </c>
      <c r="F1656" s="191" t="str">
        <f>IF('Formulario PPGR3'!$G1656="","",'Formulario PPGR1'!#REF!)</f>
        <v/>
      </c>
      <c r="G1656" s="243"/>
      <c r="H1656" s="531" t="str" cm="1">
        <f t="array" ref="H1656">IF(Tabla1[[#This Row],[Código_Actividad]]="","",_xlfn.XLOOKUP(Tabla1[[#This Row],[Código_Actividad]],CodigoActividad,Tabla2[Actividades Programables Presupuestables],"",0))</f>
        <v/>
      </c>
      <c r="I1656" s="532" t="str">
        <f>IFERROR(VLOOKUP('Formulario PPGR3'!$G1656,'Formulario PPGR2'!$H$110:$V$265,15,FALSE),"")</f>
        <v/>
      </c>
      <c r="J1656" s="537"/>
      <c r="K1656" s="535" t="str">
        <f>IF(Tabla1[[#This Row],[Insumos]]="","",_xlfn.XLOOKUP(Tabla1[[#This Row],[Insumos]],Tabla10[Insumo],Tabla10[InsumoAbrev],"",0))</f>
        <v/>
      </c>
      <c r="L1656" s="536"/>
      <c r="M1656" s="533" t="str">
        <f>IF(Tabla1[[#This Row],[Descripción]]="","",_xlfn.XLOOKUP(Tabla1[[#This Row],[Descripción]],Tabla10[Descripción],Tabla10[Unidad de Medida],"",0))</f>
        <v/>
      </c>
      <c r="N1656" s="323"/>
      <c r="O1656" s="534" t="str">
        <f>IF(Tabla1[[#This Row],[Descripción]]="","",_xlfn.XLOOKUP(Tabla1[[#This Row],[Descripción]],Tabla10[Descripción],Tabla10[Precio Unitario],0))</f>
        <v/>
      </c>
      <c r="P1656" s="534" t="str">
        <f>IF(Tabla1[[#This Row],[Cantidad de Insumos]]="","",Tabla1[[#This Row],[Precio Unitario]]*Tabla1[[#This Row],[Cantidad de Insumos]])</f>
        <v/>
      </c>
      <c r="Q1656" s="534" t="str">
        <f>IF(Tabla1[[#This Row],[Descripción]]="","",_xlfn.XLOOKUP(Tabla1[[#This Row],[Descripción]],Tabla10[Descripción],Tabla10[CODIGO PRESUPUESTARIO],0))</f>
        <v/>
      </c>
      <c r="R1656" s="535"/>
    </row>
    <row r="1657" spans="2:18" x14ac:dyDescent="0.25">
      <c r="B1657" s="191" t="str">
        <f>IF('Formulario PPGR3'!$G1657="","",CONCATENATE('Formulario PPGR3'!$C1657,".",'Formulario PPGR3'!$D1657,".",'Formulario PPGR3'!$E1657,".",'Formulario PPGR3'!$F1657))</f>
        <v/>
      </c>
      <c r="C1657" s="191" t="str">
        <f>IF('Formulario PPGR3'!$G1657="","",'Formulario PPGR1'!#REF!)</f>
        <v/>
      </c>
      <c r="D1657" s="191" t="str">
        <f>IF('Formulario PPGR3'!$G1657="","",'Formulario PPGR1'!#REF!)</f>
        <v/>
      </c>
      <c r="E1657" s="191" t="str">
        <f>IF('Formulario PPGR3'!$G1657="","",'Formulario PPGR1'!#REF!)</f>
        <v/>
      </c>
      <c r="F1657" s="191" t="str">
        <f>IF('Formulario PPGR3'!$G1657="","",'Formulario PPGR1'!#REF!)</f>
        <v/>
      </c>
      <c r="G1657" s="243"/>
      <c r="H1657" s="531" t="str" cm="1">
        <f t="array" ref="H1657">IF(Tabla1[[#This Row],[Código_Actividad]]="","",_xlfn.XLOOKUP(Tabla1[[#This Row],[Código_Actividad]],CodigoActividad,Tabla2[Actividades Programables Presupuestables],"",0))</f>
        <v/>
      </c>
      <c r="I1657" s="532" t="str">
        <f>IFERROR(VLOOKUP('Formulario PPGR3'!$G1657,'Formulario PPGR2'!$H$110:$V$265,15,FALSE),"")</f>
        <v/>
      </c>
      <c r="J1657" s="537"/>
      <c r="K1657" s="535" t="str">
        <f>IF(Tabla1[[#This Row],[Insumos]]="","",_xlfn.XLOOKUP(Tabla1[[#This Row],[Insumos]],Tabla10[Insumo],Tabla10[InsumoAbrev],"",0))</f>
        <v/>
      </c>
      <c r="L1657" s="536"/>
      <c r="M1657" s="533" t="str">
        <f>IF(Tabla1[[#This Row],[Descripción]]="","",_xlfn.XLOOKUP(Tabla1[[#This Row],[Descripción]],Tabla10[Descripción],Tabla10[Unidad de Medida],"",0))</f>
        <v/>
      </c>
      <c r="N1657" s="323"/>
      <c r="O1657" s="534" t="str">
        <f>IF(Tabla1[[#This Row],[Descripción]]="","",_xlfn.XLOOKUP(Tabla1[[#This Row],[Descripción]],Tabla10[Descripción],Tabla10[Precio Unitario],0))</f>
        <v/>
      </c>
      <c r="P1657" s="534" t="str">
        <f>IF(Tabla1[[#This Row],[Cantidad de Insumos]]="","",Tabla1[[#This Row],[Precio Unitario]]*Tabla1[[#This Row],[Cantidad de Insumos]])</f>
        <v/>
      </c>
      <c r="Q1657" s="534" t="str">
        <f>IF(Tabla1[[#This Row],[Descripción]]="","",_xlfn.XLOOKUP(Tabla1[[#This Row],[Descripción]],Tabla10[Descripción],Tabla10[CODIGO PRESUPUESTARIO],0))</f>
        <v/>
      </c>
      <c r="R1657" s="535"/>
    </row>
    <row r="1658" spans="2:18" x14ac:dyDescent="0.25">
      <c r="B1658" s="191" t="str">
        <f>IF('Formulario PPGR3'!$G1658="","",CONCATENATE('Formulario PPGR3'!$C1658,".",'Formulario PPGR3'!$D1658,".",'Formulario PPGR3'!$E1658,".",'Formulario PPGR3'!$F1658))</f>
        <v/>
      </c>
      <c r="C1658" s="191" t="str">
        <f>IF('Formulario PPGR3'!$G1658="","",'Formulario PPGR1'!#REF!)</f>
        <v/>
      </c>
      <c r="D1658" s="191" t="str">
        <f>IF('Formulario PPGR3'!$G1658="","",'Formulario PPGR1'!#REF!)</f>
        <v/>
      </c>
      <c r="E1658" s="191" t="str">
        <f>IF('Formulario PPGR3'!$G1658="","",'Formulario PPGR1'!#REF!)</f>
        <v/>
      </c>
      <c r="F1658" s="191" t="str">
        <f>IF('Formulario PPGR3'!$G1658="","",'Formulario PPGR1'!#REF!)</f>
        <v/>
      </c>
      <c r="G1658" s="243"/>
      <c r="H1658" s="531" t="str" cm="1">
        <f t="array" ref="H1658">IF(Tabla1[[#This Row],[Código_Actividad]]="","",_xlfn.XLOOKUP(Tabla1[[#This Row],[Código_Actividad]],CodigoActividad,Tabla2[Actividades Programables Presupuestables],"",0))</f>
        <v/>
      </c>
      <c r="I1658" s="532" t="str">
        <f>IFERROR(VLOOKUP('Formulario PPGR3'!$G1658,'Formulario PPGR2'!$H$110:$V$265,15,FALSE),"")</f>
        <v/>
      </c>
      <c r="J1658" s="537"/>
      <c r="K1658" s="535" t="str">
        <f>IF(Tabla1[[#This Row],[Insumos]]="","",_xlfn.XLOOKUP(Tabla1[[#This Row],[Insumos]],Tabla10[Insumo],Tabla10[InsumoAbrev],"",0))</f>
        <v/>
      </c>
      <c r="L1658" s="536"/>
      <c r="M1658" s="533" t="str">
        <f>IF(Tabla1[[#This Row],[Descripción]]="","",_xlfn.XLOOKUP(Tabla1[[#This Row],[Descripción]],Tabla10[Descripción],Tabla10[Unidad de Medida],"",0))</f>
        <v/>
      </c>
      <c r="N1658" s="323"/>
      <c r="O1658" s="534" t="str">
        <f>IF(Tabla1[[#This Row],[Descripción]]="","",_xlfn.XLOOKUP(Tabla1[[#This Row],[Descripción]],Tabla10[Descripción],Tabla10[Precio Unitario],0))</f>
        <v/>
      </c>
      <c r="P1658" s="534" t="str">
        <f>IF(Tabla1[[#This Row],[Cantidad de Insumos]]="","",Tabla1[[#This Row],[Precio Unitario]]*Tabla1[[#This Row],[Cantidad de Insumos]])</f>
        <v/>
      </c>
      <c r="Q1658" s="534" t="str">
        <f>IF(Tabla1[[#This Row],[Descripción]]="","",_xlfn.XLOOKUP(Tabla1[[#This Row],[Descripción]],Tabla10[Descripción],Tabla10[CODIGO PRESUPUESTARIO],0))</f>
        <v/>
      </c>
      <c r="R1658" s="535"/>
    </row>
    <row r="1659" spans="2:18" x14ac:dyDescent="0.25">
      <c r="B1659" s="191" t="str">
        <f>IF('Formulario PPGR3'!$G1659="","",CONCATENATE('Formulario PPGR3'!$C1659,".",'Formulario PPGR3'!$D1659,".",'Formulario PPGR3'!$E1659,".",'Formulario PPGR3'!$F1659))</f>
        <v/>
      </c>
      <c r="C1659" s="191" t="str">
        <f>IF('Formulario PPGR3'!$G1659="","",'Formulario PPGR1'!#REF!)</f>
        <v/>
      </c>
      <c r="D1659" s="191" t="str">
        <f>IF('Formulario PPGR3'!$G1659="","",'Formulario PPGR1'!#REF!)</f>
        <v/>
      </c>
      <c r="E1659" s="191" t="str">
        <f>IF('Formulario PPGR3'!$G1659="","",'Formulario PPGR1'!#REF!)</f>
        <v/>
      </c>
      <c r="F1659" s="191" t="str">
        <f>IF('Formulario PPGR3'!$G1659="","",'Formulario PPGR1'!#REF!)</f>
        <v/>
      </c>
      <c r="G1659" s="243"/>
      <c r="H1659" s="531" t="str" cm="1">
        <f t="array" ref="H1659">IF(Tabla1[[#This Row],[Código_Actividad]]="","",_xlfn.XLOOKUP(Tabla1[[#This Row],[Código_Actividad]],CodigoActividad,Tabla2[Actividades Programables Presupuestables],"",0))</f>
        <v/>
      </c>
      <c r="I1659" s="532" t="str">
        <f>IFERROR(VLOOKUP('Formulario PPGR3'!$G1659,'Formulario PPGR2'!$H$110:$V$265,15,FALSE),"")</f>
        <v/>
      </c>
      <c r="J1659" s="537"/>
      <c r="K1659" s="535" t="str">
        <f>IF(Tabla1[[#This Row],[Insumos]]="","",_xlfn.XLOOKUP(Tabla1[[#This Row],[Insumos]],Tabla10[Insumo],Tabla10[InsumoAbrev],"",0))</f>
        <v/>
      </c>
      <c r="L1659" s="536"/>
      <c r="M1659" s="533" t="str">
        <f>IF(Tabla1[[#This Row],[Descripción]]="","",_xlfn.XLOOKUP(Tabla1[[#This Row],[Descripción]],Tabla10[Descripción],Tabla10[Unidad de Medida],"",0))</f>
        <v/>
      </c>
      <c r="N1659" s="323"/>
      <c r="O1659" s="534" t="str">
        <f>IF(Tabla1[[#This Row],[Descripción]]="","",_xlfn.XLOOKUP(Tabla1[[#This Row],[Descripción]],Tabla10[Descripción],Tabla10[Precio Unitario],0))</f>
        <v/>
      </c>
      <c r="P1659" s="534" t="str">
        <f>IF(Tabla1[[#This Row],[Cantidad de Insumos]]="","",Tabla1[[#This Row],[Precio Unitario]]*Tabla1[[#This Row],[Cantidad de Insumos]])</f>
        <v/>
      </c>
      <c r="Q1659" s="534" t="str">
        <f>IF(Tabla1[[#This Row],[Descripción]]="","",_xlfn.XLOOKUP(Tabla1[[#This Row],[Descripción]],Tabla10[Descripción],Tabla10[CODIGO PRESUPUESTARIO],0))</f>
        <v/>
      </c>
      <c r="R1659" s="535"/>
    </row>
    <row r="1660" spans="2:18" x14ac:dyDescent="0.25">
      <c r="B1660" s="191" t="str">
        <f>IF('Formulario PPGR3'!$G1660="","",CONCATENATE('Formulario PPGR3'!$C1660,".",'Formulario PPGR3'!$D1660,".",'Formulario PPGR3'!$E1660,".",'Formulario PPGR3'!$F1660))</f>
        <v/>
      </c>
      <c r="C1660" s="191" t="str">
        <f>IF('Formulario PPGR3'!$G1660="","",'Formulario PPGR1'!#REF!)</f>
        <v/>
      </c>
      <c r="D1660" s="191" t="str">
        <f>IF('Formulario PPGR3'!$G1660="","",'Formulario PPGR1'!#REF!)</f>
        <v/>
      </c>
      <c r="E1660" s="191" t="str">
        <f>IF('Formulario PPGR3'!$G1660="","",'Formulario PPGR1'!#REF!)</f>
        <v/>
      </c>
      <c r="F1660" s="191" t="str">
        <f>IF('Formulario PPGR3'!$G1660="","",'Formulario PPGR1'!#REF!)</f>
        <v/>
      </c>
      <c r="G1660" s="243"/>
      <c r="H1660" s="531" t="str" cm="1">
        <f t="array" ref="H1660">IF(Tabla1[[#This Row],[Código_Actividad]]="","",_xlfn.XLOOKUP(Tabla1[[#This Row],[Código_Actividad]],CodigoActividad,Tabla2[Actividades Programables Presupuestables],"",0))</f>
        <v/>
      </c>
      <c r="I1660" s="532" t="str">
        <f>IFERROR(VLOOKUP('Formulario PPGR3'!$G1660,'Formulario PPGR2'!$H$110:$V$265,15,FALSE),"")</f>
        <v/>
      </c>
      <c r="J1660" s="537"/>
      <c r="K1660" s="535" t="str">
        <f>IF(Tabla1[[#This Row],[Insumos]]="","",_xlfn.XLOOKUP(Tabla1[[#This Row],[Insumos]],Tabla10[Insumo],Tabla10[InsumoAbrev],"",0))</f>
        <v/>
      </c>
      <c r="L1660" s="536"/>
      <c r="M1660" s="533" t="str">
        <f>IF(Tabla1[[#This Row],[Descripción]]="","",_xlfn.XLOOKUP(Tabla1[[#This Row],[Descripción]],Tabla10[Descripción],Tabla10[Unidad de Medida],"",0))</f>
        <v/>
      </c>
      <c r="N1660" s="323"/>
      <c r="O1660" s="534" t="str">
        <f>IF(Tabla1[[#This Row],[Descripción]]="","",_xlfn.XLOOKUP(Tabla1[[#This Row],[Descripción]],Tabla10[Descripción],Tabla10[Precio Unitario],0))</f>
        <v/>
      </c>
      <c r="P1660" s="534" t="str">
        <f>IF(Tabla1[[#This Row],[Cantidad de Insumos]]="","",Tabla1[[#This Row],[Precio Unitario]]*Tabla1[[#This Row],[Cantidad de Insumos]])</f>
        <v/>
      </c>
      <c r="Q1660" s="534" t="str">
        <f>IF(Tabla1[[#This Row],[Descripción]]="","",_xlfn.XLOOKUP(Tabla1[[#This Row],[Descripción]],Tabla10[Descripción],Tabla10[CODIGO PRESUPUESTARIO],0))</f>
        <v/>
      </c>
      <c r="R1660" s="535"/>
    </row>
    <row r="1661" spans="2:18" x14ac:dyDescent="0.25">
      <c r="B1661" s="191" t="str">
        <f>IF('Formulario PPGR3'!$G1661="","",CONCATENATE('Formulario PPGR3'!$C1661,".",'Formulario PPGR3'!$D1661,".",'Formulario PPGR3'!$E1661,".",'Formulario PPGR3'!$F1661))</f>
        <v/>
      </c>
      <c r="C1661" s="191" t="str">
        <f>IF('Formulario PPGR3'!$G1661="","",'Formulario PPGR1'!#REF!)</f>
        <v/>
      </c>
      <c r="D1661" s="191" t="str">
        <f>IF('Formulario PPGR3'!$G1661="","",'Formulario PPGR1'!#REF!)</f>
        <v/>
      </c>
      <c r="E1661" s="191" t="str">
        <f>IF('Formulario PPGR3'!$G1661="","",'Formulario PPGR1'!#REF!)</f>
        <v/>
      </c>
      <c r="F1661" s="191" t="str">
        <f>IF('Formulario PPGR3'!$G1661="","",'Formulario PPGR1'!#REF!)</f>
        <v/>
      </c>
      <c r="G1661" s="243"/>
      <c r="H1661" s="531" t="str" cm="1">
        <f t="array" ref="H1661">IF(Tabla1[[#This Row],[Código_Actividad]]="","",_xlfn.XLOOKUP(Tabla1[[#This Row],[Código_Actividad]],CodigoActividad,Tabla2[Actividades Programables Presupuestables],"",0))</f>
        <v/>
      </c>
      <c r="I1661" s="532" t="str">
        <f>IFERROR(VLOOKUP('Formulario PPGR3'!$G1661,'Formulario PPGR2'!$H$110:$V$265,15,FALSE),"")</f>
        <v/>
      </c>
      <c r="J1661" s="537"/>
      <c r="K1661" s="535" t="str">
        <f>IF(Tabla1[[#This Row],[Insumos]]="","",_xlfn.XLOOKUP(Tabla1[[#This Row],[Insumos]],Tabla10[Insumo],Tabla10[InsumoAbrev],"",0))</f>
        <v/>
      </c>
      <c r="L1661" s="536"/>
      <c r="M1661" s="533" t="str">
        <f>IF(Tabla1[[#This Row],[Descripción]]="","",_xlfn.XLOOKUP(Tabla1[[#This Row],[Descripción]],Tabla10[Descripción],Tabla10[Unidad de Medida],"",0))</f>
        <v/>
      </c>
      <c r="N1661" s="323"/>
      <c r="O1661" s="534" t="str">
        <f>IF(Tabla1[[#This Row],[Descripción]]="","",_xlfn.XLOOKUP(Tabla1[[#This Row],[Descripción]],Tabla10[Descripción],Tabla10[Precio Unitario],0))</f>
        <v/>
      </c>
      <c r="P1661" s="534" t="str">
        <f>IF(Tabla1[[#This Row],[Cantidad de Insumos]]="","",Tabla1[[#This Row],[Precio Unitario]]*Tabla1[[#This Row],[Cantidad de Insumos]])</f>
        <v/>
      </c>
      <c r="Q1661" s="534" t="str">
        <f>IF(Tabla1[[#This Row],[Descripción]]="","",_xlfn.XLOOKUP(Tabla1[[#This Row],[Descripción]],Tabla10[Descripción],Tabla10[CODIGO PRESUPUESTARIO],0))</f>
        <v/>
      </c>
      <c r="R1661" s="535"/>
    </row>
    <row r="1662" spans="2:18" x14ac:dyDescent="0.25">
      <c r="B1662" s="191" t="str">
        <f>IF('Formulario PPGR3'!$G1662="","",CONCATENATE('Formulario PPGR3'!$C1662,".",'Formulario PPGR3'!$D1662,".",'Formulario PPGR3'!$E1662,".",'Formulario PPGR3'!$F1662))</f>
        <v/>
      </c>
      <c r="C1662" s="191" t="str">
        <f>IF('Formulario PPGR3'!$G1662="","",'Formulario PPGR1'!#REF!)</f>
        <v/>
      </c>
      <c r="D1662" s="191" t="str">
        <f>IF('Formulario PPGR3'!$G1662="","",'Formulario PPGR1'!#REF!)</f>
        <v/>
      </c>
      <c r="E1662" s="191" t="str">
        <f>IF('Formulario PPGR3'!$G1662="","",'Formulario PPGR1'!#REF!)</f>
        <v/>
      </c>
      <c r="F1662" s="191" t="str">
        <f>IF('Formulario PPGR3'!$G1662="","",'Formulario PPGR1'!#REF!)</f>
        <v/>
      </c>
      <c r="G1662" s="243"/>
      <c r="H1662" s="531" t="str" cm="1">
        <f t="array" ref="H1662">IF(Tabla1[[#This Row],[Código_Actividad]]="","",_xlfn.XLOOKUP(Tabla1[[#This Row],[Código_Actividad]],CodigoActividad,Tabla2[Actividades Programables Presupuestables],"",0))</f>
        <v/>
      </c>
      <c r="I1662" s="532" t="str">
        <f>IFERROR(VLOOKUP('Formulario PPGR3'!$G1662,'Formulario PPGR2'!$H$110:$V$265,15,FALSE),"")</f>
        <v/>
      </c>
      <c r="J1662" s="537"/>
      <c r="K1662" s="535" t="str">
        <f>IF(Tabla1[[#This Row],[Insumos]]="","",_xlfn.XLOOKUP(Tabla1[[#This Row],[Insumos]],Tabla10[Insumo],Tabla10[InsumoAbrev],"",0))</f>
        <v/>
      </c>
      <c r="L1662" s="536"/>
      <c r="M1662" s="533" t="str">
        <f>IF(Tabla1[[#This Row],[Descripción]]="","",_xlfn.XLOOKUP(Tabla1[[#This Row],[Descripción]],Tabla10[Descripción],Tabla10[Unidad de Medida],"",0))</f>
        <v/>
      </c>
      <c r="N1662" s="323"/>
      <c r="O1662" s="534" t="str">
        <f>IF(Tabla1[[#This Row],[Descripción]]="","",_xlfn.XLOOKUP(Tabla1[[#This Row],[Descripción]],Tabla10[Descripción],Tabla10[Precio Unitario],0))</f>
        <v/>
      </c>
      <c r="P1662" s="534" t="str">
        <f>IF(Tabla1[[#This Row],[Cantidad de Insumos]]="","",Tabla1[[#This Row],[Precio Unitario]]*Tabla1[[#This Row],[Cantidad de Insumos]])</f>
        <v/>
      </c>
      <c r="Q1662" s="534" t="str">
        <f>IF(Tabla1[[#This Row],[Descripción]]="","",_xlfn.XLOOKUP(Tabla1[[#This Row],[Descripción]],Tabla10[Descripción],Tabla10[CODIGO PRESUPUESTARIO],0))</f>
        <v/>
      </c>
      <c r="R1662" s="535"/>
    </row>
    <row r="1663" spans="2:18" x14ac:dyDescent="0.25">
      <c r="B1663" s="191" t="str">
        <f>IF('Formulario PPGR3'!$G1663="","",CONCATENATE('Formulario PPGR3'!$C1663,".",'Formulario PPGR3'!$D1663,".",'Formulario PPGR3'!$E1663,".",'Formulario PPGR3'!$F1663))</f>
        <v/>
      </c>
      <c r="C1663" s="191" t="str">
        <f>IF('Formulario PPGR3'!$G1663="","",'Formulario PPGR1'!#REF!)</f>
        <v/>
      </c>
      <c r="D1663" s="191" t="str">
        <f>IF('Formulario PPGR3'!$G1663="","",'Formulario PPGR1'!#REF!)</f>
        <v/>
      </c>
      <c r="E1663" s="191" t="str">
        <f>IF('Formulario PPGR3'!$G1663="","",'Formulario PPGR1'!#REF!)</f>
        <v/>
      </c>
      <c r="F1663" s="191" t="str">
        <f>IF('Formulario PPGR3'!$G1663="","",'Formulario PPGR1'!#REF!)</f>
        <v/>
      </c>
      <c r="G1663" s="243"/>
      <c r="H1663" s="531" t="str" cm="1">
        <f t="array" ref="H1663">IF(Tabla1[[#This Row],[Código_Actividad]]="","",_xlfn.XLOOKUP(Tabla1[[#This Row],[Código_Actividad]],CodigoActividad,Tabla2[Actividades Programables Presupuestables],"",0))</f>
        <v/>
      </c>
      <c r="I1663" s="532" t="str">
        <f>IFERROR(VLOOKUP('Formulario PPGR3'!$G1663,'Formulario PPGR2'!$H$110:$V$265,15,FALSE),"")</f>
        <v/>
      </c>
      <c r="J1663" s="537"/>
      <c r="K1663" s="535" t="str">
        <f>IF(Tabla1[[#This Row],[Insumos]]="","",_xlfn.XLOOKUP(Tabla1[[#This Row],[Insumos]],Tabla10[Insumo],Tabla10[InsumoAbrev],"",0))</f>
        <v/>
      </c>
      <c r="L1663" s="536"/>
      <c r="M1663" s="533" t="str">
        <f>IF(Tabla1[[#This Row],[Descripción]]="","",_xlfn.XLOOKUP(Tabla1[[#This Row],[Descripción]],Tabla10[Descripción],Tabla10[Unidad de Medida],"",0))</f>
        <v/>
      </c>
      <c r="N1663" s="323"/>
      <c r="O1663" s="534" t="str">
        <f>IF(Tabla1[[#This Row],[Descripción]]="","",_xlfn.XLOOKUP(Tabla1[[#This Row],[Descripción]],Tabla10[Descripción],Tabla10[Precio Unitario],0))</f>
        <v/>
      </c>
      <c r="P1663" s="534" t="str">
        <f>IF(Tabla1[[#This Row],[Cantidad de Insumos]]="","",Tabla1[[#This Row],[Precio Unitario]]*Tabla1[[#This Row],[Cantidad de Insumos]])</f>
        <v/>
      </c>
      <c r="Q1663" s="534" t="str">
        <f>IF(Tabla1[[#This Row],[Descripción]]="","",_xlfn.XLOOKUP(Tabla1[[#This Row],[Descripción]],Tabla10[Descripción],Tabla10[CODIGO PRESUPUESTARIO],0))</f>
        <v/>
      </c>
      <c r="R1663" s="535"/>
    </row>
    <row r="1664" spans="2:18" x14ac:dyDescent="0.25">
      <c r="B1664" s="191" t="str">
        <f>IF('Formulario PPGR3'!$G1664="","",CONCATENATE('Formulario PPGR3'!$C1664,".",'Formulario PPGR3'!$D1664,".",'Formulario PPGR3'!$E1664,".",'Formulario PPGR3'!$F1664))</f>
        <v/>
      </c>
      <c r="C1664" s="191" t="str">
        <f>IF('Formulario PPGR3'!$G1664="","",'Formulario PPGR1'!#REF!)</f>
        <v/>
      </c>
      <c r="D1664" s="191" t="str">
        <f>IF('Formulario PPGR3'!$G1664="","",'Formulario PPGR1'!#REF!)</f>
        <v/>
      </c>
      <c r="E1664" s="191" t="str">
        <f>IF('Formulario PPGR3'!$G1664="","",'Formulario PPGR1'!#REF!)</f>
        <v/>
      </c>
      <c r="F1664" s="191" t="str">
        <f>IF('Formulario PPGR3'!$G1664="","",'Formulario PPGR1'!#REF!)</f>
        <v/>
      </c>
      <c r="G1664" s="243"/>
      <c r="H1664" s="531" t="str" cm="1">
        <f t="array" ref="H1664">IF(Tabla1[[#This Row],[Código_Actividad]]="","",_xlfn.XLOOKUP(Tabla1[[#This Row],[Código_Actividad]],CodigoActividad,Tabla2[Actividades Programables Presupuestables],"",0))</f>
        <v/>
      </c>
      <c r="I1664" s="532" t="str">
        <f>IFERROR(VLOOKUP('Formulario PPGR3'!$G1664,'Formulario PPGR2'!$H$110:$V$265,15,FALSE),"")</f>
        <v/>
      </c>
      <c r="J1664" s="537"/>
      <c r="K1664" s="535" t="str">
        <f>IF(Tabla1[[#This Row],[Insumos]]="","",_xlfn.XLOOKUP(Tabla1[[#This Row],[Insumos]],Tabla10[Insumo],Tabla10[InsumoAbrev],"",0))</f>
        <v/>
      </c>
      <c r="L1664" s="536"/>
      <c r="M1664" s="533" t="str">
        <f>IF(Tabla1[[#This Row],[Descripción]]="","",_xlfn.XLOOKUP(Tabla1[[#This Row],[Descripción]],Tabla10[Descripción],Tabla10[Unidad de Medida],"",0))</f>
        <v/>
      </c>
      <c r="N1664" s="323"/>
      <c r="O1664" s="534" t="str">
        <f>IF(Tabla1[[#This Row],[Descripción]]="","",_xlfn.XLOOKUP(Tabla1[[#This Row],[Descripción]],Tabla10[Descripción],Tabla10[Precio Unitario],0))</f>
        <v/>
      </c>
      <c r="P1664" s="534" t="str">
        <f>IF(Tabla1[[#This Row],[Cantidad de Insumos]]="","",Tabla1[[#This Row],[Precio Unitario]]*Tabla1[[#This Row],[Cantidad de Insumos]])</f>
        <v/>
      </c>
      <c r="Q1664" s="534" t="str">
        <f>IF(Tabla1[[#This Row],[Descripción]]="","",_xlfn.XLOOKUP(Tabla1[[#This Row],[Descripción]],Tabla10[Descripción],Tabla10[CODIGO PRESUPUESTARIO],0))</f>
        <v/>
      </c>
      <c r="R1664" s="535"/>
    </row>
    <row r="1665" spans="2:18" x14ac:dyDescent="0.25">
      <c r="B1665" s="191" t="str">
        <f>IF('Formulario PPGR3'!$G1665="","",CONCATENATE('Formulario PPGR3'!$C1665,".",'Formulario PPGR3'!$D1665,".",'Formulario PPGR3'!$E1665,".",'Formulario PPGR3'!$F1665))</f>
        <v/>
      </c>
      <c r="C1665" s="191" t="str">
        <f>IF('Formulario PPGR3'!$G1665="","",'Formulario PPGR1'!#REF!)</f>
        <v/>
      </c>
      <c r="D1665" s="191" t="str">
        <f>IF('Formulario PPGR3'!$G1665="","",'Formulario PPGR1'!#REF!)</f>
        <v/>
      </c>
      <c r="E1665" s="191" t="str">
        <f>IF('Formulario PPGR3'!$G1665="","",'Formulario PPGR1'!#REF!)</f>
        <v/>
      </c>
      <c r="F1665" s="191" t="str">
        <f>IF('Formulario PPGR3'!$G1665="","",'Formulario PPGR1'!#REF!)</f>
        <v/>
      </c>
      <c r="G1665" s="243"/>
      <c r="H1665" s="531" t="str" cm="1">
        <f t="array" ref="H1665">IF(Tabla1[[#This Row],[Código_Actividad]]="","",_xlfn.XLOOKUP(Tabla1[[#This Row],[Código_Actividad]],CodigoActividad,Tabla2[Actividades Programables Presupuestables],"",0))</f>
        <v/>
      </c>
      <c r="I1665" s="532" t="str">
        <f>IFERROR(VLOOKUP('Formulario PPGR3'!$G1665,'Formulario PPGR2'!$H$110:$V$265,15,FALSE),"")</f>
        <v/>
      </c>
      <c r="J1665" s="537"/>
      <c r="K1665" s="535" t="str">
        <f>IF(Tabla1[[#This Row],[Insumos]]="","",_xlfn.XLOOKUP(Tabla1[[#This Row],[Insumos]],Tabla10[Insumo],Tabla10[InsumoAbrev],"",0))</f>
        <v/>
      </c>
      <c r="L1665" s="536"/>
      <c r="M1665" s="533" t="str">
        <f>IF(Tabla1[[#This Row],[Descripción]]="","",_xlfn.XLOOKUP(Tabla1[[#This Row],[Descripción]],Tabla10[Descripción],Tabla10[Unidad de Medida],"",0))</f>
        <v/>
      </c>
      <c r="N1665" s="323"/>
      <c r="O1665" s="534" t="str">
        <f>IF(Tabla1[[#This Row],[Descripción]]="","",_xlfn.XLOOKUP(Tabla1[[#This Row],[Descripción]],Tabla10[Descripción],Tabla10[Precio Unitario],0))</f>
        <v/>
      </c>
      <c r="P1665" s="534" t="str">
        <f>IF(Tabla1[[#This Row],[Cantidad de Insumos]]="","",Tabla1[[#This Row],[Precio Unitario]]*Tabla1[[#This Row],[Cantidad de Insumos]])</f>
        <v/>
      </c>
      <c r="Q1665" s="534" t="str">
        <f>IF(Tabla1[[#This Row],[Descripción]]="","",_xlfn.XLOOKUP(Tabla1[[#This Row],[Descripción]],Tabla10[Descripción],Tabla10[CODIGO PRESUPUESTARIO],0))</f>
        <v/>
      </c>
      <c r="R1665" s="535"/>
    </row>
    <row r="1666" spans="2:18" x14ac:dyDescent="0.25">
      <c r="B1666" s="191" t="str">
        <f>IF('Formulario PPGR3'!$G1666="","",CONCATENATE('Formulario PPGR3'!$C1666,".",'Formulario PPGR3'!$D1666,".",'Formulario PPGR3'!$E1666,".",'Formulario PPGR3'!$F1666))</f>
        <v/>
      </c>
      <c r="C1666" s="191" t="str">
        <f>IF('Formulario PPGR3'!$G1666="","",'Formulario PPGR1'!#REF!)</f>
        <v/>
      </c>
      <c r="D1666" s="191" t="str">
        <f>IF('Formulario PPGR3'!$G1666="","",'Formulario PPGR1'!#REF!)</f>
        <v/>
      </c>
      <c r="E1666" s="191" t="str">
        <f>IF('Formulario PPGR3'!$G1666="","",'Formulario PPGR1'!#REF!)</f>
        <v/>
      </c>
      <c r="F1666" s="191" t="str">
        <f>IF('Formulario PPGR3'!$G1666="","",'Formulario PPGR1'!#REF!)</f>
        <v/>
      </c>
      <c r="G1666" s="243"/>
      <c r="H1666" s="531" t="str" cm="1">
        <f t="array" ref="H1666">IF(Tabla1[[#This Row],[Código_Actividad]]="","",_xlfn.XLOOKUP(Tabla1[[#This Row],[Código_Actividad]],CodigoActividad,Tabla2[Actividades Programables Presupuestables],"",0))</f>
        <v/>
      </c>
      <c r="I1666" s="532" t="str">
        <f>IFERROR(VLOOKUP('Formulario PPGR3'!$G1666,'Formulario PPGR2'!$H$110:$V$265,15,FALSE),"")</f>
        <v/>
      </c>
      <c r="J1666" s="537"/>
      <c r="K1666" s="535" t="str">
        <f>IF(Tabla1[[#This Row],[Insumos]]="","",_xlfn.XLOOKUP(Tabla1[[#This Row],[Insumos]],Tabla10[Insumo],Tabla10[InsumoAbrev],"",0))</f>
        <v/>
      </c>
      <c r="L1666" s="536"/>
      <c r="M1666" s="533" t="str">
        <f>IF(Tabla1[[#This Row],[Descripción]]="","",_xlfn.XLOOKUP(Tabla1[[#This Row],[Descripción]],Tabla10[Descripción],Tabla10[Unidad de Medida],"",0))</f>
        <v/>
      </c>
      <c r="N1666" s="323"/>
      <c r="O1666" s="534" t="str">
        <f>IF(Tabla1[[#This Row],[Descripción]]="","",_xlfn.XLOOKUP(Tabla1[[#This Row],[Descripción]],Tabla10[Descripción],Tabla10[Precio Unitario],0))</f>
        <v/>
      </c>
      <c r="P1666" s="534" t="str">
        <f>IF(Tabla1[[#This Row],[Cantidad de Insumos]]="","",Tabla1[[#This Row],[Precio Unitario]]*Tabla1[[#This Row],[Cantidad de Insumos]])</f>
        <v/>
      </c>
      <c r="Q1666" s="534" t="str">
        <f>IF(Tabla1[[#This Row],[Descripción]]="","",_xlfn.XLOOKUP(Tabla1[[#This Row],[Descripción]],Tabla10[Descripción],Tabla10[CODIGO PRESUPUESTARIO],0))</f>
        <v/>
      </c>
      <c r="R1666" s="535"/>
    </row>
    <row r="1667" spans="2:18" x14ac:dyDescent="0.25">
      <c r="B1667" s="191" t="str">
        <f>IF('Formulario PPGR3'!$G1667="","",CONCATENATE('Formulario PPGR3'!$C1667,".",'Formulario PPGR3'!$D1667,".",'Formulario PPGR3'!$E1667,".",'Formulario PPGR3'!$F1667))</f>
        <v/>
      </c>
      <c r="C1667" s="191" t="str">
        <f>IF('Formulario PPGR3'!$G1667="","",'Formulario PPGR1'!#REF!)</f>
        <v/>
      </c>
      <c r="D1667" s="191" t="str">
        <f>IF('Formulario PPGR3'!$G1667="","",'Formulario PPGR1'!#REF!)</f>
        <v/>
      </c>
      <c r="E1667" s="191" t="str">
        <f>IF('Formulario PPGR3'!$G1667="","",'Formulario PPGR1'!#REF!)</f>
        <v/>
      </c>
      <c r="F1667" s="191" t="str">
        <f>IF('Formulario PPGR3'!$G1667="","",'Formulario PPGR1'!#REF!)</f>
        <v/>
      </c>
      <c r="G1667" s="243"/>
      <c r="H1667" s="531" t="str" cm="1">
        <f t="array" ref="H1667">IF(Tabla1[[#This Row],[Código_Actividad]]="","",_xlfn.XLOOKUP(Tabla1[[#This Row],[Código_Actividad]],CodigoActividad,Tabla2[Actividades Programables Presupuestables],"",0))</f>
        <v/>
      </c>
      <c r="I1667" s="532" t="str">
        <f>IFERROR(VLOOKUP('Formulario PPGR3'!$G1667,'Formulario PPGR2'!$H$110:$V$265,15,FALSE),"")</f>
        <v/>
      </c>
      <c r="J1667" s="537"/>
      <c r="K1667" s="535" t="str">
        <f>IF(Tabla1[[#This Row],[Insumos]]="","",_xlfn.XLOOKUP(Tabla1[[#This Row],[Insumos]],Tabla10[Insumo],Tabla10[InsumoAbrev],"",0))</f>
        <v/>
      </c>
      <c r="L1667" s="536"/>
      <c r="M1667" s="533" t="str">
        <f>IF(Tabla1[[#This Row],[Descripción]]="","",_xlfn.XLOOKUP(Tabla1[[#This Row],[Descripción]],Tabla10[Descripción],Tabla10[Unidad de Medida],"",0))</f>
        <v/>
      </c>
      <c r="N1667" s="323"/>
      <c r="O1667" s="534" t="str">
        <f>IF(Tabla1[[#This Row],[Descripción]]="","",_xlfn.XLOOKUP(Tabla1[[#This Row],[Descripción]],Tabla10[Descripción],Tabla10[Precio Unitario],0))</f>
        <v/>
      </c>
      <c r="P1667" s="534" t="str">
        <f>IF(Tabla1[[#This Row],[Cantidad de Insumos]]="","",Tabla1[[#This Row],[Precio Unitario]]*Tabla1[[#This Row],[Cantidad de Insumos]])</f>
        <v/>
      </c>
      <c r="Q1667" s="534" t="str">
        <f>IF(Tabla1[[#This Row],[Descripción]]="","",_xlfn.XLOOKUP(Tabla1[[#This Row],[Descripción]],Tabla10[Descripción],Tabla10[CODIGO PRESUPUESTARIO],0))</f>
        <v/>
      </c>
      <c r="R1667" s="535"/>
    </row>
    <row r="1668" spans="2:18" x14ac:dyDescent="0.25">
      <c r="B1668" s="191" t="str">
        <f>IF('Formulario PPGR3'!$G1668="","",CONCATENATE('Formulario PPGR3'!$C1668,".",'Formulario PPGR3'!$D1668,".",'Formulario PPGR3'!$E1668,".",'Formulario PPGR3'!$F1668))</f>
        <v/>
      </c>
      <c r="C1668" s="191" t="str">
        <f>IF('Formulario PPGR3'!$G1668="","",'Formulario PPGR1'!#REF!)</f>
        <v/>
      </c>
      <c r="D1668" s="191" t="str">
        <f>IF('Formulario PPGR3'!$G1668="","",'Formulario PPGR1'!#REF!)</f>
        <v/>
      </c>
      <c r="E1668" s="191" t="str">
        <f>IF('Formulario PPGR3'!$G1668="","",'Formulario PPGR1'!#REF!)</f>
        <v/>
      </c>
      <c r="F1668" s="191" t="str">
        <f>IF('Formulario PPGR3'!$G1668="","",'Formulario PPGR1'!#REF!)</f>
        <v/>
      </c>
      <c r="G1668" s="243"/>
      <c r="H1668" s="531" t="str" cm="1">
        <f t="array" ref="H1668">IF(Tabla1[[#This Row],[Código_Actividad]]="","",_xlfn.XLOOKUP(Tabla1[[#This Row],[Código_Actividad]],CodigoActividad,Tabla2[Actividades Programables Presupuestables],"",0))</f>
        <v/>
      </c>
      <c r="I1668" s="532" t="str">
        <f>IFERROR(VLOOKUP('Formulario PPGR3'!$G1668,'Formulario PPGR2'!$H$110:$V$265,15,FALSE),"")</f>
        <v/>
      </c>
      <c r="J1668" s="537"/>
      <c r="K1668" s="535" t="str">
        <f>IF(Tabla1[[#This Row],[Insumos]]="","",_xlfn.XLOOKUP(Tabla1[[#This Row],[Insumos]],Tabla10[Insumo],Tabla10[InsumoAbrev],"",0))</f>
        <v/>
      </c>
      <c r="L1668" s="536"/>
      <c r="M1668" s="533" t="str">
        <f>IF(Tabla1[[#This Row],[Descripción]]="","",_xlfn.XLOOKUP(Tabla1[[#This Row],[Descripción]],Tabla10[Descripción],Tabla10[Unidad de Medida],"",0))</f>
        <v/>
      </c>
      <c r="N1668" s="323"/>
      <c r="O1668" s="534" t="str">
        <f>IF(Tabla1[[#This Row],[Descripción]]="","",_xlfn.XLOOKUP(Tabla1[[#This Row],[Descripción]],Tabla10[Descripción],Tabla10[Precio Unitario],0))</f>
        <v/>
      </c>
      <c r="P1668" s="534" t="str">
        <f>IF(Tabla1[[#This Row],[Cantidad de Insumos]]="","",Tabla1[[#This Row],[Precio Unitario]]*Tabla1[[#This Row],[Cantidad de Insumos]])</f>
        <v/>
      </c>
      <c r="Q1668" s="534" t="str">
        <f>IF(Tabla1[[#This Row],[Descripción]]="","",_xlfn.XLOOKUP(Tabla1[[#This Row],[Descripción]],Tabla10[Descripción],Tabla10[CODIGO PRESUPUESTARIO],0))</f>
        <v/>
      </c>
      <c r="R1668" s="535"/>
    </row>
    <row r="1669" spans="2:18" x14ac:dyDescent="0.25">
      <c r="B1669" s="191" t="str">
        <f>IF('Formulario PPGR3'!$G1669="","",CONCATENATE('Formulario PPGR3'!$C1669,".",'Formulario PPGR3'!$D1669,".",'Formulario PPGR3'!$E1669,".",'Formulario PPGR3'!$F1669))</f>
        <v/>
      </c>
      <c r="C1669" s="191" t="str">
        <f>IF('Formulario PPGR3'!$G1669="","",'Formulario PPGR1'!#REF!)</f>
        <v/>
      </c>
      <c r="D1669" s="191" t="str">
        <f>IF('Formulario PPGR3'!$G1669="","",'Formulario PPGR1'!#REF!)</f>
        <v/>
      </c>
      <c r="E1669" s="191" t="str">
        <f>IF('Formulario PPGR3'!$G1669="","",'Formulario PPGR1'!#REF!)</f>
        <v/>
      </c>
      <c r="F1669" s="191" t="str">
        <f>IF('Formulario PPGR3'!$G1669="","",'Formulario PPGR1'!#REF!)</f>
        <v/>
      </c>
      <c r="G1669" s="243"/>
      <c r="H1669" s="531" t="str" cm="1">
        <f t="array" ref="H1669">IF(Tabla1[[#This Row],[Código_Actividad]]="","",_xlfn.XLOOKUP(Tabla1[[#This Row],[Código_Actividad]],CodigoActividad,Tabla2[Actividades Programables Presupuestables],"",0))</f>
        <v/>
      </c>
      <c r="I1669" s="532" t="str">
        <f>IFERROR(VLOOKUP('Formulario PPGR3'!$G1669,'Formulario PPGR2'!$H$110:$V$265,15,FALSE),"")</f>
        <v/>
      </c>
      <c r="J1669" s="537"/>
      <c r="K1669" s="535" t="str">
        <f>IF(Tabla1[[#This Row],[Insumos]]="","",_xlfn.XLOOKUP(Tabla1[[#This Row],[Insumos]],Tabla10[Insumo],Tabla10[InsumoAbrev],"",0))</f>
        <v/>
      </c>
      <c r="L1669" s="536"/>
      <c r="M1669" s="533" t="str">
        <f>IF(Tabla1[[#This Row],[Descripción]]="","",_xlfn.XLOOKUP(Tabla1[[#This Row],[Descripción]],Tabla10[Descripción],Tabla10[Unidad de Medida],"",0))</f>
        <v/>
      </c>
      <c r="N1669" s="323"/>
      <c r="O1669" s="534" t="str">
        <f>IF(Tabla1[[#This Row],[Descripción]]="","",_xlfn.XLOOKUP(Tabla1[[#This Row],[Descripción]],Tabla10[Descripción],Tabla10[Precio Unitario],0))</f>
        <v/>
      </c>
      <c r="P1669" s="534" t="str">
        <f>IF(Tabla1[[#This Row],[Cantidad de Insumos]]="","",Tabla1[[#This Row],[Precio Unitario]]*Tabla1[[#This Row],[Cantidad de Insumos]])</f>
        <v/>
      </c>
      <c r="Q1669" s="534" t="str">
        <f>IF(Tabla1[[#This Row],[Descripción]]="","",_xlfn.XLOOKUP(Tabla1[[#This Row],[Descripción]],Tabla10[Descripción],Tabla10[CODIGO PRESUPUESTARIO],0))</f>
        <v/>
      </c>
      <c r="R1669" s="535"/>
    </row>
    <row r="1670" spans="2:18" x14ac:dyDescent="0.25">
      <c r="B1670" s="191" t="str">
        <f>IF('Formulario PPGR3'!$G1670="","",CONCATENATE('Formulario PPGR3'!$C1670,".",'Formulario PPGR3'!$D1670,".",'Formulario PPGR3'!$E1670,".",'Formulario PPGR3'!$F1670))</f>
        <v/>
      </c>
      <c r="C1670" s="191" t="str">
        <f>IF('Formulario PPGR3'!$G1670="","",'Formulario PPGR1'!#REF!)</f>
        <v/>
      </c>
      <c r="D1670" s="191" t="str">
        <f>IF('Formulario PPGR3'!$G1670="","",'Formulario PPGR1'!#REF!)</f>
        <v/>
      </c>
      <c r="E1670" s="191" t="str">
        <f>IF('Formulario PPGR3'!$G1670="","",'Formulario PPGR1'!#REF!)</f>
        <v/>
      </c>
      <c r="F1670" s="191" t="str">
        <f>IF('Formulario PPGR3'!$G1670="","",'Formulario PPGR1'!#REF!)</f>
        <v/>
      </c>
      <c r="G1670" s="243"/>
      <c r="H1670" s="531" t="str" cm="1">
        <f t="array" ref="H1670">IF(Tabla1[[#This Row],[Código_Actividad]]="","",_xlfn.XLOOKUP(Tabla1[[#This Row],[Código_Actividad]],CodigoActividad,Tabla2[Actividades Programables Presupuestables],"",0))</f>
        <v/>
      </c>
      <c r="I1670" s="532" t="str">
        <f>IFERROR(VLOOKUP('Formulario PPGR3'!$G1670,'Formulario PPGR2'!$H$110:$V$265,15,FALSE),"")</f>
        <v/>
      </c>
      <c r="J1670" s="537"/>
      <c r="K1670" s="535" t="str">
        <f>IF(Tabla1[[#This Row],[Insumos]]="","",_xlfn.XLOOKUP(Tabla1[[#This Row],[Insumos]],Tabla10[Insumo],Tabla10[InsumoAbrev],"",0))</f>
        <v/>
      </c>
      <c r="L1670" s="536"/>
      <c r="M1670" s="533" t="str">
        <f>IF(Tabla1[[#This Row],[Descripción]]="","",_xlfn.XLOOKUP(Tabla1[[#This Row],[Descripción]],Tabla10[Descripción],Tabla10[Unidad de Medida],"",0))</f>
        <v/>
      </c>
      <c r="N1670" s="323"/>
      <c r="O1670" s="534" t="str">
        <f>IF(Tabla1[[#This Row],[Descripción]]="","",_xlfn.XLOOKUP(Tabla1[[#This Row],[Descripción]],Tabla10[Descripción],Tabla10[Precio Unitario],0))</f>
        <v/>
      </c>
      <c r="P1670" s="534" t="str">
        <f>IF(Tabla1[[#This Row],[Cantidad de Insumos]]="","",Tabla1[[#This Row],[Precio Unitario]]*Tabla1[[#This Row],[Cantidad de Insumos]])</f>
        <v/>
      </c>
      <c r="Q1670" s="534" t="str">
        <f>IF(Tabla1[[#This Row],[Descripción]]="","",_xlfn.XLOOKUP(Tabla1[[#This Row],[Descripción]],Tabla10[Descripción],Tabla10[CODIGO PRESUPUESTARIO],0))</f>
        <v/>
      </c>
      <c r="R1670" s="535"/>
    </row>
    <row r="1671" spans="2:18" x14ac:dyDescent="0.25">
      <c r="B1671" s="191" t="str">
        <f>IF('Formulario PPGR3'!$G1671="","",CONCATENATE('Formulario PPGR3'!$C1671,".",'Formulario PPGR3'!$D1671,".",'Formulario PPGR3'!$E1671,".",'Formulario PPGR3'!$F1671))</f>
        <v/>
      </c>
      <c r="C1671" s="191" t="str">
        <f>IF('Formulario PPGR3'!$G1671="","",'Formulario PPGR1'!#REF!)</f>
        <v/>
      </c>
      <c r="D1671" s="191" t="str">
        <f>IF('Formulario PPGR3'!$G1671="","",'Formulario PPGR1'!#REF!)</f>
        <v/>
      </c>
      <c r="E1671" s="191" t="str">
        <f>IF('Formulario PPGR3'!$G1671="","",'Formulario PPGR1'!#REF!)</f>
        <v/>
      </c>
      <c r="F1671" s="191" t="str">
        <f>IF('Formulario PPGR3'!$G1671="","",'Formulario PPGR1'!#REF!)</f>
        <v/>
      </c>
      <c r="G1671" s="243"/>
      <c r="H1671" s="531" t="str" cm="1">
        <f t="array" ref="H1671">IF(Tabla1[[#This Row],[Código_Actividad]]="","",_xlfn.XLOOKUP(Tabla1[[#This Row],[Código_Actividad]],CodigoActividad,Tabla2[Actividades Programables Presupuestables],"",0))</f>
        <v/>
      </c>
      <c r="I1671" s="532" t="str">
        <f>IFERROR(VLOOKUP('Formulario PPGR3'!$G1671,'Formulario PPGR2'!$H$110:$V$265,15,FALSE),"")</f>
        <v/>
      </c>
      <c r="J1671" s="537"/>
      <c r="K1671" s="535" t="str">
        <f>IF(Tabla1[[#This Row],[Insumos]]="","",_xlfn.XLOOKUP(Tabla1[[#This Row],[Insumos]],Tabla10[Insumo],Tabla10[InsumoAbrev],"",0))</f>
        <v/>
      </c>
      <c r="L1671" s="536"/>
      <c r="M1671" s="533" t="str">
        <f>IF(Tabla1[[#This Row],[Descripción]]="","",_xlfn.XLOOKUP(Tabla1[[#This Row],[Descripción]],Tabla10[Descripción],Tabla10[Unidad de Medida],"",0))</f>
        <v/>
      </c>
      <c r="N1671" s="323"/>
      <c r="O1671" s="534" t="str">
        <f>IF(Tabla1[[#This Row],[Descripción]]="","",_xlfn.XLOOKUP(Tabla1[[#This Row],[Descripción]],Tabla10[Descripción],Tabla10[Precio Unitario],0))</f>
        <v/>
      </c>
      <c r="P1671" s="534" t="str">
        <f>IF(Tabla1[[#This Row],[Cantidad de Insumos]]="","",Tabla1[[#This Row],[Precio Unitario]]*Tabla1[[#This Row],[Cantidad de Insumos]])</f>
        <v/>
      </c>
      <c r="Q1671" s="534" t="str">
        <f>IF(Tabla1[[#This Row],[Descripción]]="","",_xlfn.XLOOKUP(Tabla1[[#This Row],[Descripción]],Tabla10[Descripción],Tabla10[CODIGO PRESUPUESTARIO],0))</f>
        <v/>
      </c>
      <c r="R1671" s="535"/>
    </row>
    <row r="1672" spans="2:18" x14ac:dyDescent="0.25">
      <c r="B1672" s="191" t="str">
        <f>IF('Formulario PPGR3'!$G1672="","",CONCATENATE('Formulario PPGR3'!$C1672,".",'Formulario PPGR3'!$D1672,".",'Formulario PPGR3'!$E1672,".",'Formulario PPGR3'!$F1672))</f>
        <v/>
      </c>
      <c r="C1672" s="191" t="str">
        <f>IF('Formulario PPGR3'!$G1672="","",'Formulario PPGR1'!#REF!)</f>
        <v/>
      </c>
      <c r="D1672" s="191" t="str">
        <f>IF('Formulario PPGR3'!$G1672="","",'Formulario PPGR1'!#REF!)</f>
        <v/>
      </c>
      <c r="E1672" s="191" t="str">
        <f>IF('Formulario PPGR3'!$G1672="","",'Formulario PPGR1'!#REF!)</f>
        <v/>
      </c>
      <c r="F1672" s="191" t="str">
        <f>IF('Formulario PPGR3'!$G1672="","",'Formulario PPGR1'!#REF!)</f>
        <v/>
      </c>
      <c r="G1672" s="243"/>
      <c r="H1672" s="531" t="str" cm="1">
        <f t="array" ref="H1672">IF(Tabla1[[#This Row],[Código_Actividad]]="","",_xlfn.XLOOKUP(Tabla1[[#This Row],[Código_Actividad]],CodigoActividad,Tabla2[Actividades Programables Presupuestables],"",0))</f>
        <v/>
      </c>
      <c r="I1672" s="532" t="str">
        <f>IFERROR(VLOOKUP('Formulario PPGR3'!$G1672,'Formulario PPGR2'!$H$110:$V$265,15,FALSE),"")</f>
        <v/>
      </c>
      <c r="J1672" s="537"/>
      <c r="K1672" s="535" t="str">
        <f>IF(Tabla1[[#This Row],[Insumos]]="","",_xlfn.XLOOKUP(Tabla1[[#This Row],[Insumos]],Tabla10[Insumo],Tabla10[InsumoAbrev],"",0))</f>
        <v/>
      </c>
      <c r="L1672" s="536"/>
      <c r="M1672" s="533" t="str">
        <f>IF(Tabla1[[#This Row],[Descripción]]="","",_xlfn.XLOOKUP(Tabla1[[#This Row],[Descripción]],Tabla10[Descripción],Tabla10[Unidad de Medida],"",0))</f>
        <v/>
      </c>
      <c r="N1672" s="323"/>
      <c r="O1672" s="534" t="str">
        <f>IF(Tabla1[[#This Row],[Descripción]]="","",_xlfn.XLOOKUP(Tabla1[[#This Row],[Descripción]],Tabla10[Descripción],Tabla10[Precio Unitario],0))</f>
        <v/>
      </c>
      <c r="P1672" s="534" t="str">
        <f>IF(Tabla1[[#This Row],[Cantidad de Insumos]]="","",Tabla1[[#This Row],[Precio Unitario]]*Tabla1[[#This Row],[Cantidad de Insumos]])</f>
        <v/>
      </c>
      <c r="Q1672" s="534" t="str">
        <f>IF(Tabla1[[#This Row],[Descripción]]="","",_xlfn.XLOOKUP(Tabla1[[#This Row],[Descripción]],Tabla10[Descripción],Tabla10[CODIGO PRESUPUESTARIO],0))</f>
        <v/>
      </c>
      <c r="R1672" s="535"/>
    </row>
    <row r="1673" spans="2:18" x14ac:dyDescent="0.25">
      <c r="B1673" s="191" t="str">
        <f>IF('Formulario PPGR3'!$G1673="","",CONCATENATE('Formulario PPGR3'!$C1673,".",'Formulario PPGR3'!$D1673,".",'Formulario PPGR3'!$E1673,".",'Formulario PPGR3'!$F1673))</f>
        <v/>
      </c>
      <c r="C1673" s="191" t="str">
        <f>IF('Formulario PPGR3'!$G1673="","",'Formulario PPGR1'!#REF!)</f>
        <v/>
      </c>
      <c r="D1673" s="191" t="str">
        <f>IF('Formulario PPGR3'!$G1673="","",'Formulario PPGR1'!#REF!)</f>
        <v/>
      </c>
      <c r="E1673" s="191" t="str">
        <f>IF('Formulario PPGR3'!$G1673="","",'Formulario PPGR1'!#REF!)</f>
        <v/>
      </c>
      <c r="F1673" s="191" t="str">
        <f>IF('Formulario PPGR3'!$G1673="","",'Formulario PPGR1'!#REF!)</f>
        <v/>
      </c>
      <c r="G1673" s="243"/>
      <c r="H1673" s="531" t="str" cm="1">
        <f t="array" ref="H1673">IF(Tabla1[[#This Row],[Código_Actividad]]="","",_xlfn.XLOOKUP(Tabla1[[#This Row],[Código_Actividad]],CodigoActividad,Tabla2[Actividades Programables Presupuestables],"",0))</f>
        <v/>
      </c>
      <c r="I1673" s="532" t="str">
        <f>IFERROR(VLOOKUP('Formulario PPGR3'!$G1673,'Formulario PPGR2'!$H$110:$V$265,15,FALSE),"")</f>
        <v/>
      </c>
      <c r="J1673" s="537"/>
      <c r="K1673" s="535" t="str">
        <f>IF(Tabla1[[#This Row],[Insumos]]="","",_xlfn.XLOOKUP(Tabla1[[#This Row],[Insumos]],Tabla10[Insumo],Tabla10[InsumoAbrev],"",0))</f>
        <v/>
      </c>
      <c r="L1673" s="536"/>
      <c r="M1673" s="533" t="str">
        <f>IF(Tabla1[[#This Row],[Descripción]]="","",_xlfn.XLOOKUP(Tabla1[[#This Row],[Descripción]],Tabla10[Descripción],Tabla10[Unidad de Medida],"",0))</f>
        <v/>
      </c>
      <c r="N1673" s="323"/>
      <c r="O1673" s="534" t="str">
        <f>IF(Tabla1[[#This Row],[Descripción]]="","",_xlfn.XLOOKUP(Tabla1[[#This Row],[Descripción]],Tabla10[Descripción],Tabla10[Precio Unitario],0))</f>
        <v/>
      </c>
      <c r="P1673" s="534" t="str">
        <f>IF(Tabla1[[#This Row],[Cantidad de Insumos]]="","",Tabla1[[#This Row],[Precio Unitario]]*Tabla1[[#This Row],[Cantidad de Insumos]])</f>
        <v/>
      </c>
      <c r="Q1673" s="534" t="str">
        <f>IF(Tabla1[[#This Row],[Descripción]]="","",_xlfn.XLOOKUP(Tabla1[[#This Row],[Descripción]],Tabla10[Descripción],Tabla10[CODIGO PRESUPUESTARIO],0))</f>
        <v/>
      </c>
      <c r="R1673" s="535"/>
    </row>
    <row r="1674" spans="2:18" x14ac:dyDescent="0.25">
      <c r="B1674" s="191" t="str">
        <f>IF('Formulario PPGR3'!$G1674="","",CONCATENATE('Formulario PPGR3'!$C1674,".",'Formulario PPGR3'!$D1674,".",'Formulario PPGR3'!$E1674,".",'Formulario PPGR3'!$F1674))</f>
        <v/>
      </c>
      <c r="C1674" s="191" t="str">
        <f>IF('Formulario PPGR3'!$G1674="","",'Formulario PPGR1'!#REF!)</f>
        <v/>
      </c>
      <c r="D1674" s="191" t="str">
        <f>IF('Formulario PPGR3'!$G1674="","",'Formulario PPGR1'!#REF!)</f>
        <v/>
      </c>
      <c r="E1674" s="191" t="str">
        <f>IF('Formulario PPGR3'!$G1674="","",'Formulario PPGR1'!#REF!)</f>
        <v/>
      </c>
      <c r="F1674" s="191" t="str">
        <f>IF('Formulario PPGR3'!$G1674="","",'Formulario PPGR1'!#REF!)</f>
        <v/>
      </c>
      <c r="G1674" s="243"/>
      <c r="H1674" s="531" t="str" cm="1">
        <f t="array" ref="H1674">IF(Tabla1[[#This Row],[Código_Actividad]]="","",_xlfn.XLOOKUP(Tabla1[[#This Row],[Código_Actividad]],CodigoActividad,Tabla2[Actividades Programables Presupuestables],"",0))</f>
        <v/>
      </c>
      <c r="I1674" s="532" t="str">
        <f>IFERROR(VLOOKUP('Formulario PPGR3'!$G1674,'Formulario PPGR2'!$H$110:$V$265,15,FALSE),"")</f>
        <v/>
      </c>
      <c r="J1674" s="537"/>
      <c r="K1674" s="535" t="str">
        <f>IF(Tabla1[[#This Row],[Insumos]]="","",_xlfn.XLOOKUP(Tabla1[[#This Row],[Insumos]],Tabla10[Insumo],Tabla10[InsumoAbrev],"",0))</f>
        <v/>
      </c>
      <c r="L1674" s="536"/>
      <c r="M1674" s="533" t="str">
        <f>IF(Tabla1[[#This Row],[Descripción]]="","",_xlfn.XLOOKUP(Tabla1[[#This Row],[Descripción]],Tabla10[Descripción],Tabla10[Unidad de Medida],"",0))</f>
        <v/>
      </c>
      <c r="N1674" s="323"/>
      <c r="O1674" s="534" t="str">
        <f>IF(Tabla1[[#This Row],[Descripción]]="","",_xlfn.XLOOKUP(Tabla1[[#This Row],[Descripción]],Tabla10[Descripción],Tabla10[Precio Unitario],0))</f>
        <v/>
      </c>
      <c r="P1674" s="534" t="str">
        <f>IF(Tabla1[[#This Row],[Cantidad de Insumos]]="","",Tabla1[[#This Row],[Precio Unitario]]*Tabla1[[#This Row],[Cantidad de Insumos]])</f>
        <v/>
      </c>
      <c r="Q1674" s="534" t="str">
        <f>IF(Tabla1[[#This Row],[Descripción]]="","",_xlfn.XLOOKUP(Tabla1[[#This Row],[Descripción]],Tabla10[Descripción],Tabla10[CODIGO PRESUPUESTARIO],0))</f>
        <v/>
      </c>
      <c r="R1674" s="535"/>
    </row>
    <row r="1675" spans="2:18" x14ac:dyDescent="0.25">
      <c r="B1675" s="191" t="str">
        <f>IF('Formulario PPGR3'!$G1675="","",CONCATENATE('Formulario PPGR3'!$C1675,".",'Formulario PPGR3'!$D1675,".",'Formulario PPGR3'!$E1675,".",'Formulario PPGR3'!$F1675))</f>
        <v/>
      </c>
      <c r="C1675" s="191" t="str">
        <f>IF('Formulario PPGR3'!$G1675="","",'Formulario PPGR1'!#REF!)</f>
        <v/>
      </c>
      <c r="D1675" s="191" t="str">
        <f>IF('Formulario PPGR3'!$G1675="","",'Formulario PPGR1'!#REF!)</f>
        <v/>
      </c>
      <c r="E1675" s="191" t="str">
        <f>IF('Formulario PPGR3'!$G1675="","",'Formulario PPGR1'!#REF!)</f>
        <v/>
      </c>
      <c r="F1675" s="191" t="str">
        <f>IF('Formulario PPGR3'!$G1675="","",'Formulario PPGR1'!#REF!)</f>
        <v/>
      </c>
      <c r="G1675" s="243"/>
      <c r="H1675" s="531" t="str" cm="1">
        <f t="array" ref="H1675">IF(Tabla1[[#This Row],[Código_Actividad]]="","",_xlfn.XLOOKUP(Tabla1[[#This Row],[Código_Actividad]],CodigoActividad,Tabla2[Actividades Programables Presupuestables],"",0))</f>
        <v/>
      </c>
      <c r="I1675" s="532" t="str">
        <f>IFERROR(VLOOKUP('Formulario PPGR3'!$G1675,'Formulario PPGR2'!$H$110:$V$265,15,FALSE),"")</f>
        <v/>
      </c>
      <c r="J1675" s="537"/>
      <c r="K1675" s="535" t="str">
        <f>IF(Tabla1[[#This Row],[Insumos]]="","",_xlfn.XLOOKUP(Tabla1[[#This Row],[Insumos]],Tabla10[Insumo],Tabla10[InsumoAbrev],"",0))</f>
        <v/>
      </c>
      <c r="L1675" s="536"/>
      <c r="M1675" s="533" t="str">
        <f>IF(Tabla1[[#This Row],[Descripción]]="","",_xlfn.XLOOKUP(Tabla1[[#This Row],[Descripción]],Tabla10[Descripción],Tabla10[Unidad de Medida],"",0))</f>
        <v/>
      </c>
      <c r="N1675" s="323"/>
      <c r="O1675" s="534" t="str">
        <f>IF(Tabla1[[#This Row],[Descripción]]="","",_xlfn.XLOOKUP(Tabla1[[#This Row],[Descripción]],Tabla10[Descripción],Tabla10[Precio Unitario],0))</f>
        <v/>
      </c>
      <c r="P1675" s="534" t="str">
        <f>IF(Tabla1[[#This Row],[Cantidad de Insumos]]="","",Tabla1[[#This Row],[Precio Unitario]]*Tabla1[[#This Row],[Cantidad de Insumos]])</f>
        <v/>
      </c>
      <c r="Q1675" s="534" t="str">
        <f>IF(Tabla1[[#This Row],[Descripción]]="","",_xlfn.XLOOKUP(Tabla1[[#This Row],[Descripción]],Tabla10[Descripción],Tabla10[CODIGO PRESUPUESTARIO],0))</f>
        <v/>
      </c>
      <c r="R1675" s="535"/>
    </row>
    <row r="1676" spans="2:18" x14ac:dyDescent="0.25">
      <c r="B1676" s="191" t="str">
        <f>IF('Formulario PPGR3'!$G1676="","",CONCATENATE('Formulario PPGR3'!$C1676,".",'Formulario PPGR3'!$D1676,".",'Formulario PPGR3'!$E1676,".",'Formulario PPGR3'!$F1676))</f>
        <v/>
      </c>
      <c r="C1676" s="191" t="str">
        <f>IF('Formulario PPGR3'!$G1676="","",'Formulario PPGR1'!#REF!)</f>
        <v/>
      </c>
      <c r="D1676" s="191" t="str">
        <f>IF('Formulario PPGR3'!$G1676="","",'Formulario PPGR1'!#REF!)</f>
        <v/>
      </c>
      <c r="E1676" s="191" t="str">
        <f>IF('Formulario PPGR3'!$G1676="","",'Formulario PPGR1'!#REF!)</f>
        <v/>
      </c>
      <c r="F1676" s="191" t="str">
        <f>IF('Formulario PPGR3'!$G1676="","",'Formulario PPGR1'!#REF!)</f>
        <v/>
      </c>
      <c r="G1676" s="243"/>
      <c r="H1676" s="531" t="str" cm="1">
        <f t="array" ref="H1676">IF(Tabla1[[#This Row],[Código_Actividad]]="","",_xlfn.XLOOKUP(Tabla1[[#This Row],[Código_Actividad]],CodigoActividad,Tabla2[Actividades Programables Presupuestables],"",0))</f>
        <v/>
      </c>
      <c r="I1676" s="532" t="str">
        <f>IFERROR(VLOOKUP('Formulario PPGR3'!$G1676,'Formulario PPGR2'!$H$110:$V$265,15,FALSE),"")</f>
        <v/>
      </c>
      <c r="J1676" s="537"/>
      <c r="K1676" s="535" t="str">
        <f>IF(Tabla1[[#This Row],[Insumos]]="","",_xlfn.XLOOKUP(Tabla1[[#This Row],[Insumos]],Tabla10[Insumo],Tabla10[InsumoAbrev],"",0))</f>
        <v/>
      </c>
      <c r="L1676" s="536"/>
      <c r="M1676" s="533" t="str">
        <f>IF(Tabla1[[#This Row],[Descripción]]="","",_xlfn.XLOOKUP(Tabla1[[#This Row],[Descripción]],Tabla10[Descripción],Tabla10[Unidad de Medida],"",0))</f>
        <v/>
      </c>
      <c r="N1676" s="323"/>
      <c r="O1676" s="534" t="str">
        <f>IF(Tabla1[[#This Row],[Descripción]]="","",_xlfn.XLOOKUP(Tabla1[[#This Row],[Descripción]],Tabla10[Descripción],Tabla10[Precio Unitario],0))</f>
        <v/>
      </c>
      <c r="P1676" s="534" t="str">
        <f>IF(Tabla1[[#This Row],[Cantidad de Insumos]]="","",Tabla1[[#This Row],[Precio Unitario]]*Tabla1[[#This Row],[Cantidad de Insumos]])</f>
        <v/>
      </c>
      <c r="Q1676" s="534" t="str">
        <f>IF(Tabla1[[#This Row],[Descripción]]="","",_xlfn.XLOOKUP(Tabla1[[#This Row],[Descripción]],Tabla10[Descripción],Tabla10[CODIGO PRESUPUESTARIO],0))</f>
        <v/>
      </c>
      <c r="R1676" s="535"/>
    </row>
    <row r="1677" spans="2:18" x14ac:dyDescent="0.25">
      <c r="B1677" s="191" t="str">
        <f>IF('Formulario PPGR3'!$G1677="","",CONCATENATE('Formulario PPGR3'!$C1677,".",'Formulario PPGR3'!$D1677,".",'Formulario PPGR3'!$E1677,".",'Formulario PPGR3'!$F1677))</f>
        <v/>
      </c>
      <c r="C1677" s="191" t="str">
        <f>IF('Formulario PPGR3'!$G1677="","",'Formulario PPGR1'!#REF!)</f>
        <v/>
      </c>
      <c r="D1677" s="191" t="str">
        <f>IF('Formulario PPGR3'!$G1677="","",'Formulario PPGR1'!#REF!)</f>
        <v/>
      </c>
      <c r="E1677" s="191" t="str">
        <f>IF('Formulario PPGR3'!$G1677="","",'Formulario PPGR1'!#REF!)</f>
        <v/>
      </c>
      <c r="F1677" s="191" t="str">
        <f>IF('Formulario PPGR3'!$G1677="","",'Formulario PPGR1'!#REF!)</f>
        <v/>
      </c>
      <c r="G1677" s="243"/>
      <c r="H1677" s="531" t="str" cm="1">
        <f t="array" ref="H1677">IF(Tabla1[[#This Row],[Código_Actividad]]="","",_xlfn.XLOOKUP(Tabla1[[#This Row],[Código_Actividad]],CodigoActividad,Tabla2[Actividades Programables Presupuestables],"",0))</f>
        <v/>
      </c>
      <c r="I1677" s="532" t="str">
        <f>IFERROR(VLOOKUP('Formulario PPGR3'!$G1677,'Formulario PPGR2'!$H$110:$V$265,15,FALSE),"")</f>
        <v/>
      </c>
      <c r="J1677" s="537"/>
      <c r="K1677" s="535" t="str">
        <f>IF(Tabla1[[#This Row],[Insumos]]="","",_xlfn.XLOOKUP(Tabla1[[#This Row],[Insumos]],Tabla10[Insumo],Tabla10[InsumoAbrev],"",0))</f>
        <v/>
      </c>
      <c r="L1677" s="536"/>
      <c r="M1677" s="533" t="str">
        <f>IF(Tabla1[[#This Row],[Descripción]]="","",_xlfn.XLOOKUP(Tabla1[[#This Row],[Descripción]],Tabla10[Descripción],Tabla10[Unidad de Medida],"",0))</f>
        <v/>
      </c>
      <c r="N1677" s="323"/>
      <c r="O1677" s="534" t="str">
        <f>IF(Tabla1[[#This Row],[Descripción]]="","",_xlfn.XLOOKUP(Tabla1[[#This Row],[Descripción]],Tabla10[Descripción],Tabla10[Precio Unitario],0))</f>
        <v/>
      </c>
      <c r="P1677" s="534" t="str">
        <f>IF(Tabla1[[#This Row],[Cantidad de Insumos]]="","",Tabla1[[#This Row],[Precio Unitario]]*Tabla1[[#This Row],[Cantidad de Insumos]])</f>
        <v/>
      </c>
      <c r="Q1677" s="534" t="str">
        <f>IF(Tabla1[[#This Row],[Descripción]]="","",_xlfn.XLOOKUP(Tabla1[[#This Row],[Descripción]],Tabla10[Descripción],Tabla10[CODIGO PRESUPUESTARIO],0))</f>
        <v/>
      </c>
      <c r="R1677" s="535"/>
    </row>
    <row r="1678" spans="2:18" x14ac:dyDescent="0.25">
      <c r="B1678" s="191" t="str">
        <f>IF('Formulario PPGR3'!$G1678="","",CONCATENATE('Formulario PPGR3'!$C1678,".",'Formulario PPGR3'!$D1678,".",'Formulario PPGR3'!$E1678,".",'Formulario PPGR3'!$F1678))</f>
        <v/>
      </c>
      <c r="C1678" s="191" t="str">
        <f>IF('Formulario PPGR3'!$G1678="","",'Formulario PPGR1'!#REF!)</f>
        <v/>
      </c>
      <c r="D1678" s="191" t="str">
        <f>IF('Formulario PPGR3'!$G1678="","",'Formulario PPGR1'!#REF!)</f>
        <v/>
      </c>
      <c r="E1678" s="191" t="str">
        <f>IF('Formulario PPGR3'!$G1678="","",'Formulario PPGR1'!#REF!)</f>
        <v/>
      </c>
      <c r="F1678" s="191" t="str">
        <f>IF('Formulario PPGR3'!$G1678="","",'Formulario PPGR1'!#REF!)</f>
        <v/>
      </c>
      <c r="G1678" s="243"/>
      <c r="H1678" s="531" t="str" cm="1">
        <f t="array" ref="H1678">IF(Tabla1[[#This Row],[Código_Actividad]]="","",_xlfn.XLOOKUP(Tabla1[[#This Row],[Código_Actividad]],CodigoActividad,Tabla2[Actividades Programables Presupuestables],"",0))</f>
        <v/>
      </c>
      <c r="I1678" s="532" t="str">
        <f>IFERROR(VLOOKUP('Formulario PPGR3'!$G1678,'Formulario PPGR2'!$H$110:$V$265,15,FALSE),"")</f>
        <v/>
      </c>
      <c r="J1678" s="537"/>
      <c r="K1678" s="535" t="str">
        <f>IF(Tabla1[[#This Row],[Insumos]]="","",_xlfn.XLOOKUP(Tabla1[[#This Row],[Insumos]],Tabla10[Insumo],Tabla10[InsumoAbrev],"",0))</f>
        <v/>
      </c>
      <c r="L1678" s="536"/>
      <c r="M1678" s="533" t="str">
        <f>IF(Tabla1[[#This Row],[Descripción]]="","",_xlfn.XLOOKUP(Tabla1[[#This Row],[Descripción]],Tabla10[Descripción],Tabla10[Unidad de Medida],"",0))</f>
        <v/>
      </c>
      <c r="N1678" s="323"/>
      <c r="O1678" s="534" t="str">
        <f>IF(Tabla1[[#This Row],[Descripción]]="","",_xlfn.XLOOKUP(Tabla1[[#This Row],[Descripción]],Tabla10[Descripción],Tabla10[Precio Unitario],0))</f>
        <v/>
      </c>
      <c r="P1678" s="534" t="str">
        <f>IF(Tabla1[[#This Row],[Cantidad de Insumos]]="","",Tabla1[[#This Row],[Precio Unitario]]*Tabla1[[#This Row],[Cantidad de Insumos]])</f>
        <v/>
      </c>
      <c r="Q1678" s="534" t="str">
        <f>IF(Tabla1[[#This Row],[Descripción]]="","",_xlfn.XLOOKUP(Tabla1[[#This Row],[Descripción]],Tabla10[Descripción],Tabla10[CODIGO PRESUPUESTARIO],0))</f>
        <v/>
      </c>
      <c r="R1678" s="535"/>
    </row>
    <row r="1679" spans="2:18" x14ac:dyDescent="0.25">
      <c r="B1679" s="191" t="str">
        <f>IF('Formulario PPGR3'!$G1679="","",CONCATENATE('Formulario PPGR3'!$C1679,".",'Formulario PPGR3'!$D1679,".",'Formulario PPGR3'!$E1679,".",'Formulario PPGR3'!$F1679))</f>
        <v/>
      </c>
      <c r="C1679" s="191" t="str">
        <f>IF('Formulario PPGR3'!$G1679="","",'Formulario PPGR1'!#REF!)</f>
        <v/>
      </c>
      <c r="D1679" s="191" t="str">
        <f>IF('Formulario PPGR3'!$G1679="","",'Formulario PPGR1'!#REF!)</f>
        <v/>
      </c>
      <c r="E1679" s="191" t="str">
        <f>IF('Formulario PPGR3'!$G1679="","",'Formulario PPGR1'!#REF!)</f>
        <v/>
      </c>
      <c r="F1679" s="191" t="str">
        <f>IF('Formulario PPGR3'!$G1679="","",'Formulario PPGR1'!#REF!)</f>
        <v/>
      </c>
      <c r="G1679" s="243"/>
      <c r="H1679" s="531" t="str" cm="1">
        <f t="array" ref="H1679">IF(Tabla1[[#This Row],[Código_Actividad]]="","",_xlfn.XLOOKUP(Tabla1[[#This Row],[Código_Actividad]],CodigoActividad,Tabla2[Actividades Programables Presupuestables],"",0))</f>
        <v/>
      </c>
      <c r="I1679" s="532" t="str">
        <f>IFERROR(VLOOKUP('Formulario PPGR3'!$G1679,'Formulario PPGR2'!$H$110:$V$265,15,FALSE),"")</f>
        <v/>
      </c>
      <c r="J1679" s="537"/>
      <c r="K1679" s="535" t="str">
        <f>IF(Tabla1[[#This Row],[Insumos]]="","",_xlfn.XLOOKUP(Tabla1[[#This Row],[Insumos]],Tabla10[Insumo],Tabla10[InsumoAbrev],"",0))</f>
        <v/>
      </c>
      <c r="L1679" s="536"/>
      <c r="M1679" s="533" t="str">
        <f>IF(Tabla1[[#This Row],[Descripción]]="","",_xlfn.XLOOKUP(Tabla1[[#This Row],[Descripción]],Tabla10[Descripción],Tabla10[Unidad de Medida],"",0))</f>
        <v/>
      </c>
      <c r="N1679" s="323"/>
      <c r="O1679" s="534" t="str">
        <f>IF(Tabla1[[#This Row],[Descripción]]="","",_xlfn.XLOOKUP(Tabla1[[#This Row],[Descripción]],Tabla10[Descripción],Tabla10[Precio Unitario],0))</f>
        <v/>
      </c>
      <c r="P1679" s="534" t="str">
        <f>IF(Tabla1[[#This Row],[Cantidad de Insumos]]="","",Tabla1[[#This Row],[Precio Unitario]]*Tabla1[[#This Row],[Cantidad de Insumos]])</f>
        <v/>
      </c>
      <c r="Q1679" s="534" t="str">
        <f>IF(Tabla1[[#This Row],[Descripción]]="","",_xlfn.XLOOKUP(Tabla1[[#This Row],[Descripción]],Tabla10[Descripción],Tabla10[CODIGO PRESUPUESTARIO],0))</f>
        <v/>
      </c>
      <c r="R1679" s="535"/>
    </row>
    <row r="1680" spans="2:18" x14ac:dyDescent="0.25">
      <c r="B1680" s="191" t="str">
        <f>IF('Formulario PPGR3'!$G1680="","",CONCATENATE('Formulario PPGR3'!$C1680,".",'Formulario PPGR3'!$D1680,".",'Formulario PPGR3'!$E1680,".",'Formulario PPGR3'!$F1680))</f>
        <v/>
      </c>
      <c r="C1680" s="191" t="str">
        <f>IF('Formulario PPGR3'!$G1680="","",'Formulario PPGR1'!#REF!)</f>
        <v/>
      </c>
      <c r="D1680" s="191" t="str">
        <f>IF('Formulario PPGR3'!$G1680="","",'Formulario PPGR1'!#REF!)</f>
        <v/>
      </c>
      <c r="E1680" s="191" t="str">
        <f>IF('Formulario PPGR3'!$G1680="","",'Formulario PPGR1'!#REF!)</f>
        <v/>
      </c>
      <c r="F1680" s="191" t="str">
        <f>IF('Formulario PPGR3'!$G1680="","",'Formulario PPGR1'!#REF!)</f>
        <v/>
      </c>
      <c r="G1680" s="243"/>
      <c r="H1680" s="531" t="str" cm="1">
        <f t="array" ref="H1680">IF(Tabla1[[#This Row],[Código_Actividad]]="","",_xlfn.XLOOKUP(Tabla1[[#This Row],[Código_Actividad]],CodigoActividad,Tabla2[Actividades Programables Presupuestables],"",0))</f>
        <v/>
      </c>
      <c r="I1680" s="532" t="str">
        <f>IFERROR(VLOOKUP('Formulario PPGR3'!$G1680,'Formulario PPGR2'!$H$110:$V$265,15,FALSE),"")</f>
        <v/>
      </c>
      <c r="J1680" s="537"/>
      <c r="K1680" s="535" t="str">
        <f>IF(Tabla1[[#This Row],[Insumos]]="","",_xlfn.XLOOKUP(Tabla1[[#This Row],[Insumos]],Tabla10[Insumo],Tabla10[InsumoAbrev],"",0))</f>
        <v/>
      </c>
      <c r="L1680" s="536"/>
      <c r="M1680" s="533" t="str">
        <f>IF(Tabla1[[#This Row],[Descripción]]="","",_xlfn.XLOOKUP(Tabla1[[#This Row],[Descripción]],Tabla10[Descripción],Tabla10[Unidad de Medida],"",0))</f>
        <v/>
      </c>
      <c r="N1680" s="323"/>
      <c r="O1680" s="534" t="str">
        <f>IF(Tabla1[[#This Row],[Descripción]]="","",_xlfn.XLOOKUP(Tabla1[[#This Row],[Descripción]],Tabla10[Descripción],Tabla10[Precio Unitario],0))</f>
        <v/>
      </c>
      <c r="P1680" s="534" t="str">
        <f>IF(Tabla1[[#This Row],[Cantidad de Insumos]]="","",Tabla1[[#This Row],[Precio Unitario]]*Tabla1[[#This Row],[Cantidad de Insumos]])</f>
        <v/>
      </c>
      <c r="Q1680" s="534" t="str">
        <f>IF(Tabla1[[#This Row],[Descripción]]="","",_xlfn.XLOOKUP(Tabla1[[#This Row],[Descripción]],Tabla10[Descripción],Tabla10[CODIGO PRESUPUESTARIO],0))</f>
        <v/>
      </c>
      <c r="R1680" s="535"/>
    </row>
    <row r="1681" spans="2:18" x14ac:dyDescent="0.25">
      <c r="B1681" s="191" t="str">
        <f>IF('Formulario PPGR3'!$G1681="","",CONCATENATE('Formulario PPGR3'!$C1681,".",'Formulario PPGR3'!$D1681,".",'Formulario PPGR3'!$E1681,".",'Formulario PPGR3'!$F1681))</f>
        <v/>
      </c>
      <c r="C1681" s="191" t="str">
        <f>IF('Formulario PPGR3'!$G1681="","",'Formulario PPGR1'!#REF!)</f>
        <v/>
      </c>
      <c r="D1681" s="191" t="str">
        <f>IF('Formulario PPGR3'!$G1681="","",'Formulario PPGR1'!#REF!)</f>
        <v/>
      </c>
      <c r="E1681" s="191" t="str">
        <f>IF('Formulario PPGR3'!$G1681="","",'Formulario PPGR1'!#REF!)</f>
        <v/>
      </c>
      <c r="F1681" s="191" t="str">
        <f>IF('Formulario PPGR3'!$G1681="","",'Formulario PPGR1'!#REF!)</f>
        <v/>
      </c>
      <c r="G1681" s="243"/>
      <c r="H1681" s="531" t="str" cm="1">
        <f t="array" ref="H1681">IF(Tabla1[[#This Row],[Código_Actividad]]="","",_xlfn.XLOOKUP(Tabla1[[#This Row],[Código_Actividad]],CodigoActividad,Tabla2[Actividades Programables Presupuestables],"",0))</f>
        <v/>
      </c>
      <c r="I1681" s="532" t="str">
        <f>IFERROR(VLOOKUP('Formulario PPGR3'!$G1681,'Formulario PPGR2'!$H$110:$V$265,15,FALSE),"")</f>
        <v/>
      </c>
      <c r="J1681" s="537"/>
      <c r="K1681" s="535" t="str">
        <f>IF(Tabla1[[#This Row],[Insumos]]="","",_xlfn.XLOOKUP(Tabla1[[#This Row],[Insumos]],Tabla10[Insumo],Tabla10[InsumoAbrev],"",0))</f>
        <v/>
      </c>
      <c r="L1681" s="536"/>
      <c r="M1681" s="533" t="str">
        <f>IF(Tabla1[[#This Row],[Descripción]]="","",_xlfn.XLOOKUP(Tabla1[[#This Row],[Descripción]],Tabla10[Descripción],Tabla10[Unidad de Medida],"",0))</f>
        <v/>
      </c>
      <c r="N1681" s="323"/>
      <c r="O1681" s="534" t="str">
        <f>IF(Tabla1[[#This Row],[Descripción]]="","",_xlfn.XLOOKUP(Tabla1[[#This Row],[Descripción]],Tabla10[Descripción],Tabla10[Precio Unitario],0))</f>
        <v/>
      </c>
      <c r="P1681" s="534" t="str">
        <f>IF(Tabla1[[#This Row],[Cantidad de Insumos]]="","",Tabla1[[#This Row],[Precio Unitario]]*Tabla1[[#This Row],[Cantidad de Insumos]])</f>
        <v/>
      </c>
      <c r="Q1681" s="534" t="str">
        <f>IF(Tabla1[[#This Row],[Descripción]]="","",_xlfn.XLOOKUP(Tabla1[[#This Row],[Descripción]],Tabla10[Descripción],Tabla10[CODIGO PRESUPUESTARIO],0))</f>
        <v/>
      </c>
      <c r="R1681" s="535"/>
    </row>
    <row r="1682" spans="2:18" x14ac:dyDescent="0.25">
      <c r="B1682" s="191" t="str">
        <f>IF('Formulario PPGR3'!$G1682="","",CONCATENATE('Formulario PPGR3'!$C1682,".",'Formulario PPGR3'!$D1682,".",'Formulario PPGR3'!$E1682,".",'Formulario PPGR3'!$F1682))</f>
        <v/>
      </c>
      <c r="C1682" s="191" t="str">
        <f>IF('Formulario PPGR3'!$G1682="","",'Formulario PPGR1'!#REF!)</f>
        <v/>
      </c>
      <c r="D1682" s="191" t="str">
        <f>IF('Formulario PPGR3'!$G1682="","",'Formulario PPGR1'!#REF!)</f>
        <v/>
      </c>
      <c r="E1682" s="191" t="str">
        <f>IF('Formulario PPGR3'!$G1682="","",'Formulario PPGR1'!#REF!)</f>
        <v/>
      </c>
      <c r="F1682" s="191" t="str">
        <f>IF('Formulario PPGR3'!$G1682="","",'Formulario PPGR1'!#REF!)</f>
        <v/>
      </c>
      <c r="G1682" s="243"/>
      <c r="H1682" s="531" t="str" cm="1">
        <f t="array" ref="H1682">IF(Tabla1[[#This Row],[Código_Actividad]]="","",_xlfn.XLOOKUP(Tabla1[[#This Row],[Código_Actividad]],CodigoActividad,Tabla2[Actividades Programables Presupuestables],"",0))</f>
        <v/>
      </c>
      <c r="I1682" s="532" t="str">
        <f>IFERROR(VLOOKUP('Formulario PPGR3'!$G1682,'Formulario PPGR2'!$H$110:$V$265,15,FALSE),"")</f>
        <v/>
      </c>
      <c r="J1682" s="537"/>
      <c r="K1682" s="535" t="str">
        <f>IF(Tabla1[[#This Row],[Insumos]]="","",_xlfn.XLOOKUP(Tabla1[[#This Row],[Insumos]],Tabla10[Insumo],Tabla10[InsumoAbrev],"",0))</f>
        <v/>
      </c>
      <c r="L1682" s="536"/>
      <c r="M1682" s="533" t="str">
        <f>IF(Tabla1[[#This Row],[Descripción]]="","",_xlfn.XLOOKUP(Tabla1[[#This Row],[Descripción]],Tabla10[Descripción],Tabla10[Unidad de Medida],"",0))</f>
        <v/>
      </c>
      <c r="N1682" s="323"/>
      <c r="O1682" s="534" t="str">
        <f>IF(Tabla1[[#This Row],[Descripción]]="","",_xlfn.XLOOKUP(Tabla1[[#This Row],[Descripción]],Tabla10[Descripción],Tabla10[Precio Unitario],0))</f>
        <v/>
      </c>
      <c r="P1682" s="534" t="str">
        <f>IF(Tabla1[[#This Row],[Cantidad de Insumos]]="","",Tabla1[[#This Row],[Precio Unitario]]*Tabla1[[#This Row],[Cantidad de Insumos]])</f>
        <v/>
      </c>
      <c r="Q1682" s="534" t="str">
        <f>IF(Tabla1[[#This Row],[Descripción]]="","",_xlfn.XLOOKUP(Tabla1[[#This Row],[Descripción]],Tabla10[Descripción],Tabla10[CODIGO PRESUPUESTARIO],0))</f>
        <v/>
      </c>
      <c r="R1682" s="535"/>
    </row>
    <row r="1683" spans="2:18" x14ac:dyDescent="0.25">
      <c r="B1683" s="191" t="str">
        <f>IF('Formulario PPGR3'!$G1683="","",CONCATENATE('Formulario PPGR3'!$C1683,".",'Formulario PPGR3'!$D1683,".",'Formulario PPGR3'!$E1683,".",'Formulario PPGR3'!$F1683))</f>
        <v/>
      </c>
      <c r="C1683" s="191" t="str">
        <f>IF('Formulario PPGR3'!$G1683="","",'Formulario PPGR1'!#REF!)</f>
        <v/>
      </c>
      <c r="D1683" s="191" t="str">
        <f>IF('Formulario PPGR3'!$G1683="","",'Formulario PPGR1'!#REF!)</f>
        <v/>
      </c>
      <c r="E1683" s="191" t="str">
        <f>IF('Formulario PPGR3'!$G1683="","",'Formulario PPGR1'!#REF!)</f>
        <v/>
      </c>
      <c r="F1683" s="191" t="str">
        <f>IF('Formulario PPGR3'!$G1683="","",'Formulario PPGR1'!#REF!)</f>
        <v/>
      </c>
      <c r="G1683" s="243"/>
      <c r="H1683" s="531" t="str" cm="1">
        <f t="array" ref="H1683">IF(Tabla1[[#This Row],[Código_Actividad]]="","",_xlfn.XLOOKUP(Tabla1[[#This Row],[Código_Actividad]],CodigoActividad,Tabla2[Actividades Programables Presupuestables],"",0))</f>
        <v/>
      </c>
      <c r="I1683" s="532" t="str">
        <f>IFERROR(VLOOKUP('Formulario PPGR3'!$G1683,'Formulario PPGR2'!$H$110:$V$265,15,FALSE),"")</f>
        <v/>
      </c>
      <c r="J1683" s="537"/>
      <c r="K1683" s="535" t="str">
        <f>IF(Tabla1[[#This Row],[Insumos]]="","",_xlfn.XLOOKUP(Tabla1[[#This Row],[Insumos]],Tabla10[Insumo],Tabla10[InsumoAbrev],"",0))</f>
        <v/>
      </c>
      <c r="L1683" s="536"/>
      <c r="M1683" s="533" t="str">
        <f>IF(Tabla1[[#This Row],[Descripción]]="","",_xlfn.XLOOKUP(Tabla1[[#This Row],[Descripción]],Tabla10[Descripción],Tabla10[Unidad de Medida],"",0))</f>
        <v/>
      </c>
      <c r="N1683" s="323"/>
      <c r="O1683" s="534" t="str">
        <f>IF(Tabla1[[#This Row],[Descripción]]="","",_xlfn.XLOOKUP(Tabla1[[#This Row],[Descripción]],Tabla10[Descripción],Tabla10[Precio Unitario],0))</f>
        <v/>
      </c>
      <c r="P1683" s="534" t="str">
        <f>IF(Tabla1[[#This Row],[Cantidad de Insumos]]="","",Tabla1[[#This Row],[Precio Unitario]]*Tabla1[[#This Row],[Cantidad de Insumos]])</f>
        <v/>
      </c>
      <c r="Q1683" s="534" t="str">
        <f>IF(Tabla1[[#This Row],[Descripción]]="","",_xlfn.XLOOKUP(Tabla1[[#This Row],[Descripción]],Tabla10[Descripción],Tabla10[CODIGO PRESUPUESTARIO],0))</f>
        <v/>
      </c>
      <c r="R1683" s="535"/>
    </row>
    <row r="1684" spans="2:18" x14ac:dyDescent="0.25">
      <c r="B1684" s="191" t="str">
        <f>IF('Formulario PPGR3'!$G1684="","",CONCATENATE('Formulario PPGR3'!$C1684,".",'Formulario PPGR3'!$D1684,".",'Formulario PPGR3'!$E1684,".",'Formulario PPGR3'!$F1684))</f>
        <v/>
      </c>
      <c r="C1684" s="191" t="str">
        <f>IF('Formulario PPGR3'!$G1684="","",'Formulario PPGR1'!#REF!)</f>
        <v/>
      </c>
      <c r="D1684" s="191" t="str">
        <f>IF('Formulario PPGR3'!$G1684="","",'Formulario PPGR1'!#REF!)</f>
        <v/>
      </c>
      <c r="E1684" s="191" t="str">
        <f>IF('Formulario PPGR3'!$G1684="","",'Formulario PPGR1'!#REF!)</f>
        <v/>
      </c>
      <c r="F1684" s="191" t="str">
        <f>IF('Formulario PPGR3'!$G1684="","",'Formulario PPGR1'!#REF!)</f>
        <v/>
      </c>
      <c r="G1684" s="243"/>
      <c r="H1684" s="531" t="str" cm="1">
        <f t="array" ref="H1684">IF(Tabla1[[#This Row],[Código_Actividad]]="","",_xlfn.XLOOKUP(Tabla1[[#This Row],[Código_Actividad]],CodigoActividad,Tabla2[Actividades Programables Presupuestables],"",0))</f>
        <v/>
      </c>
      <c r="I1684" s="532" t="str">
        <f>IFERROR(VLOOKUP('Formulario PPGR3'!$G1684,'Formulario PPGR2'!$H$110:$V$265,15,FALSE),"")</f>
        <v/>
      </c>
      <c r="J1684" s="537"/>
      <c r="K1684" s="535" t="str">
        <f>IF(Tabla1[[#This Row],[Insumos]]="","",_xlfn.XLOOKUP(Tabla1[[#This Row],[Insumos]],Tabla10[Insumo],Tabla10[InsumoAbrev],"",0))</f>
        <v/>
      </c>
      <c r="L1684" s="536"/>
      <c r="M1684" s="533" t="str">
        <f>IF(Tabla1[[#This Row],[Descripción]]="","",_xlfn.XLOOKUP(Tabla1[[#This Row],[Descripción]],Tabla10[Descripción],Tabla10[Unidad de Medida],"",0))</f>
        <v/>
      </c>
      <c r="N1684" s="323"/>
      <c r="O1684" s="534" t="str">
        <f>IF(Tabla1[[#This Row],[Descripción]]="","",_xlfn.XLOOKUP(Tabla1[[#This Row],[Descripción]],Tabla10[Descripción],Tabla10[Precio Unitario],0))</f>
        <v/>
      </c>
      <c r="P1684" s="534" t="str">
        <f>IF(Tabla1[[#This Row],[Cantidad de Insumos]]="","",Tabla1[[#This Row],[Precio Unitario]]*Tabla1[[#This Row],[Cantidad de Insumos]])</f>
        <v/>
      </c>
      <c r="Q1684" s="534" t="str">
        <f>IF(Tabla1[[#This Row],[Descripción]]="","",_xlfn.XLOOKUP(Tabla1[[#This Row],[Descripción]],Tabla10[Descripción],Tabla10[CODIGO PRESUPUESTARIO],0))</f>
        <v/>
      </c>
      <c r="R1684" s="535"/>
    </row>
    <row r="1685" spans="2:18" x14ac:dyDescent="0.25">
      <c r="G1685" s="354"/>
    </row>
    <row r="1686" spans="2:18" x14ac:dyDescent="0.25">
      <c r="G1686" s="354"/>
    </row>
    <row r="1687" spans="2:18" x14ac:dyDescent="0.25">
      <c r="G1687" s="354"/>
    </row>
    <row r="1688" spans="2:18" x14ac:dyDescent="0.25">
      <c r="G1688" s="354"/>
    </row>
    <row r="1689" spans="2:18" x14ac:dyDescent="0.25">
      <c r="G1689" s="354"/>
    </row>
    <row r="1690" spans="2:18" x14ac:dyDescent="0.25">
      <c r="G1690" s="354"/>
    </row>
    <row r="1691" spans="2:18" x14ac:dyDescent="0.25">
      <c r="G1691" s="354"/>
    </row>
    <row r="1692" spans="2:18" x14ac:dyDescent="0.25">
      <c r="G1692" s="354"/>
    </row>
    <row r="1693" spans="2:18" x14ac:dyDescent="0.25">
      <c r="G1693" s="354"/>
    </row>
    <row r="1694" spans="2:18" x14ac:dyDescent="0.25">
      <c r="G1694" s="354"/>
    </row>
    <row r="1695" spans="2:18" x14ac:dyDescent="0.25">
      <c r="G1695" s="354"/>
    </row>
    <row r="1696" spans="2:18" x14ac:dyDescent="0.25">
      <c r="G1696" s="354"/>
    </row>
    <row r="1697" spans="7:7" x14ac:dyDescent="0.25">
      <c r="G1697" s="354"/>
    </row>
    <row r="1698" spans="7:7" x14ac:dyDescent="0.25">
      <c r="G1698" s="354"/>
    </row>
    <row r="1699" spans="7:7" x14ac:dyDescent="0.25">
      <c r="G1699" s="354"/>
    </row>
    <row r="1700" spans="7:7" x14ac:dyDescent="0.25">
      <c r="G1700" s="354"/>
    </row>
    <row r="1701" spans="7:7" x14ac:dyDescent="0.25">
      <c r="G1701" s="354"/>
    </row>
    <row r="1702" spans="7:7" x14ac:dyDescent="0.25">
      <c r="G1702" s="354"/>
    </row>
    <row r="1703" spans="7:7" x14ac:dyDescent="0.25">
      <c r="G1703" s="354"/>
    </row>
    <row r="1704" spans="7:7" x14ac:dyDescent="0.25">
      <c r="G1704" s="354"/>
    </row>
    <row r="1705" spans="7:7" x14ac:dyDescent="0.25">
      <c r="G1705" s="354"/>
    </row>
    <row r="1706" spans="7:7" x14ac:dyDescent="0.25">
      <c r="G1706" s="354"/>
    </row>
    <row r="1707" spans="7:7" x14ac:dyDescent="0.25">
      <c r="G1707" s="354"/>
    </row>
    <row r="1708" spans="7:7" x14ac:dyDescent="0.25">
      <c r="G1708" s="354"/>
    </row>
    <row r="1709" spans="7:7" x14ac:dyDescent="0.25">
      <c r="G1709" s="354"/>
    </row>
    <row r="1710" spans="7:7" x14ac:dyDescent="0.25">
      <c r="G1710" s="354"/>
    </row>
    <row r="1711" spans="7:7" x14ac:dyDescent="0.25">
      <c r="G1711" s="354"/>
    </row>
    <row r="1712" spans="7:7" x14ac:dyDescent="0.25">
      <c r="G1712" s="354"/>
    </row>
    <row r="1713" spans="7:7" x14ac:dyDescent="0.25">
      <c r="G1713" s="354"/>
    </row>
    <row r="1714" spans="7:7" x14ac:dyDescent="0.25">
      <c r="G1714" s="354"/>
    </row>
    <row r="1715" spans="7:7" x14ac:dyDescent="0.25">
      <c r="G1715" s="354"/>
    </row>
    <row r="1716" spans="7:7" x14ac:dyDescent="0.25">
      <c r="G1716" s="354"/>
    </row>
    <row r="1717" spans="7:7" x14ac:dyDescent="0.25">
      <c r="G1717" s="354"/>
    </row>
    <row r="1718" spans="7:7" x14ac:dyDescent="0.25">
      <c r="G1718" s="354"/>
    </row>
    <row r="1719" spans="7:7" x14ac:dyDescent="0.25">
      <c r="G1719" s="354"/>
    </row>
    <row r="1720" spans="7:7" x14ac:dyDescent="0.25">
      <c r="G1720" s="354"/>
    </row>
    <row r="1721" spans="7:7" x14ac:dyDescent="0.25">
      <c r="G1721" s="354"/>
    </row>
    <row r="1722" spans="7:7" x14ac:dyDescent="0.25">
      <c r="G1722" s="354"/>
    </row>
    <row r="1723" spans="7:7" x14ac:dyDescent="0.25">
      <c r="G1723" s="354"/>
    </row>
    <row r="1724" spans="7:7" x14ac:dyDescent="0.25">
      <c r="G1724" s="354"/>
    </row>
    <row r="1725" spans="7:7" x14ac:dyDescent="0.25">
      <c r="G1725" s="354"/>
    </row>
    <row r="1726" spans="7:7" x14ac:dyDescent="0.25">
      <c r="G1726" s="354"/>
    </row>
    <row r="1727" spans="7:7" x14ac:dyDescent="0.25">
      <c r="G1727" s="354"/>
    </row>
    <row r="1728" spans="7:7" x14ac:dyDescent="0.25">
      <c r="G1728" s="354"/>
    </row>
    <row r="1729" spans="7:7" x14ac:dyDescent="0.25">
      <c r="G1729" s="354"/>
    </row>
    <row r="1730" spans="7:7" x14ac:dyDescent="0.25">
      <c r="G1730" s="354"/>
    </row>
    <row r="1731" spans="7:7" x14ac:dyDescent="0.25">
      <c r="G1731" s="354"/>
    </row>
    <row r="1732" spans="7:7" x14ac:dyDescent="0.25">
      <c r="G1732" s="354"/>
    </row>
    <row r="1733" spans="7:7" x14ac:dyDescent="0.25">
      <c r="G1733" s="354"/>
    </row>
    <row r="1734" spans="7:7" x14ac:dyDescent="0.25">
      <c r="G1734" s="354"/>
    </row>
    <row r="1735" spans="7:7" x14ac:dyDescent="0.25">
      <c r="G1735" s="354"/>
    </row>
    <row r="1736" spans="7:7" x14ac:dyDescent="0.25">
      <c r="G1736" s="354"/>
    </row>
    <row r="1737" spans="7:7" x14ac:dyDescent="0.25">
      <c r="G1737" s="354"/>
    </row>
    <row r="1738" spans="7:7" x14ac:dyDescent="0.25">
      <c r="G1738" s="354"/>
    </row>
    <row r="1739" spans="7:7" x14ac:dyDescent="0.25">
      <c r="G1739" s="354"/>
    </row>
    <row r="1740" spans="7:7" x14ac:dyDescent="0.25">
      <c r="G1740" s="354"/>
    </row>
    <row r="1741" spans="7:7" x14ac:dyDescent="0.25">
      <c r="G1741" s="354"/>
    </row>
    <row r="1742" spans="7:7" x14ac:dyDescent="0.25">
      <c r="G1742" s="354"/>
    </row>
    <row r="1743" spans="7:7" x14ac:dyDescent="0.25">
      <c r="G1743" s="354"/>
    </row>
    <row r="1744" spans="7:7" x14ac:dyDescent="0.25">
      <c r="G1744" s="354"/>
    </row>
    <row r="1745" spans="7:7" x14ac:dyDescent="0.25">
      <c r="G1745" s="354"/>
    </row>
    <row r="1746" spans="7:7" x14ac:dyDescent="0.25">
      <c r="G1746" s="354"/>
    </row>
    <row r="1747" spans="7:7" x14ac:dyDescent="0.25">
      <c r="G1747" s="354"/>
    </row>
    <row r="1748" spans="7:7" x14ac:dyDescent="0.25">
      <c r="G1748" s="354"/>
    </row>
    <row r="1749" spans="7:7" x14ac:dyDescent="0.25">
      <c r="G1749" s="354"/>
    </row>
    <row r="1750" spans="7:7" x14ac:dyDescent="0.25">
      <c r="G1750" s="354"/>
    </row>
    <row r="1751" spans="7:7" x14ac:dyDescent="0.25">
      <c r="G1751" s="354"/>
    </row>
    <row r="1752" spans="7:7" x14ac:dyDescent="0.25">
      <c r="G1752" s="354"/>
    </row>
    <row r="1753" spans="7:7" x14ac:dyDescent="0.25">
      <c r="G1753" s="354"/>
    </row>
    <row r="1754" spans="7:7" x14ac:dyDescent="0.25">
      <c r="G1754" s="354"/>
    </row>
    <row r="1755" spans="7:7" x14ac:dyDescent="0.25">
      <c r="G1755" s="354"/>
    </row>
    <row r="1756" spans="7:7" x14ac:dyDescent="0.25">
      <c r="G1756" s="354"/>
    </row>
    <row r="1757" spans="7:7" x14ac:dyDescent="0.25">
      <c r="G1757" s="354"/>
    </row>
    <row r="1758" spans="7:7" x14ac:dyDescent="0.25">
      <c r="G1758" s="354"/>
    </row>
    <row r="1759" spans="7:7" x14ac:dyDescent="0.25">
      <c r="G1759" s="354"/>
    </row>
    <row r="1760" spans="7:7" x14ac:dyDescent="0.25">
      <c r="G1760" s="354"/>
    </row>
    <row r="1761" spans="7:7" x14ac:dyDescent="0.25">
      <c r="G1761" s="354"/>
    </row>
    <row r="1762" spans="7:7" x14ac:dyDescent="0.25">
      <c r="G1762" s="354"/>
    </row>
    <row r="1763" spans="7:7" x14ac:dyDescent="0.25">
      <c r="G1763" s="354"/>
    </row>
    <row r="1764" spans="7:7" x14ac:dyDescent="0.25">
      <c r="G1764" s="354"/>
    </row>
    <row r="1765" spans="7:7" x14ac:dyDescent="0.25">
      <c r="G1765" s="354"/>
    </row>
    <row r="1766" spans="7:7" x14ac:dyDescent="0.25">
      <c r="G1766" s="354"/>
    </row>
    <row r="1767" spans="7:7" x14ac:dyDescent="0.25">
      <c r="G1767" s="354"/>
    </row>
    <row r="1768" spans="7:7" x14ac:dyDescent="0.25">
      <c r="G1768" s="354"/>
    </row>
    <row r="1769" spans="7:7" x14ac:dyDescent="0.25">
      <c r="G1769" s="354"/>
    </row>
    <row r="1770" spans="7:7" x14ac:dyDescent="0.25">
      <c r="G1770" s="354"/>
    </row>
    <row r="1771" spans="7:7" x14ac:dyDescent="0.25">
      <c r="G1771" s="354"/>
    </row>
    <row r="1772" spans="7:7" x14ac:dyDescent="0.25">
      <c r="G1772" s="354"/>
    </row>
    <row r="1773" spans="7:7" x14ac:dyDescent="0.25">
      <c r="G1773" s="354"/>
    </row>
    <row r="1774" spans="7:7" x14ac:dyDescent="0.25">
      <c r="G1774" s="354"/>
    </row>
    <row r="1775" spans="7:7" x14ac:dyDescent="0.25">
      <c r="G1775" s="354"/>
    </row>
    <row r="1776" spans="7:7" x14ac:dyDescent="0.25">
      <c r="G1776" s="354"/>
    </row>
    <row r="1777" spans="7:7" x14ac:dyDescent="0.25">
      <c r="G1777" s="354"/>
    </row>
    <row r="1778" spans="7:7" x14ac:dyDescent="0.25">
      <c r="G1778" s="354"/>
    </row>
    <row r="1779" spans="7:7" x14ac:dyDescent="0.25">
      <c r="G1779" s="354"/>
    </row>
    <row r="1780" spans="7:7" x14ac:dyDescent="0.25">
      <c r="G1780" s="354"/>
    </row>
    <row r="1781" spans="7:7" x14ac:dyDescent="0.25">
      <c r="G1781" s="354"/>
    </row>
    <row r="1782" spans="7:7" x14ac:dyDescent="0.25">
      <c r="G1782" s="354"/>
    </row>
    <row r="1783" spans="7:7" x14ac:dyDescent="0.25">
      <c r="G1783" s="354"/>
    </row>
    <row r="1784" spans="7:7" x14ac:dyDescent="0.25">
      <c r="G1784" s="354"/>
    </row>
    <row r="1785" spans="7:7" x14ac:dyDescent="0.25">
      <c r="G1785" s="354"/>
    </row>
    <row r="1786" spans="7:7" x14ac:dyDescent="0.25">
      <c r="G1786" s="354"/>
    </row>
    <row r="1787" spans="7:7" x14ac:dyDescent="0.25">
      <c r="G1787" s="354"/>
    </row>
    <row r="1788" spans="7:7" x14ac:dyDescent="0.25">
      <c r="G1788" s="354"/>
    </row>
    <row r="1789" spans="7:7" x14ac:dyDescent="0.25">
      <c r="G1789" s="354"/>
    </row>
    <row r="1790" spans="7:7" x14ac:dyDescent="0.25">
      <c r="G1790" s="354"/>
    </row>
    <row r="1791" spans="7:7" x14ac:dyDescent="0.25">
      <c r="G1791" s="354"/>
    </row>
    <row r="1792" spans="7:7" x14ac:dyDescent="0.25">
      <c r="G1792" s="354"/>
    </row>
    <row r="1793" spans="7:7" x14ac:dyDescent="0.25">
      <c r="G1793" s="354"/>
    </row>
    <row r="1794" spans="7:7" x14ac:dyDescent="0.25">
      <c r="G1794" s="354"/>
    </row>
    <row r="1795" spans="7:7" x14ac:dyDescent="0.25">
      <c r="G1795" s="354"/>
    </row>
    <row r="1796" spans="7:7" x14ac:dyDescent="0.25">
      <c r="G1796" s="354"/>
    </row>
    <row r="1797" spans="7:7" x14ac:dyDescent="0.25">
      <c r="G1797" s="354"/>
    </row>
    <row r="1798" spans="7:7" x14ac:dyDescent="0.25">
      <c r="G1798" s="354"/>
    </row>
    <row r="1799" spans="7:7" x14ac:dyDescent="0.25">
      <c r="G1799" s="354"/>
    </row>
    <row r="1800" spans="7:7" x14ac:dyDescent="0.25">
      <c r="G1800" s="354"/>
    </row>
    <row r="1801" spans="7:7" x14ac:dyDescent="0.25">
      <c r="G1801" s="354"/>
    </row>
    <row r="1802" spans="7:7" x14ac:dyDescent="0.25">
      <c r="G1802" s="354"/>
    </row>
    <row r="1803" spans="7:7" x14ac:dyDescent="0.25">
      <c r="G1803" s="354"/>
    </row>
    <row r="1804" spans="7:7" x14ac:dyDescent="0.25">
      <c r="G1804" s="354"/>
    </row>
    <row r="1805" spans="7:7" x14ac:dyDescent="0.25">
      <c r="G1805" s="354"/>
    </row>
    <row r="1806" spans="7:7" x14ac:dyDescent="0.25">
      <c r="G1806" s="354"/>
    </row>
    <row r="1807" spans="7:7" x14ac:dyDescent="0.25">
      <c r="G1807" s="354"/>
    </row>
    <row r="1808" spans="7:7" x14ac:dyDescent="0.25">
      <c r="G1808" s="354"/>
    </row>
    <row r="1809" spans="7:7" x14ac:dyDescent="0.25">
      <c r="G1809" s="354"/>
    </row>
    <row r="1810" spans="7:7" x14ac:dyDescent="0.25">
      <c r="G1810" s="354"/>
    </row>
    <row r="1811" spans="7:7" x14ac:dyDescent="0.25">
      <c r="G1811" s="354"/>
    </row>
    <row r="1812" spans="7:7" x14ac:dyDescent="0.25">
      <c r="G1812" s="354"/>
    </row>
    <row r="1813" spans="7:7" x14ac:dyDescent="0.25">
      <c r="G1813" s="354"/>
    </row>
    <row r="1814" spans="7:7" x14ac:dyDescent="0.25">
      <c r="G1814" s="354"/>
    </row>
    <row r="1815" spans="7:7" x14ac:dyDescent="0.25">
      <c r="G1815" s="354"/>
    </row>
    <row r="1816" spans="7:7" x14ac:dyDescent="0.25">
      <c r="G1816" s="354"/>
    </row>
  </sheetData>
  <sheetProtection algorithmName="SHA-512" hashValue="Q8h/5m6kK8POohX1QWxvG8GOvzUgLCe3jyvovN7OnXi6Z6Zu7la3HDzo3WMmdeCNbUj9EP4eaWaytkl8ea0YNQ==" saltValue="euWVp9Y+7CsIgJT7yVxFVg==" spinCount="100000" sheet="1" insertRows="0" insertHyperlinks="0" sort="0" autoFilter="0" pivotTables="0"/>
  <dataValidations count="4">
    <dataValidation type="list" allowBlank="1" showInputMessage="1" showErrorMessage="1" sqref="G9:G1684" xr:uid="{00000000-0002-0000-0300-000000000000}">
      <formula1>CodigoActividad</formula1>
    </dataValidation>
    <dataValidation type="list" allowBlank="1" showInputMessage="1" showErrorMessage="1" sqref="J749:J1684 J9:J747" xr:uid="{00000000-0002-0000-0300-000001000000}">
      <formula1>lsInsumos</formula1>
    </dataValidation>
    <dataValidation type="list" allowBlank="1" showInputMessage="1" showErrorMessage="1" sqref="L9:L1684" xr:uid="{00000000-0002-0000-0300-000002000000}">
      <formula1>INDIRECT($K9)</formula1>
    </dataValidation>
    <dataValidation type="list" allowBlank="1" showInputMessage="1" showErrorMessage="1" sqref="R9:R1684" xr:uid="{00000000-0002-0000-0300-000003000000}">
      <formula1>lsFuentesFinanciamiento</formula1>
    </dataValidation>
  </dataValidations>
  <pageMargins left="0.7" right="0.7" top="0.75" bottom="0.75" header="0.3" footer="0.3"/>
  <pageSetup paperSize="5" scale="54" orientation="landscape" r:id="rId1"/>
  <colBreaks count="1" manualBreakCount="1">
    <brk id="19" max="1048575" man="1"/>
  </colBreaks>
  <drawing r:id="rId2"/>
  <legacyDrawing r:id="rId3"/>
  <controls>
    <mc:AlternateContent xmlns:mc="http://schemas.openxmlformats.org/markup-compatibility/2006">
      <mc:Choice Requires="x14">
        <control shapeId="10449" r:id="rId4" name="CommandButton1">
          <controlPr defaultSize="0" autoLine="0" r:id="rId5">
            <anchor moveWithCells="1">
              <from>
                <xdr:col>6</xdr:col>
                <xdr:colOff>95250</xdr:colOff>
                <xdr:row>5</xdr:row>
                <xdr:rowOff>85725</xdr:rowOff>
              </from>
              <to>
                <xdr:col>7</xdr:col>
                <xdr:colOff>76200</xdr:colOff>
                <xdr:row>7</xdr:row>
                <xdr:rowOff>47625</xdr:rowOff>
              </to>
            </anchor>
          </controlPr>
        </control>
      </mc:Choice>
      <mc:Fallback>
        <control shapeId="10449" r:id="rId4" name="CommandButton1"/>
      </mc:Fallback>
    </mc:AlternateContent>
  </controls>
  <tableParts count="1">
    <tablePart r:id="rId6"/>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4"/>
  <dimension ref="B1:AD37"/>
  <sheetViews>
    <sheetView showGridLines="0" topLeftCell="A19" zoomScaleNormal="100" workbookViewId="0">
      <selection activeCell="J11" sqref="J11"/>
    </sheetView>
  </sheetViews>
  <sheetFormatPr baseColWidth="10" defaultColWidth="9.140625" defaultRowHeight="15" x14ac:dyDescent="0.25"/>
  <cols>
    <col min="1" max="1" width="5" style="2" customWidth="1"/>
    <col min="2" max="6" width="5" style="2" hidden="1" customWidth="1"/>
    <col min="7" max="7" width="31.42578125" style="4" customWidth="1"/>
    <col min="8" max="8" width="17.140625" style="4" customWidth="1"/>
    <col min="9" max="9" width="25.140625" style="4" customWidth="1"/>
    <col min="10" max="10" width="15" style="4" bestFit="1" customWidth="1"/>
    <col min="11" max="11" width="7.7109375" style="4" hidden="1" customWidth="1"/>
    <col min="12" max="12" width="20.5703125" style="4" bestFit="1" customWidth="1"/>
    <col min="13" max="13" width="17.5703125" style="4" customWidth="1"/>
    <col min="14" max="14" width="16.140625" style="4" customWidth="1"/>
    <col min="15" max="15" width="21" style="199" customWidth="1"/>
    <col min="16" max="16" width="23.28515625" style="4" customWidth="1"/>
    <col min="17" max="18" width="9.140625" style="91" customWidth="1"/>
    <col min="19" max="19" width="19.140625" style="91" bestFit="1" customWidth="1"/>
    <col min="20" max="20" width="24.140625" style="91" bestFit="1" customWidth="1"/>
    <col min="21" max="21" width="9.140625" style="91" customWidth="1"/>
    <col min="22" max="29" width="9.140625" style="90" customWidth="1"/>
    <col min="30" max="30" width="9.140625" customWidth="1"/>
    <col min="31" max="16384" width="9.140625" style="2"/>
  </cols>
  <sheetData>
    <row r="1" spans="2:29" ht="15" customHeight="1" x14ac:dyDescent="0.25">
      <c r="G1" s="175"/>
      <c r="H1" s="175"/>
      <c r="I1" s="175"/>
      <c r="J1" s="175"/>
      <c r="K1" s="175"/>
      <c r="L1" s="175"/>
      <c r="M1" s="175"/>
      <c r="N1" s="175"/>
      <c r="O1" s="196"/>
      <c r="P1" s="175"/>
      <c r="Q1" s="2"/>
      <c r="R1" s="2"/>
      <c r="S1" s="2"/>
      <c r="T1" s="2"/>
      <c r="U1" s="2"/>
      <c r="V1" s="176"/>
      <c r="W1" s="176"/>
      <c r="X1" s="176"/>
      <c r="Y1" s="176"/>
      <c r="Z1" s="176"/>
      <c r="AA1" s="176"/>
      <c r="AB1" s="176"/>
      <c r="AC1" s="176"/>
    </row>
    <row r="2" spans="2:29" customFormat="1" ht="15.75" x14ac:dyDescent="0.25">
      <c r="H2" s="172" t="str">
        <f>'Formulario PPGR1'!G2</f>
        <v>Servicio Nacional de Salud</v>
      </c>
      <c r="L2" s="1"/>
      <c r="M2" s="1"/>
      <c r="N2" s="1"/>
      <c r="O2" s="197"/>
      <c r="P2" s="1"/>
      <c r="Q2" s="1"/>
      <c r="R2" s="1"/>
      <c r="S2" s="1"/>
      <c r="T2" s="1"/>
      <c r="U2" s="1"/>
      <c r="V2" s="131"/>
      <c r="W2" s="129"/>
      <c r="X2" s="129"/>
      <c r="Y2" s="129"/>
      <c r="Z2" s="130"/>
    </row>
    <row r="3" spans="2:29" customFormat="1" x14ac:dyDescent="0.25">
      <c r="H3" s="173" t="str">
        <f>'Formulario PPGR1'!G3</f>
        <v>Dirección de Planificación y Desarrollo</v>
      </c>
      <c r="L3" s="1"/>
      <c r="M3" s="1"/>
      <c r="N3" s="1"/>
      <c r="O3" s="197"/>
      <c r="P3" s="1"/>
      <c r="Q3" s="1"/>
      <c r="R3" s="1"/>
      <c r="S3" s="1"/>
      <c r="T3" s="1"/>
      <c r="U3" s="1"/>
      <c r="V3" s="131"/>
      <c r="W3" s="129"/>
      <c r="X3" s="129"/>
      <c r="Y3" s="129"/>
      <c r="Z3" s="130"/>
    </row>
    <row r="4" spans="2:29" customFormat="1" x14ac:dyDescent="0.25">
      <c r="H4" s="174" t="str">
        <f>'Formulario PPGR1'!G4</f>
        <v xml:space="preserve">Plan Operativo Anual </v>
      </c>
      <c r="L4" s="1"/>
      <c r="M4" s="1"/>
      <c r="N4" s="1"/>
      <c r="O4" s="197"/>
      <c r="P4" s="1"/>
      <c r="Q4" s="1"/>
      <c r="R4" s="1"/>
      <c r="S4" s="1"/>
      <c r="T4" s="1"/>
      <c r="U4" s="1"/>
      <c r="V4" s="131"/>
      <c r="W4" s="129"/>
      <c r="X4" s="129"/>
      <c r="Y4" s="129"/>
      <c r="Z4" s="130"/>
    </row>
    <row r="5" spans="2:29" customFormat="1" x14ac:dyDescent="0.25">
      <c r="H5" s="174" t="s">
        <v>829</v>
      </c>
      <c r="L5" s="1"/>
      <c r="M5" s="1"/>
      <c r="N5" s="1"/>
      <c r="O5" s="197"/>
      <c r="P5" s="1"/>
      <c r="Q5" s="1"/>
      <c r="R5" s="1"/>
      <c r="S5" s="1"/>
      <c r="T5" s="1"/>
      <c r="U5" s="1"/>
      <c r="V5" s="131"/>
      <c r="W5" s="129"/>
      <c r="X5" s="129"/>
      <c r="Y5" s="129"/>
      <c r="Z5" s="130"/>
    </row>
    <row r="6" spans="2:29" x14ac:dyDescent="0.25">
      <c r="G6" s="177"/>
      <c r="H6" s="121" t="str">
        <f>'Formulario PPGR1'!$M$3</f>
        <v>SNS - Dirección Central</v>
      </c>
      <c r="I6" s="2"/>
      <c r="J6"/>
      <c r="K6"/>
      <c r="L6" s="1"/>
      <c r="M6" s="1"/>
      <c r="N6" s="1"/>
      <c r="O6" s="197"/>
      <c r="P6" s="1"/>
      <c r="Q6" s="1"/>
      <c r="R6" s="1"/>
      <c r="S6" s="2"/>
      <c r="T6" s="2"/>
      <c r="U6" s="2"/>
      <c r="V6" s="176"/>
      <c r="W6" s="176"/>
      <c r="X6" s="176"/>
      <c r="Y6" s="176"/>
      <c r="Z6" s="176"/>
      <c r="AA6" s="176"/>
      <c r="AB6" s="176"/>
      <c r="AC6" s="176"/>
    </row>
    <row r="7" spans="2:29" ht="18.75" customHeight="1" x14ac:dyDescent="0.25">
      <c r="G7" s="177"/>
      <c r="H7" s="177"/>
      <c r="I7" s="177"/>
      <c r="J7"/>
      <c r="K7"/>
      <c r="L7" s="1"/>
      <c r="M7" s="1"/>
      <c r="N7" s="1"/>
      <c r="O7" s="197"/>
      <c r="P7" s="1"/>
      <c r="Q7" s="1"/>
      <c r="R7" s="1"/>
      <c r="S7" s="2"/>
      <c r="T7" s="2"/>
      <c r="U7" s="2"/>
      <c r="V7" s="176"/>
      <c r="W7" s="176"/>
      <c r="X7" s="176"/>
      <c r="Y7" s="176"/>
      <c r="Z7" s="176"/>
      <c r="AA7" s="176"/>
      <c r="AB7" s="176"/>
      <c r="AC7" s="176"/>
    </row>
    <row r="8" spans="2:29" ht="25.5" x14ac:dyDescent="0.25">
      <c r="B8" s="205" t="s">
        <v>94</v>
      </c>
      <c r="C8" s="206" t="s">
        <v>95</v>
      </c>
      <c r="D8" s="206" t="s">
        <v>96</v>
      </c>
      <c r="E8" s="206" t="s">
        <v>97</v>
      </c>
      <c r="F8" s="207" t="s">
        <v>224</v>
      </c>
      <c r="G8" s="178" t="s">
        <v>830</v>
      </c>
      <c r="H8" s="178" t="s">
        <v>831</v>
      </c>
      <c r="I8" s="178" t="s">
        <v>832</v>
      </c>
      <c r="J8" s="178" t="s">
        <v>833</v>
      </c>
      <c r="K8" s="178" t="s">
        <v>834</v>
      </c>
      <c r="L8" s="178" t="s">
        <v>835</v>
      </c>
      <c r="M8" s="180" t="s">
        <v>823</v>
      </c>
      <c r="N8" s="179" t="s">
        <v>836</v>
      </c>
      <c r="O8" s="198" t="s">
        <v>827</v>
      </c>
      <c r="P8" s="181" t="s">
        <v>828</v>
      </c>
    </row>
    <row r="9" spans="2:29" x14ac:dyDescent="0.25">
      <c r="B9" s="195" t="str">
        <f>IF('Formulario PPGR4'!$G9="","",CONCATENATE('Formulario PPGR4'!$C9,".",'Formulario PPGR4'!$D9,".",'Formulario PPGR4'!$E9,".",'Formulario PPGR4'!$F9))</f>
        <v/>
      </c>
      <c r="C9" s="195" t="str">
        <f>IF('Formulario PPGR4'!$G9="","",'Formulario PPGR1'!#REF!)</f>
        <v/>
      </c>
      <c r="D9" s="195" t="str">
        <f>IF('Formulario PPGR4'!$G9="","",'Formulario PPGR1'!#REF!)</f>
        <v/>
      </c>
      <c r="E9" s="195" t="str">
        <f>IF('Formulario PPGR4'!$G9="","",'Formulario PPGR1'!#REF!)</f>
        <v/>
      </c>
      <c r="F9" s="195" t="str">
        <f>IF('Formulario PPGR4'!$G9="","",'Formulario PPGR1'!#REF!)</f>
        <v/>
      </c>
      <c r="G9" s="192"/>
      <c r="H9" s="193"/>
      <c r="I9" s="194"/>
      <c r="J9" s="194"/>
      <c r="K9" s="194" t="str">
        <f>IFERROR(VLOOKUP('Formulario PPGR4'!$J9,Prov!$A$2:$B$156,2,FALSE),"")</f>
        <v/>
      </c>
      <c r="L9" s="195"/>
      <c r="M9" s="195"/>
      <c r="N9" s="195"/>
      <c r="O9" s="198" t="str">
        <f>IFERROR(VLOOKUP($G9,Catalogo!$G$20:$H$25,2,FALSE),"")</f>
        <v/>
      </c>
      <c r="P9" s="200"/>
    </row>
    <row r="10" spans="2:29" x14ac:dyDescent="0.25">
      <c r="B10" s="195" t="str">
        <f>IF('Formulario PPGR4'!$G10="","",CONCATENATE('Formulario PPGR4'!$C10,".",'Formulario PPGR4'!$D10,".",'Formulario PPGR4'!$E10,".",'Formulario PPGR4'!$F10))</f>
        <v/>
      </c>
      <c r="C10" s="195" t="str">
        <f>IF('Formulario PPGR4'!$G10="","",'Formulario PPGR1'!#REF!)</f>
        <v/>
      </c>
      <c r="D10" s="195" t="str">
        <f>IF('Formulario PPGR4'!$G10="","",'Formulario PPGR1'!#REF!)</f>
        <v/>
      </c>
      <c r="E10" s="195" t="str">
        <f>IF('Formulario PPGR4'!$G10="","",'Formulario PPGR1'!#REF!)</f>
        <v/>
      </c>
      <c r="F10" s="195" t="str">
        <f>IF('Formulario PPGR4'!$G10="","",'Formulario PPGR1'!#REF!)</f>
        <v/>
      </c>
      <c r="G10" s="192"/>
      <c r="H10" s="193"/>
      <c r="I10" s="194"/>
      <c r="J10" s="194"/>
      <c r="K10" s="194" t="str">
        <f>IFERROR(VLOOKUP('Formulario PPGR4'!$J10,Prov!$A$2:$B$156,2,FALSE),"")</f>
        <v/>
      </c>
      <c r="L10" s="195"/>
      <c r="M10" s="195"/>
      <c r="N10" s="195"/>
      <c r="O10" s="198" t="str">
        <f>IFERROR(VLOOKUP($G10,Catalogo!$G$20:$H$25,2,FALSE),"")</f>
        <v/>
      </c>
      <c r="P10" s="200"/>
    </row>
    <row r="11" spans="2:29" x14ac:dyDescent="0.25">
      <c r="B11" s="195" t="str">
        <f>IF('Formulario PPGR4'!$G11="","",CONCATENATE('Formulario PPGR4'!$C11,".",'Formulario PPGR4'!$D11,".",'Formulario PPGR4'!$E11,".",'Formulario PPGR4'!$F11))</f>
        <v/>
      </c>
      <c r="C11" s="195" t="str">
        <f>IF('Formulario PPGR4'!$G11="","",'Formulario PPGR1'!#REF!)</f>
        <v/>
      </c>
      <c r="D11" s="195" t="str">
        <f>IF('Formulario PPGR4'!$G11="","",'Formulario PPGR1'!#REF!)</f>
        <v/>
      </c>
      <c r="E11" s="195" t="str">
        <f>IF('Formulario PPGR4'!$G11="","",'Formulario PPGR1'!#REF!)</f>
        <v/>
      </c>
      <c r="F11" s="195" t="str">
        <f>IF('Formulario PPGR4'!$G11="","",'Formulario PPGR1'!#REF!)</f>
        <v/>
      </c>
      <c r="G11" s="193"/>
      <c r="H11" s="193"/>
      <c r="I11" s="194"/>
      <c r="J11" s="194"/>
      <c r="K11" s="194" t="str">
        <f>IFERROR(VLOOKUP('Formulario PPGR4'!$J11,Prov!$A$2:$B$156,2,FALSE),"")</f>
        <v/>
      </c>
      <c r="L11" s="195"/>
      <c r="M11" s="195"/>
      <c r="N11" s="195"/>
      <c r="O11" s="198" t="str">
        <f>IFERROR(VLOOKUP($G11,Catalogo!$G$20:$H$25,2,FALSE),"")</f>
        <v/>
      </c>
      <c r="P11" s="200"/>
    </row>
    <row r="12" spans="2:29" x14ac:dyDescent="0.25">
      <c r="B12" s="195" t="str">
        <f>IF('Formulario PPGR4'!$G12="","",CONCATENATE('Formulario PPGR4'!$C12,".",'Formulario PPGR4'!$D12,".",'Formulario PPGR4'!$E12,".",'Formulario PPGR4'!$F12))</f>
        <v/>
      </c>
      <c r="C12" s="195" t="str">
        <f>IF('Formulario PPGR4'!$G12="","",'Formulario PPGR1'!#REF!)</f>
        <v/>
      </c>
      <c r="D12" s="195" t="str">
        <f>IF('Formulario PPGR4'!$G12="","",'Formulario PPGR1'!#REF!)</f>
        <v/>
      </c>
      <c r="E12" s="195" t="str">
        <f>IF('Formulario PPGR4'!$G12="","",'Formulario PPGR1'!#REF!)</f>
        <v/>
      </c>
      <c r="F12" s="195" t="str">
        <f>IF('Formulario PPGR4'!$G12="","",'Formulario PPGR1'!#REF!)</f>
        <v/>
      </c>
      <c r="G12" s="193"/>
      <c r="H12" s="193"/>
      <c r="I12" s="194"/>
      <c r="J12" s="194"/>
      <c r="K12" s="194" t="str">
        <f>IFERROR(VLOOKUP('Formulario PPGR4'!$J12,Prov!$A$2:$B$156,2,FALSE),"")</f>
        <v/>
      </c>
      <c r="L12" s="195"/>
      <c r="M12" s="195"/>
      <c r="N12" s="195"/>
      <c r="O12" s="198" t="str">
        <f>IFERROR(VLOOKUP($G12,Catalogo!$G$20:$H$25,2,FALSE),"")</f>
        <v/>
      </c>
      <c r="P12" s="200"/>
    </row>
    <row r="13" spans="2:29" x14ac:dyDescent="0.25">
      <c r="B13" s="195" t="str">
        <f>IF('Formulario PPGR4'!$G13="","",CONCATENATE('Formulario PPGR4'!$C13,".",'Formulario PPGR4'!$D13,".",'Formulario PPGR4'!$E13,".",'Formulario PPGR4'!$F13))</f>
        <v/>
      </c>
      <c r="C13" s="195" t="str">
        <f>IF('Formulario PPGR4'!$G13="","",'Formulario PPGR1'!#REF!)</f>
        <v/>
      </c>
      <c r="D13" s="195" t="str">
        <f>IF('Formulario PPGR4'!$G13="","",'Formulario PPGR1'!#REF!)</f>
        <v/>
      </c>
      <c r="E13" s="195" t="str">
        <f>IF('Formulario PPGR4'!$G13="","",'Formulario PPGR1'!#REF!)</f>
        <v/>
      </c>
      <c r="F13" s="195" t="str">
        <f>IF('Formulario PPGR4'!$G13="","",'Formulario PPGR1'!#REF!)</f>
        <v/>
      </c>
      <c r="G13" s="193"/>
      <c r="H13" s="193"/>
      <c r="I13" s="194"/>
      <c r="J13" s="194"/>
      <c r="K13" s="194" t="str">
        <f>IFERROR(VLOOKUP('Formulario PPGR4'!$J13,Prov!$A$2:$B$156,2,FALSE),"")</f>
        <v/>
      </c>
      <c r="L13" s="195"/>
      <c r="M13" s="195"/>
      <c r="N13" s="195"/>
      <c r="O13" s="198" t="str">
        <f>IFERROR(VLOOKUP($G13,Catalogo!$G$20:$H$25,2,FALSE),"")</f>
        <v/>
      </c>
      <c r="P13" s="200"/>
    </row>
    <row r="14" spans="2:29" x14ac:dyDescent="0.25">
      <c r="B14" s="195" t="str">
        <f>IF('Formulario PPGR4'!$G14="","",CONCATENATE('Formulario PPGR4'!$C14,".",'Formulario PPGR4'!$D14,".",'Formulario PPGR4'!$E14,".",'Formulario PPGR4'!$F14))</f>
        <v/>
      </c>
      <c r="C14" s="195" t="str">
        <f>IF('Formulario PPGR4'!$G14="","",'Formulario PPGR1'!#REF!)</f>
        <v/>
      </c>
      <c r="D14" s="195" t="str">
        <f>IF('Formulario PPGR4'!$G14="","",'Formulario PPGR1'!#REF!)</f>
        <v/>
      </c>
      <c r="E14" s="195" t="str">
        <f>IF('Formulario PPGR4'!$G14="","",'Formulario PPGR1'!#REF!)</f>
        <v/>
      </c>
      <c r="F14" s="195" t="str">
        <f>IF('Formulario PPGR4'!$G14="","",'Formulario PPGR1'!#REF!)</f>
        <v/>
      </c>
      <c r="G14" s="193"/>
      <c r="H14" s="193"/>
      <c r="I14" s="194"/>
      <c r="J14" s="194"/>
      <c r="K14" s="194" t="str">
        <f>IFERROR(VLOOKUP('Formulario PPGR4'!$J14,Prov!$A$2:$B$156,2,FALSE),"")</f>
        <v/>
      </c>
      <c r="L14" s="195"/>
      <c r="M14" s="195"/>
      <c r="N14" s="195"/>
      <c r="O14" s="198" t="str">
        <f>IFERROR(VLOOKUP($G14,Catalogo!$G$20:$H$25,2,FALSE),"")</f>
        <v/>
      </c>
      <c r="P14" s="200"/>
    </row>
    <row r="15" spans="2:29" x14ac:dyDescent="0.25">
      <c r="B15" s="195" t="str">
        <f>IF('Formulario PPGR4'!$G15="","",CONCATENATE('Formulario PPGR4'!$C15,".",'Formulario PPGR4'!$D15,".",'Formulario PPGR4'!$E15,".",'Formulario PPGR4'!$F15))</f>
        <v/>
      </c>
      <c r="C15" s="195" t="str">
        <f>IF('Formulario PPGR4'!$G15="","",'Formulario PPGR1'!#REF!)</f>
        <v/>
      </c>
      <c r="D15" s="195" t="str">
        <f>IF('Formulario PPGR4'!$G15="","",'Formulario PPGR1'!#REF!)</f>
        <v/>
      </c>
      <c r="E15" s="195" t="str">
        <f>IF('Formulario PPGR4'!$G15="","",'Formulario PPGR1'!#REF!)</f>
        <v/>
      </c>
      <c r="F15" s="195" t="str">
        <f>IF('Formulario PPGR4'!$G15="","",'Formulario PPGR1'!#REF!)</f>
        <v/>
      </c>
      <c r="G15" s="193"/>
      <c r="H15" s="193"/>
      <c r="I15" s="194"/>
      <c r="J15" s="194"/>
      <c r="K15" s="194" t="str">
        <f>IFERROR(VLOOKUP('Formulario PPGR4'!$J15,Prov!$A$2:$B$156,2,FALSE),"")</f>
        <v/>
      </c>
      <c r="L15" s="195"/>
      <c r="M15" s="195"/>
      <c r="N15" s="195"/>
      <c r="O15" s="198" t="str">
        <f>IFERROR(VLOOKUP($G15,Catalogo!$G$20:$H$25,2,FALSE),"")</f>
        <v/>
      </c>
      <c r="P15" s="200"/>
    </row>
    <row r="16" spans="2:29" x14ac:dyDescent="0.25">
      <c r="B16" s="195" t="str">
        <f>IF('Formulario PPGR4'!$G16="","",CONCATENATE('Formulario PPGR4'!$C16,".",'Formulario PPGR4'!$D16,".",'Formulario PPGR4'!$E16,".",'Formulario PPGR4'!$F16))</f>
        <v/>
      </c>
      <c r="C16" s="195" t="str">
        <f>IF('Formulario PPGR4'!$G16="","",'Formulario PPGR1'!#REF!)</f>
        <v/>
      </c>
      <c r="D16" s="195" t="str">
        <f>IF('Formulario PPGR4'!$G16="","",'Formulario PPGR1'!#REF!)</f>
        <v/>
      </c>
      <c r="E16" s="195" t="str">
        <f>IF('Formulario PPGR4'!$G16="","",'Formulario PPGR1'!#REF!)</f>
        <v/>
      </c>
      <c r="F16" s="195" t="str">
        <f>IF('Formulario PPGR4'!$G16="","",'Formulario PPGR1'!#REF!)</f>
        <v/>
      </c>
      <c r="G16" s="193"/>
      <c r="H16" s="193"/>
      <c r="I16" s="194"/>
      <c r="J16" s="194"/>
      <c r="K16" s="194" t="str">
        <f>IFERROR(VLOOKUP('Formulario PPGR4'!$J16,Prov!$A$2:$B$156,2,FALSE),"")</f>
        <v/>
      </c>
      <c r="L16" s="195"/>
      <c r="M16" s="195"/>
      <c r="N16" s="195"/>
      <c r="O16" s="198" t="str">
        <f>IFERROR(VLOOKUP($G16,Catalogo!$G$20:$H$25,2,FALSE),"")</f>
        <v/>
      </c>
      <c r="P16" s="200"/>
    </row>
    <row r="17" spans="2:16" x14ac:dyDescent="0.25">
      <c r="B17" s="195" t="str">
        <f>IF('Formulario PPGR4'!$G17="","",CONCATENATE('Formulario PPGR4'!$C17,".",'Formulario PPGR4'!$D17,".",'Formulario PPGR4'!$E17,".",'Formulario PPGR4'!$F17))</f>
        <v/>
      </c>
      <c r="C17" s="195" t="str">
        <f>IF('Formulario PPGR4'!$G17="","",'Formulario PPGR1'!#REF!)</f>
        <v/>
      </c>
      <c r="D17" s="195" t="str">
        <f>IF('Formulario PPGR4'!$G17="","",'Formulario PPGR1'!#REF!)</f>
        <v/>
      </c>
      <c r="E17" s="195" t="str">
        <f>IF('Formulario PPGR4'!$G17="","",'Formulario PPGR1'!#REF!)</f>
        <v/>
      </c>
      <c r="F17" s="195" t="str">
        <f>IF('Formulario PPGR4'!$G17="","",'Formulario PPGR1'!#REF!)</f>
        <v/>
      </c>
      <c r="G17" s="193"/>
      <c r="H17" s="193"/>
      <c r="I17" s="194"/>
      <c r="J17" s="194"/>
      <c r="K17" s="194" t="str">
        <f>IFERROR(VLOOKUP('Formulario PPGR4'!$J17,Prov!$A$2:$B$156,2,FALSE),"")</f>
        <v/>
      </c>
      <c r="L17" s="195"/>
      <c r="M17" s="195"/>
      <c r="N17" s="195"/>
      <c r="O17" s="198" t="str">
        <f>IFERROR(VLOOKUP($G17,Catalogo!$G$20:$H$25,2,FALSE),"")</f>
        <v/>
      </c>
      <c r="P17" s="200"/>
    </row>
    <row r="18" spans="2:16" x14ac:dyDescent="0.25">
      <c r="B18" s="195" t="str">
        <f>IF('Formulario PPGR4'!$G18="","",CONCATENATE('Formulario PPGR4'!$C18,".",'Formulario PPGR4'!$D18,".",'Formulario PPGR4'!$E18,".",'Formulario PPGR4'!$F18))</f>
        <v/>
      </c>
      <c r="C18" s="195" t="str">
        <f>IF('Formulario PPGR4'!$G18="","",'Formulario PPGR1'!#REF!)</f>
        <v/>
      </c>
      <c r="D18" s="195" t="str">
        <f>IF('Formulario PPGR4'!$G18="","",'Formulario PPGR1'!#REF!)</f>
        <v/>
      </c>
      <c r="E18" s="195" t="str">
        <f>IF('Formulario PPGR4'!$G18="","",'Formulario PPGR1'!#REF!)</f>
        <v/>
      </c>
      <c r="F18" s="195" t="str">
        <f>IF('Formulario PPGR4'!$G18="","",'Formulario PPGR1'!#REF!)</f>
        <v/>
      </c>
      <c r="G18" s="193"/>
      <c r="H18" s="193"/>
      <c r="I18" s="194"/>
      <c r="J18" s="194"/>
      <c r="K18" s="194" t="str">
        <f>IFERROR(VLOOKUP('Formulario PPGR4'!$J18,Prov!$A$2:$B$156,2,FALSE),"")</f>
        <v/>
      </c>
      <c r="L18" s="195"/>
      <c r="M18" s="195"/>
      <c r="N18" s="195"/>
      <c r="O18" s="198" t="str">
        <f>IFERROR(VLOOKUP($G18,Catalogo!$G$20:$H$25,2,FALSE),"")</f>
        <v/>
      </c>
      <c r="P18" s="200"/>
    </row>
    <row r="19" spans="2:16" x14ac:dyDescent="0.25">
      <c r="B19" s="195" t="str">
        <f>IF('Formulario PPGR4'!$G19="","",CONCATENATE('Formulario PPGR4'!$C19,".",'Formulario PPGR4'!$D19,".",'Formulario PPGR4'!$E19,".",'Formulario PPGR4'!$F19))</f>
        <v/>
      </c>
      <c r="C19" s="195" t="str">
        <f>IF('Formulario PPGR4'!$G19="","",'Formulario PPGR1'!#REF!)</f>
        <v/>
      </c>
      <c r="D19" s="195" t="str">
        <f>IF('Formulario PPGR4'!$G19="","",'Formulario PPGR1'!#REF!)</f>
        <v/>
      </c>
      <c r="E19" s="195" t="str">
        <f>IF('Formulario PPGR4'!$G19="","",'Formulario PPGR1'!#REF!)</f>
        <v/>
      </c>
      <c r="F19" s="195" t="str">
        <f>IF('Formulario PPGR4'!$G19="","",'Formulario PPGR1'!#REF!)</f>
        <v/>
      </c>
      <c r="G19" s="193"/>
      <c r="H19" s="193"/>
      <c r="I19" s="194"/>
      <c r="J19" s="194"/>
      <c r="K19" s="194" t="str">
        <f>IFERROR(VLOOKUP('Formulario PPGR4'!$J19,Prov!$A$2:$B$156,2,FALSE),"")</f>
        <v/>
      </c>
      <c r="L19" s="195"/>
      <c r="M19" s="195"/>
      <c r="N19" s="195"/>
      <c r="O19" s="198" t="str">
        <f>IFERROR(VLOOKUP($G19,Catalogo!$G$20:$H$25,2,FALSE),"")</f>
        <v/>
      </c>
      <c r="P19" s="200"/>
    </row>
    <row r="20" spans="2:16" x14ac:dyDescent="0.25">
      <c r="B20" s="195" t="str">
        <f>IF('Formulario PPGR4'!$G20="","",CONCATENATE('Formulario PPGR4'!$C20,".",'Formulario PPGR4'!$D20,".",'Formulario PPGR4'!$E20,".",'Formulario PPGR4'!$F20))</f>
        <v/>
      </c>
      <c r="C20" s="195" t="str">
        <f>IF('Formulario PPGR4'!$G20="","",'Formulario PPGR1'!#REF!)</f>
        <v/>
      </c>
      <c r="D20" s="195" t="str">
        <f>IF('Formulario PPGR4'!$G20="","",'Formulario PPGR1'!#REF!)</f>
        <v/>
      </c>
      <c r="E20" s="195" t="str">
        <f>IF('Formulario PPGR4'!$G20="","",'Formulario PPGR1'!#REF!)</f>
        <v/>
      </c>
      <c r="F20" s="195" t="str">
        <f>IF('Formulario PPGR4'!$G20="","",'Formulario PPGR1'!#REF!)</f>
        <v/>
      </c>
      <c r="G20" s="193"/>
      <c r="H20" s="193"/>
      <c r="I20" s="194"/>
      <c r="J20" s="194"/>
      <c r="K20" s="194" t="str">
        <f>IFERROR(VLOOKUP('Formulario PPGR4'!$J20,Prov!$A$2:$B$156,2,FALSE),"")</f>
        <v/>
      </c>
      <c r="L20" s="195"/>
      <c r="M20" s="195"/>
      <c r="N20" s="195"/>
      <c r="O20" s="198" t="str">
        <f>IFERROR(VLOOKUP($G20,Catalogo!$G$20:$H$25,2,FALSE),"")</f>
        <v/>
      </c>
      <c r="P20" s="200"/>
    </row>
    <row r="21" spans="2:16" x14ac:dyDescent="0.25">
      <c r="B21" s="195" t="str">
        <f>IF('Formulario PPGR4'!$G21="","",CONCATENATE('Formulario PPGR4'!$C21,".",'Formulario PPGR4'!$D21,".",'Formulario PPGR4'!$E21,".",'Formulario PPGR4'!$F21))</f>
        <v/>
      </c>
      <c r="C21" s="195" t="str">
        <f>IF('Formulario PPGR4'!$G21="","",'Formulario PPGR1'!#REF!)</f>
        <v/>
      </c>
      <c r="D21" s="195" t="str">
        <f>IF('Formulario PPGR4'!$G21="","",'Formulario PPGR1'!#REF!)</f>
        <v/>
      </c>
      <c r="E21" s="195" t="str">
        <f>IF('Formulario PPGR4'!$G21="","",'Formulario PPGR1'!#REF!)</f>
        <v/>
      </c>
      <c r="F21" s="195" t="str">
        <f>IF('Formulario PPGR4'!$G21="","",'Formulario PPGR1'!#REF!)</f>
        <v/>
      </c>
      <c r="G21" s="193"/>
      <c r="H21" s="193"/>
      <c r="I21" s="194"/>
      <c r="J21" s="194"/>
      <c r="K21" s="194" t="str">
        <f>IFERROR(VLOOKUP('Formulario PPGR4'!$J21,Prov!$A$2:$B$156,2,FALSE),"")</f>
        <v/>
      </c>
      <c r="L21" s="195"/>
      <c r="M21" s="195"/>
      <c r="N21" s="195"/>
      <c r="O21" s="198" t="str">
        <f>IFERROR(VLOOKUP($G21,Catalogo!$G$20:$H$25,2,FALSE),"")</f>
        <v/>
      </c>
      <c r="P21" s="200"/>
    </row>
    <row r="22" spans="2:16" x14ac:dyDescent="0.25">
      <c r="B22" s="195" t="str">
        <f>IF('Formulario PPGR4'!$G22="","",CONCATENATE('Formulario PPGR4'!$C22,".",'Formulario PPGR4'!$D22,".",'Formulario PPGR4'!$E22,".",'Formulario PPGR4'!$F22))</f>
        <v/>
      </c>
      <c r="C22" s="195" t="str">
        <f>IF('Formulario PPGR4'!$G22="","",'Formulario PPGR1'!#REF!)</f>
        <v/>
      </c>
      <c r="D22" s="195" t="str">
        <f>IF('Formulario PPGR4'!$G22="","",'Formulario PPGR1'!#REF!)</f>
        <v/>
      </c>
      <c r="E22" s="195" t="str">
        <f>IF('Formulario PPGR4'!$G22="","",'Formulario PPGR1'!#REF!)</f>
        <v/>
      </c>
      <c r="F22" s="195" t="str">
        <f>IF('Formulario PPGR4'!$G22="","",'Formulario PPGR1'!#REF!)</f>
        <v/>
      </c>
      <c r="G22" s="193"/>
      <c r="H22" s="193"/>
      <c r="I22" s="194"/>
      <c r="J22" s="194"/>
      <c r="K22" s="194" t="str">
        <f>IFERROR(VLOOKUP('Formulario PPGR4'!$J22,Prov!$A$2:$B$156,2,FALSE),"")</f>
        <v/>
      </c>
      <c r="L22" s="195"/>
      <c r="M22" s="195"/>
      <c r="N22" s="195"/>
      <c r="O22" s="198" t="str">
        <f>IFERROR(VLOOKUP($G22,Catalogo!$G$20:$H$25,2,FALSE),"")</f>
        <v/>
      </c>
      <c r="P22" s="200"/>
    </row>
    <row r="23" spans="2:16" x14ac:dyDescent="0.25">
      <c r="B23" s="195" t="str">
        <f>IF('Formulario PPGR4'!$G23="","",CONCATENATE('Formulario PPGR4'!$C23,".",'Formulario PPGR4'!$D23,".",'Formulario PPGR4'!$E23,".",'Formulario PPGR4'!$F23))</f>
        <v/>
      </c>
      <c r="C23" s="195" t="str">
        <f>IF('Formulario PPGR4'!$G23="","",'Formulario PPGR1'!#REF!)</f>
        <v/>
      </c>
      <c r="D23" s="195" t="str">
        <f>IF('Formulario PPGR4'!$G23="","",'Formulario PPGR1'!#REF!)</f>
        <v/>
      </c>
      <c r="E23" s="195" t="str">
        <f>IF('Formulario PPGR4'!$G23="","",'Formulario PPGR1'!#REF!)</f>
        <v/>
      </c>
      <c r="F23" s="195" t="str">
        <f>IF('Formulario PPGR4'!$G23="","",'Formulario PPGR1'!#REF!)</f>
        <v/>
      </c>
      <c r="G23" s="193"/>
      <c r="H23" s="193"/>
      <c r="I23" s="194"/>
      <c r="J23" s="194"/>
      <c r="K23" s="194" t="str">
        <f>IFERROR(VLOOKUP('Formulario PPGR4'!$J23,Prov!$A$2:$B$156,2,FALSE),"")</f>
        <v/>
      </c>
      <c r="L23" s="195"/>
      <c r="M23" s="195"/>
      <c r="N23" s="195"/>
      <c r="O23" s="198" t="str">
        <f>IFERROR(VLOOKUP($G23,Catalogo!$G$20:$H$25,2,FALSE),"")</f>
        <v/>
      </c>
      <c r="P23" s="200"/>
    </row>
    <row r="24" spans="2:16" x14ac:dyDescent="0.25">
      <c r="B24" s="195" t="str">
        <f>IF('Formulario PPGR4'!$G24="","",CONCATENATE('Formulario PPGR4'!$C24,".",'Formulario PPGR4'!$D24,".",'Formulario PPGR4'!$E24,".",'Formulario PPGR4'!$F24))</f>
        <v/>
      </c>
      <c r="C24" s="195" t="str">
        <f>IF('Formulario PPGR4'!$G24="","",'Formulario PPGR1'!#REF!)</f>
        <v/>
      </c>
      <c r="D24" s="195" t="str">
        <f>IF('Formulario PPGR4'!$G24="","",'Formulario PPGR1'!#REF!)</f>
        <v/>
      </c>
      <c r="E24" s="195" t="str">
        <f>IF('Formulario PPGR4'!$G24="","",'Formulario PPGR1'!#REF!)</f>
        <v/>
      </c>
      <c r="F24" s="195" t="str">
        <f>IF('Formulario PPGR4'!$G24="","",'Formulario PPGR1'!#REF!)</f>
        <v/>
      </c>
      <c r="G24" s="192"/>
      <c r="H24" s="193"/>
      <c r="I24" s="194"/>
      <c r="J24" s="194"/>
      <c r="K24" s="194"/>
      <c r="L24" s="195"/>
      <c r="M24" s="195"/>
      <c r="N24" s="195"/>
      <c r="O24" s="198" t="str">
        <f>IFERROR(VLOOKUP($G24,Catalogo!$G$20:$H$25,2,FALSE),"")</f>
        <v/>
      </c>
      <c r="P24" s="200"/>
    </row>
    <row r="25" spans="2:16" x14ac:dyDescent="0.25">
      <c r="B25" s="195" t="str">
        <f>IF('Formulario PPGR4'!$G25="","",CONCATENATE('Formulario PPGR4'!$C25,".",'Formulario PPGR4'!$D25,".",'Formulario PPGR4'!$E25,".",'Formulario PPGR4'!$F25))</f>
        <v/>
      </c>
      <c r="C25" s="195" t="str">
        <f>IF('Formulario PPGR4'!$G25="","",'Formulario PPGR1'!#REF!)</f>
        <v/>
      </c>
      <c r="D25" s="195" t="str">
        <f>IF('Formulario PPGR4'!$G25="","",'Formulario PPGR1'!#REF!)</f>
        <v/>
      </c>
      <c r="E25" s="195" t="str">
        <f>IF('Formulario PPGR4'!$G25="","",'Formulario PPGR1'!#REF!)</f>
        <v/>
      </c>
      <c r="F25" s="195" t="str">
        <f>IF('Formulario PPGR4'!$G25="","",'Formulario PPGR1'!#REF!)</f>
        <v/>
      </c>
      <c r="G25" s="192"/>
      <c r="H25" s="193"/>
      <c r="I25" s="194"/>
      <c r="J25" s="194"/>
      <c r="K25" s="194" t="str">
        <f>IFERROR(VLOOKUP('Formulario PPGR4'!$J25,Prov!$A$2:$B$156,2,FALSE),"")</f>
        <v/>
      </c>
      <c r="L25" s="195"/>
      <c r="M25" s="195"/>
      <c r="N25" s="195"/>
      <c r="O25" s="198" t="str">
        <f>IFERROR(VLOOKUP($G25,Catalogo!$G$20:$H$25,2,FALSE),"")</f>
        <v/>
      </c>
      <c r="P25" s="200"/>
    </row>
    <row r="26" spans="2:16" x14ac:dyDescent="0.25">
      <c r="B26" s="195" t="str">
        <f>IF('Formulario PPGR4'!$G26="","",CONCATENATE('Formulario PPGR4'!$C26,".",'Formulario PPGR4'!$D26,".",'Formulario PPGR4'!$E26,".",'Formulario PPGR4'!$F26))</f>
        <v/>
      </c>
      <c r="C26" s="195" t="str">
        <f>IF('Formulario PPGR4'!$G26="","",'Formulario PPGR1'!#REF!)</f>
        <v/>
      </c>
      <c r="D26" s="195" t="str">
        <f>IF('Formulario PPGR4'!$G26="","",'Formulario PPGR1'!#REF!)</f>
        <v/>
      </c>
      <c r="E26" s="195" t="str">
        <f>IF('Formulario PPGR4'!$G26="","",'Formulario PPGR1'!#REF!)</f>
        <v/>
      </c>
      <c r="F26" s="195" t="str">
        <f>IF('Formulario PPGR4'!$G26="","",'Formulario PPGR1'!#REF!)</f>
        <v/>
      </c>
      <c r="G26" s="193"/>
      <c r="H26" s="193"/>
      <c r="I26" s="194"/>
      <c r="J26" s="194"/>
      <c r="K26" s="194" t="str">
        <f>IFERROR(VLOOKUP('Formulario PPGR4'!$J26,Prov!$A$2:$B$156,2,FALSE),"")</f>
        <v/>
      </c>
      <c r="L26" s="195"/>
      <c r="M26" s="195"/>
      <c r="N26" s="195"/>
      <c r="O26" s="198"/>
      <c r="P26" s="200"/>
    </row>
    <row r="27" spans="2:16" ht="15" customHeight="1" x14ac:dyDescent="0.25">
      <c r="B27" s="195" t="str">
        <f>IF('Formulario PPGR4'!$G27="","",CONCATENATE('Formulario PPGR4'!$C27,".",'Formulario PPGR4'!$D27,".",'Formulario PPGR4'!$E27,".",'Formulario PPGR4'!$F27))</f>
        <v/>
      </c>
      <c r="C27" s="195" t="str">
        <f>IF('Formulario PPGR4'!$G27="","",'Formulario PPGR1'!#REF!)</f>
        <v/>
      </c>
      <c r="D27" s="195" t="str">
        <f>IF('Formulario PPGR4'!$G27="","",'Formulario PPGR1'!#REF!)</f>
        <v/>
      </c>
      <c r="E27" s="195" t="str">
        <f>IF('Formulario PPGR4'!$G27="","",'Formulario PPGR1'!#REF!)</f>
        <v/>
      </c>
      <c r="F27" s="195" t="str">
        <f>IF('Formulario PPGR4'!$G27="","",'Formulario PPGR1'!#REF!)</f>
        <v/>
      </c>
      <c r="G27" s="193"/>
      <c r="H27" s="193"/>
      <c r="I27" s="194"/>
      <c r="J27" s="194"/>
      <c r="K27" s="194" t="str">
        <f>IFERROR(VLOOKUP('Formulario PPGR4'!$J27,Prov!$A$2:$B$156,2,FALSE),"")</f>
        <v/>
      </c>
      <c r="L27" s="195"/>
      <c r="M27" s="195"/>
      <c r="N27" s="195"/>
      <c r="O27" s="198" t="str">
        <f>IFERROR(VLOOKUP($G27,Catalogo!$G$20:$H$25,2,FALSE),"")</f>
        <v/>
      </c>
      <c r="P27" s="200"/>
    </row>
    <row r="28" spans="2:16" x14ac:dyDescent="0.25">
      <c r="B28" s="195" t="str">
        <f>IF('Formulario PPGR4'!$G28="","",CONCATENATE('Formulario PPGR4'!$C28,".",'Formulario PPGR4'!$D28,".",'Formulario PPGR4'!$E28,".",'Formulario PPGR4'!$F28))</f>
        <v/>
      </c>
      <c r="C28" s="195" t="str">
        <f>IF('Formulario PPGR4'!$G28="","",'Formulario PPGR1'!#REF!)</f>
        <v/>
      </c>
      <c r="D28" s="195" t="str">
        <f>IF('Formulario PPGR4'!$G28="","",'Formulario PPGR1'!#REF!)</f>
        <v/>
      </c>
      <c r="E28" s="195" t="str">
        <f>IF('Formulario PPGR4'!$G28="","",'Formulario PPGR1'!#REF!)</f>
        <v/>
      </c>
      <c r="F28" s="195" t="str">
        <f>IF('Formulario PPGR4'!$G28="","",'Formulario PPGR1'!#REF!)</f>
        <v/>
      </c>
      <c r="G28" s="193"/>
      <c r="H28" s="193"/>
      <c r="I28" s="194"/>
      <c r="J28" s="194"/>
      <c r="K28" s="194" t="str">
        <f>IFERROR(VLOOKUP('Formulario PPGR4'!$J28,Prov!$A$2:$B$156,2,FALSE),"")</f>
        <v/>
      </c>
      <c r="L28" s="195"/>
      <c r="M28" s="195"/>
      <c r="N28" s="195"/>
      <c r="O28" s="198" t="str">
        <f>IFERROR(VLOOKUP($G28,Catalogo!$G$20:$H$25,2,FALSE),"")</f>
        <v/>
      </c>
      <c r="P28" s="200"/>
    </row>
    <row r="29" spans="2:16" ht="15" customHeight="1" x14ac:dyDescent="0.25">
      <c r="B29" s="195" t="str">
        <f>IF('Formulario PPGR4'!$G29="","",CONCATENATE('Formulario PPGR4'!$C29,".",'Formulario PPGR4'!$D29,".",'Formulario PPGR4'!$E29,".",'Formulario PPGR4'!$F29))</f>
        <v/>
      </c>
      <c r="C29" s="195" t="str">
        <f>IF('Formulario PPGR4'!$G29="","",'Formulario PPGR1'!#REF!)</f>
        <v/>
      </c>
      <c r="D29" s="195" t="str">
        <f>IF('Formulario PPGR4'!$G29="","",'Formulario PPGR1'!#REF!)</f>
        <v/>
      </c>
      <c r="E29" s="195" t="str">
        <f>IF('Formulario PPGR4'!$G29="","",'Formulario PPGR1'!#REF!)</f>
        <v/>
      </c>
      <c r="F29" s="195" t="str">
        <f>IF('Formulario PPGR4'!$G29="","",'Formulario PPGR1'!#REF!)</f>
        <v/>
      </c>
      <c r="G29" s="193"/>
      <c r="H29" s="193"/>
      <c r="I29" s="194"/>
      <c r="J29" s="194"/>
      <c r="K29" s="194" t="str">
        <f>IFERROR(VLOOKUP('Formulario PPGR4'!$J29,Prov!$A$2:$B$156,2,FALSE),"")</f>
        <v/>
      </c>
      <c r="L29" s="195"/>
      <c r="M29" s="195"/>
      <c r="N29" s="195"/>
      <c r="O29" s="198" t="str">
        <f>IFERROR(VLOOKUP($G29,Catalogo!$G$20:$H$25,2,FALSE),"")</f>
        <v/>
      </c>
      <c r="P29" s="200"/>
    </row>
    <row r="30" spans="2:16" ht="15" customHeight="1" x14ac:dyDescent="0.25">
      <c r="B30" s="195" t="str">
        <f>IF('Formulario PPGR4'!$G30="","",CONCATENATE('Formulario PPGR4'!$C30,".",'Formulario PPGR4'!$D30,".",'Formulario PPGR4'!$E30,".",'Formulario PPGR4'!$F30))</f>
        <v/>
      </c>
      <c r="C30" s="195" t="str">
        <f>IF('Formulario PPGR4'!$G30="","",'Formulario PPGR1'!#REF!)</f>
        <v/>
      </c>
      <c r="D30" s="195" t="str">
        <f>IF('Formulario PPGR4'!$G30="","",'Formulario PPGR1'!#REF!)</f>
        <v/>
      </c>
      <c r="E30" s="195" t="str">
        <f>IF('Formulario PPGR4'!$G30="","",'Formulario PPGR1'!#REF!)</f>
        <v/>
      </c>
      <c r="F30" s="195" t="str">
        <f>IF('Formulario PPGR4'!$G30="","",'Formulario PPGR1'!#REF!)</f>
        <v/>
      </c>
      <c r="G30" s="193"/>
      <c r="H30" s="193"/>
      <c r="I30" s="194"/>
      <c r="J30" s="194"/>
      <c r="K30" s="194" t="str">
        <f>IFERROR(VLOOKUP('Formulario PPGR4'!$J30,Prov!$A$2:$B$156,2,FALSE),"")</f>
        <v/>
      </c>
      <c r="L30" s="195"/>
      <c r="M30" s="195"/>
      <c r="N30" s="195"/>
      <c r="O30" s="198" t="str">
        <f>IFERROR(VLOOKUP($G30,Catalogo!$G$20:$H$25,2,FALSE),"")</f>
        <v/>
      </c>
      <c r="P30" s="200"/>
    </row>
    <row r="31" spans="2:16" ht="15" customHeight="1" x14ac:dyDescent="0.25">
      <c r="B31" s="195" t="str">
        <f>IF('Formulario PPGR4'!$G31="","",CONCATENATE('Formulario PPGR4'!$C31,".",'Formulario PPGR4'!$D31,".",'Formulario PPGR4'!$E31,".",'Formulario PPGR4'!$F31))</f>
        <v/>
      </c>
      <c r="C31" s="195" t="str">
        <f>IF('Formulario PPGR4'!$G31="","",'Formulario PPGR1'!#REF!)</f>
        <v/>
      </c>
      <c r="D31" s="195" t="str">
        <f>IF('Formulario PPGR4'!$G31="","",'Formulario PPGR1'!#REF!)</f>
        <v/>
      </c>
      <c r="E31" s="195" t="str">
        <f>IF('Formulario PPGR4'!$G31="","",'Formulario PPGR1'!#REF!)</f>
        <v/>
      </c>
      <c r="F31" s="195" t="str">
        <f>IF('Formulario PPGR4'!$G31="","",'Formulario PPGR1'!#REF!)</f>
        <v/>
      </c>
      <c r="G31" s="193"/>
      <c r="H31" s="193"/>
      <c r="I31" s="194"/>
      <c r="J31" s="194"/>
      <c r="K31" s="194" t="str">
        <f>IFERROR(VLOOKUP('Formulario PPGR4'!$J31,Prov!$A$2:$B$156,2,FALSE),"")</f>
        <v/>
      </c>
      <c r="L31" s="195"/>
      <c r="M31" s="195"/>
      <c r="N31" s="195"/>
      <c r="O31" s="198" t="str">
        <f>IFERROR(VLOOKUP(#REF!,Catalogo!$G$20:$H$25,2,FALSE),"")</f>
        <v/>
      </c>
      <c r="P31" s="200"/>
    </row>
    <row r="32" spans="2:16" ht="15" customHeight="1" x14ac:dyDescent="0.25">
      <c r="B32" s="195" t="str">
        <f>IF('Formulario PPGR4'!$G32="","",CONCATENATE('Formulario PPGR4'!$C32,".",'Formulario PPGR4'!$D32,".",'Formulario PPGR4'!$E32,".",'Formulario PPGR4'!$F32))</f>
        <v/>
      </c>
      <c r="C32" s="195" t="str">
        <f>IF('Formulario PPGR4'!$G32="","",'Formulario PPGR1'!#REF!)</f>
        <v/>
      </c>
      <c r="D32" s="195" t="str">
        <f>IF('Formulario PPGR4'!$G32="","",'Formulario PPGR1'!#REF!)</f>
        <v/>
      </c>
      <c r="E32" s="195" t="str">
        <f>IF('Formulario PPGR4'!$G32="","",'Formulario PPGR1'!#REF!)</f>
        <v/>
      </c>
      <c r="F32" s="195" t="str">
        <f>IF('Formulario PPGR4'!$G32="","",'Formulario PPGR1'!#REF!)</f>
        <v/>
      </c>
      <c r="G32" s="208"/>
      <c r="H32" s="193"/>
      <c r="I32" s="194"/>
      <c r="J32" s="194"/>
      <c r="K32" s="194" t="str">
        <f>IFERROR(VLOOKUP('Formulario PPGR4'!$J32,Prov!$A$2:$B$156,2,FALSE),"")</f>
        <v/>
      </c>
      <c r="L32" s="195"/>
      <c r="M32" s="195"/>
      <c r="N32" s="195"/>
      <c r="O32" s="198" t="str">
        <f>IFERROR(VLOOKUP($G31,Catalogo!$G$20:$H$25,2,FALSE),"")</f>
        <v/>
      </c>
      <c r="P32" s="200"/>
    </row>
    <row r="33" spans="2:16" ht="15" customHeight="1" x14ac:dyDescent="0.25">
      <c r="B33" s="195" t="str">
        <f>IF('Formulario PPGR4'!$G33="","",CONCATENATE('Formulario PPGR4'!$C33,".",'Formulario PPGR4'!$D33,".",'Formulario PPGR4'!$E33,".",'Formulario PPGR4'!$F33))</f>
        <v/>
      </c>
      <c r="C33" s="195" t="str">
        <f>IF('Formulario PPGR4'!$G33="","",'Formulario PPGR1'!#REF!)</f>
        <v/>
      </c>
      <c r="D33" s="195" t="str">
        <f>IF('Formulario PPGR4'!$G33="","",'Formulario PPGR1'!#REF!)</f>
        <v/>
      </c>
      <c r="E33" s="195" t="str">
        <f>IF('Formulario PPGR4'!$G33="","",'Formulario PPGR1'!#REF!)</f>
        <v/>
      </c>
      <c r="F33" s="195" t="str">
        <f>IF('Formulario PPGR4'!$G33="","",'Formulario PPGR1'!#REF!)</f>
        <v/>
      </c>
      <c r="G33" s="193"/>
      <c r="H33" s="193"/>
      <c r="I33" s="194"/>
      <c r="J33" s="194"/>
      <c r="K33" s="194" t="str">
        <f>IFERROR(VLOOKUP('Formulario PPGR4'!$J33,Prov!$A$2:$B$156,2,FALSE),"")</f>
        <v/>
      </c>
      <c r="L33" s="195"/>
      <c r="M33" s="195"/>
      <c r="N33" s="195"/>
      <c r="O33" s="198" t="str">
        <f>IFERROR(VLOOKUP($G33,Catalogo!$G$20:$H$25,2,FALSE),"")</f>
        <v/>
      </c>
      <c r="P33" s="200"/>
    </row>
    <row r="34" spans="2:16" ht="15" customHeight="1" x14ac:dyDescent="0.25">
      <c r="B34" s="195" t="str">
        <f>IF('Formulario PPGR4'!$G34="","",CONCATENATE('Formulario PPGR4'!$C34,".",'Formulario PPGR4'!$D34,".",'Formulario PPGR4'!$E34,".",'Formulario PPGR4'!$F34))</f>
        <v/>
      </c>
      <c r="C34" s="195" t="str">
        <f>IF('Formulario PPGR4'!$G34="","",'Formulario PPGR1'!#REF!)</f>
        <v/>
      </c>
      <c r="D34" s="195" t="str">
        <f>IF('Formulario PPGR4'!$G34="","",'Formulario PPGR1'!#REF!)</f>
        <v/>
      </c>
      <c r="E34" s="195" t="str">
        <f>IF('Formulario PPGR4'!$G34="","",'Formulario PPGR1'!#REF!)</f>
        <v/>
      </c>
      <c r="F34" s="195" t="str">
        <f>IF('Formulario PPGR4'!$G34="","",'Formulario PPGR1'!#REF!)</f>
        <v/>
      </c>
      <c r="G34" s="193"/>
      <c r="H34" s="193"/>
      <c r="I34" s="194"/>
      <c r="J34" s="194"/>
      <c r="K34" s="194" t="str">
        <f>IFERROR(VLOOKUP('Formulario PPGR4'!$J34,Prov!$A$2:$B$156,2,FALSE),"")</f>
        <v/>
      </c>
      <c r="L34" s="195"/>
      <c r="M34" s="195"/>
      <c r="N34" s="195"/>
      <c r="O34" s="198" t="str">
        <f>IFERROR(VLOOKUP($G34,Catalogo!$G$20:$H$25,2,FALSE),"")</f>
        <v/>
      </c>
      <c r="P34" s="200"/>
    </row>
    <row r="35" spans="2:16" ht="15" customHeight="1" x14ac:dyDescent="0.25">
      <c r="B35" s="195" t="str">
        <f>IF('Formulario PPGR4'!$G35="","",CONCATENATE('Formulario PPGR4'!$C35,".",'Formulario PPGR4'!$D35,".",'Formulario PPGR4'!$E35,".",'Formulario PPGR4'!$F35))</f>
        <v/>
      </c>
      <c r="C35" s="195" t="str">
        <f>IF('Formulario PPGR4'!$G35="","",'Formulario PPGR1'!#REF!)</f>
        <v/>
      </c>
      <c r="D35" s="195" t="str">
        <f>IF('Formulario PPGR4'!$G35="","",'Formulario PPGR1'!#REF!)</f>
        <v/>
      </c>
      <c r="E35" s="195" t="str">
        <f>IF('Formulario PPGR4'!$G35="","",'Formulario PPGR1'!#REF!)</f>
        <v/>
      </c>
      <c r="F35" s="195" t="str">
        <f>IF('Formulario PPGR4'!$G35="","",'Formulario PPGR1'!#REF!)</f>
        <v/>
      </c>
      <c r="G35" s="193"/>
      <c r="H35" s="193"/>
      <c r="I35" s="194"/>
      <c r="J35" s="194"/>
      <c r="K35" s="194" t="str">
        <f>IFERROR(VLOOKUP('Formulario PPGR4'!$J35,Prov!$A$2:$B$156,2,FALSE),"")</f>
        <v/>
      </c>
      <c r="L35" s="195"/>
      <c r="M35" s="195"/>
      <c r="N35" s="195"/>
      <c r="O35" s="198" t="str">
        <f>IFERROR(VLOOKUP($G35,Catalogo!$G$20:$H$25,2,FALSE),"")</f>
        <v/>
      </c>
      <c r="P35" s="200"/>
    </row>
    <row r="36" spans="2:16" ht="15" customHeight="1" x14ac:dyDescent="0.25">
      <c r="B36" s="195" t="str">
        <f>IF('Formulario PPGR4'!$G36="","",CONCATENATE('Formulario PPGR4'!$C36,".",'Formulario PPGR4'!$D36,".",'Formulario PPGR4'!$E36,".",'Formulario PPGR4'!$F36))</f>
        <v/>
      </c>
      <c r="C36" s="195" t="str">
        <f>IF('Formulario PPGR4'!$G36="","",'Formulario PPGR1'!#REF!)</f>
        <v/>
      </c>
      <c r="D36" s="195" t="str">
        <f>IF('Formulario PPGR4'!$G36="","",'Formulario PPGR1'!#REF!)</f>
        <v/>
      </c>
      <c r="E36" s="195" t="str">
        <f>IF('Formulario PPGR4'!$G36="","",'Formulario PPGR1'!#REF!)</f>
        <v/>
      </c>
      <c r="F36" s="195" t="str">
        <f>IF('Formulario PPGR4'!$G36="","",'Formulario PPGR1'!#REF!)</f>
        <v/>
      </c>
      <c r="G36" s="193"/>
      <c r="H36" s="193"/>
      <c r="I36" s="194"/>
      <c r="J36" s="194"/>
      <c r="K36" s="194" t="str">
        <f>IFERROR(VLOOKUP('Formulario PPGR4'!$J36,Prov!$A$2:$B$156,2,FALSE),"")</f>
        <v/>
      </c>
      <c r="L36" s="195"/>
      <c r="M36" s="195"/>
      <c r="N36" s="195"/>
      <c r="O36" s="198" t="str">
        <f>IFERROR(VLOOKUP($G36,Catalogo!$G$20:$H$25,2,FALSE),"")</f>
        <v/>
      </c>
      <c r="P36" s="200"/>
    </row>
    <row r="37" spans="2:16" ht="15" customHeight="1" x14ac:dyDescent="0.25">
      <c r="B37" s="195" t="str">
        <f>IF('Formulario PPGR4'!$G37="","",CONCATENATE('Formulario PPGR4'!$C37,".",'Formulario PPGR4'!$D37,".",'Formulario PPGR4'!$E37,".",'Formulario PPGR4'!$F37))</f>
        <v/>
      </c>
      <c r="C37" s="195" t="str">
        <f>IF('Formulario PPGR4'!$G37="","",'Formulario PPGR1'!#REF!)</f>
        <v/>
      </c>
      <c r="D37" s="195" t="str">
        <f>IF('Formulario PPGR4'!$G37="","",'Formulario PPGR1'!#REF!)</f>
        <v/>
      </c>
      <c r="E37" s="195" t="str">
        <f>IF('Formulario PPGR4'!$G37="","",'Formulario PPGR1'!#REF!)</f>
        <v/>
      </c>
      <c r="F37" s="195" t="str">
        <f>IF('Formulario PPGR4'!$G37="","",'Formulario PPGR1'!#REF!)</f>
        <v/>
      </c>
      <c r="G37" s="193"/>
      <c r="H37" s="193"/>
      <c r="I37" s="194"/>
      <c r="J37" s="194"/>
      <c r="K37" s="194" t="str">
        <f>IFERROR(VLOOKUP('Formulario PPGR4'!$J37,Prov!$A$2:$B$156,2,FALSE),"")</f>
        <v/>
      </c>
      <c r="L37" s="195"/>
      <c r="M37" s="195"/>
      <c r="N37" s="195"/>
      <c r="O37" s="198" t="str">
        <f>IFERROR(VLOOKUP($G37,Catalogo!$G$20:$H$25,2,FALSE),"")</f>
        <v/>
      </c>
      <c r="P37" s="200"/>
    </row>
  </sheetData>
  <sheetProtection sheet="1" objects="1" scenarios="1"/>
  <dataValidations count="6">
    <dataValidation type="list" allowBlank="1" showInputMessage="1" showErrorMessage="1" sqref="J9:J37" xr:uid="{00000000-0002-0000-0400-000000000000}">
      <formula1>Provincias</formula1>
    </dataValidation>
    <dataValidation type="list" allowBlank="1" showInputMessage="1" showErrorMessage="1" sqref="H9:H37" xr:uid="{00000000-0002-0000-0400-000001000000}">
      <formula1>LsTipoEESS</formula1>
    </dataValidation>
    <dataValidation type="list" allowBlank="1" showInputMessage="1" showErrorMessage="1" sqref="G9:G31 G33:G37" xr:uid="{00000000-0002-0000-0400-000002000000}">
      <formula1>lsTipoIntervencion</formula1>
    </dataValidation>
    <dataValidation type="list" allowBlank="1" showInputMessage="1" showErrorMessage="1" sqref="P9:P37" xr:uid="{00000000-0002-0000-0400-000003000000}">
      <formula1>lsFuentesFinanciamiento</formula1>
    </dataValidation>
    <dataValidation type="list" allowBlank="1" showInputMessage="1" showErrorMessage="1" sqref="L9:L37" xr:uid="{00000000-0002-0000-0400-000004000000}">
      <formula1>INDIRECT($K9)</formula1>
    </dataValidation>
    <dataValidation type="whole" allowBlank="1" showInputMessage="1" showErrorMessage="1" sqref="N9:N37" xr:uid="{00000000-0002-0000-0400-000005000000}">
      <formula1>0</formula1>
      <formula2>1000000</formula2>
    </dataValidation>
  </dataValidations>
  <pageMargins left="1.0629921259842521" right="0.11811023622047245" top="0.94488188976377963" bottom="0.15748031496062992" header="0" footer="0"/>
  <pageSetup scale="75" orientation="landscape" r:id="rId1"/>
  <headerFooter alignWithMargins="0"/>
  <drawing r:id="rId2"/>
  <legacyDrawing r:id="rId3"/>
  <controls>
    <mc:AlternateContent xmlns:mc="http://schemas.openxmlformats.org/markup-compatibility/2006">
      <mc:Choice Requires="x14">
        <control shapeId="43010" r:id="rId4" name="CommandButton1">
          <controlPr defaultSize="0" autoLine="0" r:id="rId5">
            <anchor moveWithCells="1">
              <from>
                <xdr:col>6</xdr:col>
                <xdr:colOff>38100</xdr:colOff>
                <xdr:row>5</xdr:row>
                <xdr:rowOff>95250</xdr:rowOff>
              </from>
              <to>
                <xdr:col>6</xdr:col>
                <xdr:colOff>1495425</xdr:colOff>
                <xdr:row>6</xdr:row>
                <xdr:rowOff>190500</xdr:rowOff>
              </to>
            </anchor>
          </controlPr>
        </control>
      </mc:Choice>
      <mc:Fallback>
        <control shapeId="43010" r:id="rId4" name="CommandButton1"/>
      </mc:Fallback>
    </mc:AlternateContent>
  </controls>
  <tableParts count="1">
    <tablePart r:id="rId6"/>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dimension ref="B1:AE66"/>
  <sheetViews>
    <sheetView showGridLines="0" zoomScaleNormal="100" workbookViewId="0">
      <selection activeCell="U9" sqref="U9"/>
    </sheetView>
  </sheetViews>
  <sheetFormatPr baseColWidth="10" defaultColWidth="9.140625" defaultRowHeight="12.75" x14ac:dyDescent="0.2"/>
  <cols>
    <col min="1" max="1" width="3.85546875" style="2" customWidth="1"/>
    <col min="2" max="4" width="6.5703125" style="2" hidden="1" customWidth="1"/>
    <col min="5" max="5" width="8" style="2" hidden="1" customWidth="1"/>
    <col min="6" max="6" width="6.5703125" style="2" hidden="1" customWidth="1"/>
    <col min="7" max="7" width="30.7109375" style="4" customWidth="1"/>
    <col min="8" max="8" width="28.42578125" style="4" customWidth="1"/>
    <col min="9" max="9" width="16.7109375" style="4" hidden="1" customWidth="1"/>
    <col min="10" max="10" width="16.7109375" style="4" customWidth="1"/>
    <col min="11" max="11" width="17.140625" style="4" customWidth="1"/>
    <col min="12" max="12" width="16.42578125" style="4" customWidth="1"/>
    <col min="13" max="13" width="17.85546875" style="4" customWidth="1"/>
    <col min="14" max="14" width="19" style="4" customWidth="1"/>
    <col min="15" max="15" width="11.42578125" style="4" hidden="1" customWidth="1"/>
    <col min="16" max="16" width="16.5703125" style="4" customWidth="1"/>
    <col min="17" max="19" width="18" style="4" customWidth="1"/>
    <col min="20" max="20" width="18.140625" style="4" customWidth="1"/>
    <col min="21" max="21" width="17.85546875" style="4" customWidth="1"/>
    <col min="22" max="22" width="25.85546875" style="2" customWidth="1"/>
    <col min="23" max="16384" width="9.140625" style="2"/>
  </cols>
  <sheetData>
    <row r="1" spans="2:31" ht="15" customHeight="1" x14ac:dyDescent="0.25">
      <c r="G1" s="175"/>
      <c r="H1" s="175"/>
      <c r="I1" s="175"/>
      <c r="J1" s="175"/>
      <c r="K1" s="175"/>
      <c r="L1" s="175"/>
      <c r="M1" s="175"/>
      <c r="N1" s="175"/>
      <c r="O1" s="175"/>
      <c r="P1" s="175"/>
      <c r="Q1" s="175"/>
      <c r="R1" s="2"/>
      <c r="S1" s="2"/>
      <c r="T1" s="2"/>
      <c r="U1" s="2"/>
      <c r="W1" s="176"/>
      <c r="X1" s="176"/>
      <c r="Y1" s="176"/>
      <c r="Z1" s="176"/>
      <c r="AA1" s="176"/>
      <c r="AB1" s="176"/>
      <c r="AC1" s="176"/>
      <c r="AD1" s="176"/>
      <c r="AE1"/>
    </row>
    <row r="2" spans="2:31" customFormat="1" ht="15.75" x14ac:dyDescent="0.25">
      <c r="H2" s="172" t="str">
        <f>'Formulario PPGR1'!G2</f>
        <v>Servicio Nacional de Salud</v>
      </c>
      <c r="I2" s="172"/>
      <c r="L2" s="1"/>
      <c r="M2" s="1"/>
      <c r="N2" s="1"/>
      <c r="O2" s="1"/>
      <c r="P2" s="1"/>
      <c r="Q2" s="1"/>
      <c r="R2" s="1"/>
      <c r="S2" s="1"/>
      <c r="T2" s="1"/>
      <c r="U2" s="1"/>
      <c r="V2" s="1"/>
      <c r="W2" s="131"/>
      <c r="X2" s="129"/>
      <c r="Y2" s="129"/>
      <c r="Z2" s="129"/>
      <c r="AA2" s="130"/>
    </row>
    <row r="3" spans="2:31" customFormat="1" ht="15" x14ac:dyDescent="0.25">
      <c r="H3" s="173" t="str">
        <f>'Formulario PPGR1'!G3</f>
        <v>Dirección de Planificación y Desarrollo</v>
      </c>
      <c r="I3" s="173"/>
      <c r="L3" s="1"/>
      <c r="M3" s="1"/>
      <c r="N3" s="1"/>
      <c r="O3" s="1"/>
      <c r="P3" s="1"/>
      <c r="Q3" s="1"/>
      <c r="R3" s="1"/>
      <c r="S3" s="1"/>
      <c r="T3" s="1"/>
      <c r="U3" s="1"/>
      <c r="V3" s="1"/>
      <c r="W3" s="131"/>
      <c r="X3" s="129"/>
      <c r="Y3" s="129"/>
      <c r="Z3" s="129"/>
      <c r="AA3" s="130"/>
    </row>
    <row r="4" spans="2:31" customFormat="1" ht="15" x14ac:dyDescent="0.25">
      <c r="H4" s="174" t="str">
        <f>'Formulario PPGR1'!G4</f>
        <v xml:space="preserve">Plan Operativo Anual </v>
      </c>
      <c r="I4" s="174"/>
      <c r="L4" s="1"/>
      <c r="M4" s="1"/>
      <c r="N4" s="1"/>
      <c r="O4" s="1"/>
      <c r="P4" s="1"/>
      <c r="Q4" s="1"/>
      <c r="R4" s="1"/>
      <c r="S4" s="1"/>
      <c r="T4" s="1"/>
      <c r="U4" s="1"/>
      <c r="V4" s="1"/>
      <c r="W4" s="131"/>
      <c r="X4" s="129"/>
      <c r="Y4" s="129"/>
      <c r="Z4" s="129"/>
      <c r="AA4" s="130"/>
    </row>
    <row r="5" spans="2:31" customFormat="1" ht="15" x14ac:dyDescent="0.25">
      <c r="H5" s="174" t="s">
        <v>837</v>
      </c>
      <c r="I5" s="174"/>
      <c r="L5" s="1"/>
      <c r="M5" s="1"/>
      <c r="N5" s="1"/>
      <c r="O5" s="1"/>
      <c r="P5" s="1"/>
      <c r="Q5" s="1"/>
      <c r="R5" s="1"/>
      <c r="S5" s="1"/>
      <c r="T5" s="1"/>
      <c r="U5" s="1"/>
      <c r="V5" s="1"/>
      <c r="W5" s="131"/>
      <c r="X5" s="129"/>
      <c r="Y5" s="129"/>
      <c r="Z5" s="129"/>
      <c r="AA5" s="130"/>
    </row>
    <row r="6" spans="2:31" ht="15" x14ac:dyDescent="0.25">
      <c r="G6" s="177"/>
      <c r="H6" s="121" t="str">
        <f>'Formulario PPGR1'!$M$3</f>
        <v>SNS - Dirección Central</v>
      </c>
      <c r="I6" s="121"/>
      <c r="J6" s="2"/>
      <c r="K6" s="2"/>
      <c r="L6" s="1"/>
      <c r="M6" s="1"/>
      <c r="N6" s="1"/>
      <c r="O6" s="1"/>
      <c r="P6" s="1"/>
      <c r="Q6" s="1"/>
      <c r="R6" s="1"/>
      <c r="S6" s="1"/>
      <c r="T6" s="2"/>
      <c r="U6" s="2"/>
      <c r="W6" s="176"/>
      <c r="X6" s="176"/>
      <c r="Y6" s="176"/>
      <c r="Z6" s="176"/>
      <c r="AA6" s="176"/>
      <c r="AB6" s="176"/>
      <c r="AC6" s="176"/>
      <c r="AD6" s="176"/>
      <c r="AE6"/>
    </row>
    <row r="8" spans="2:31" ht="25.5" x14ac:dyDescent="0.2">
      <c r="B8" s="205" t="s">
        <v>94</v>
      </c>
      <c r="C8" s="206" t="s">
        <v>95</v>
      </c>
      <c r="D8" s="206" t="s">
        <v>96</v>
      </c>
      <c r="E8" s="206" t="s">
        <v>97</v>
      </c>
      <c r="F8" s="207" t="s">
        <v>224</v>
      </c>
      <c r="G8" s="178" t="s">
        <v>838</v>
      </c>
      <c r="H8" s="178" t="s">
        <v>839</v>
      </c>
      <c r="I8" s="189" t="s">
        <v>821</v>
      </c>
      <c r="J8" s="178" t="s">
        <v>840</v>
      </c>
      <c r="K8" s="178" t="s">
        <v>822</v>
      </c>
      <c r="L8" s="178" t="s">
        <v>831</v>
      </c>
      <c r="M8" s="178" t="s">
        <v>832</v>
      </c>
      <c r="N8" s="178" t="s">
        <v>833</v>
      </c>
      <c r="O8" s="178" t="s">
        <v>834</v>
      </c>
      <c r="P8" s="178" t="s">
        <v>835</v>
      </c>
      <c r="Q8" s="180" t="s">
        <v>823</v>
      </c>
      <c r="R8" s="180" t="s">
        <v>824</v>
      </c>
      <c r="S8" s="180" t="s">
        <v>825</v>
      </c>
      <c r="T8" s="179" t="s">
        <v>841</v>
      </c>
      <c r="U8" s="180" t="s">
        <v>827</v>
      </c>
      <c r="V8" s="181" t="s">
        <v>828</v>
      </c>
      <c r="W8" s="180" t="s">
        <v>842</v>
      </c>
    </row>
    <row r="9" spans="2:31" x14ac:dyDescent="0.2">
      <c r="B9" s="206" t="str">
        <f>IF('Formulario PPGR5'!$G9="","",CONCATENATE('Formulario PPGR5'!$C9,".",'Formulario PPGR5'!$D9,".",'Formulario PPGR5'!$E9,".",'Formulario PPGR5'!$F9))</f>
        <v/>
      </c>
      <c r="C9" s="206" t="str">
        <f>IF('Formulario PPGR5'!$G9="","",'Formulario PPGR1'!#REF!)</f>
        <v/>
      </c>
      <c r="D9" s="206" t="str">
        <f>IF('Formulario PPGR5'!$G9="","",'Formulario PPGR1'!#REF!)</f>
        <v/>
      </c>
      <c r="E9" s="206" t="str">
        <f>IF('Formulario PPGR5'!$G9="","",'Formulario PPGR1'!#REF!)</f>
        <v/>
      </c>
      <c r="F9" s="206" t="str">
        <f>IF('Formulario PPGR5'!$G9="","",'Formulario PPGR1'!#REF!)</f>
        <v/>
      </c>
      <c r="G9" s="192"/>
      <c r="H9" s="209"/>
      <c r="I9" s="210" t="s">
        <v>843</v>
      </c>
      <c r="J9" s="209"/>
      <c r="K9" s="209"/>
      <c r="L9" s="192"/>
      <c r="M9" s="211"/>
      <c r="N9" s="211"/>
      <c r="O9" s="212"/>
      <c r="P9" s="212"/>
      <c r="Q9" s="213"/>
      <c r="R9" s="213"/>
      <c r="S9" s="213"/>
      <c r="T9" s="214"/>
      <c r="U9" s="214"/>
      <c r="V9" s="215"/>
      <c r="W9" s="216"/>
    </row>
    <row r="10" spans="2:31" x14ac:dyDescent="0.2">
      <c r="B10" s="206" t="str">
        <f>IF('Formulario PPGR5'!$G10="","",CONCATENATE('Formulario PPGR5'!$C10,".",'Formulario PPGR5'!$D10,".",'Formulario PPGR5'!$E10,".",'Formulario PPGR5'!$F10))</f>
        <v/>
      </c>
      <c r="C10" s="206" t="str">
        <f>IF('Formulario PPGR5'!$G10="","",'Formulario PPGR1'!#REF!)</f>
        <v/>
      </c>
      <c r="D10" s="206" t="str">
        <f>IF('Formulario PPGR5'!$G10="","",'Formulario PPGR1'!#REF!)</f>
        <v/>
      </c>
      <c r="E10" s="206" t="str">
        <f>IF('Formulario PPGR5'!$G10="","",'Formulario PPGR1'!#REF!)</f>
        <v/>
      </c>
      <c r="F10" s="206" t="str">
        <f>IF('Formulario PPGR5'!$G10="","",'Formulario PPGR1'!#REF!)</f>
        <v/>
      </c>
      <c r="G10" s="192"/>
      <c r="H10" s="209"/>
      <c r="I10" s="210" t="s">
        <v>843</v>
      </c>
      <c r="J10" s="209"/>
      <c r="K10" s="209"/>
      <c r="L10" s="192"/>
      <c r="M10" s="211"/>
      <c r="N10" s="211"/>
      <c r="O10" s="212"/>
      <c r="P10" s="212"/>
      <c r="Q10" s="213"/>
      <c r="R10" s="213"/>
      <c r="S10" s="213"/>
      <c r="T10" s="214"/>
      <c r="U10" s="214"/>
      <c r="V10" s="215"/>
      <c r="W10" s="216"/>
    </row>
    <row r="11" spans="2:31" x14ac:dyDescent="0.2">
      <c r="B11" s="206" t="str">
        <f>IF('Formulario PPGR5'!$G11="","",CONCATENATE('Formulario PPGR5'!$C11,".",'Formulario PPGR5'!$D11,".",'Formulario PPGR5'!$E11,".",'Formulario PPGR5'!$F11))</f>
        <v/>
      </c>
      <c r="C11" s="206" t="str">
        <f>IF('Formulario PPGR5'!$G11="","",'Formulario PPGR1'!#REF!)</f>
        <v/>
      </c>
      <c r="D11" s="206" t="str">
        <f>IF('Formulario PPGR5'!$G11="","",'Formulario PPGR1'!#REF!)</f>
        <v/>
      </c>
      <c r="E11" s="206" t="str">
        <f>IF('Formulario PPGR5'!$G11="","",'Formulario PPGR1'!#REF!)</f>
        <v/>
      </c>
      <c r="F11" s="206" t="str">
        <f>IF('Formulario PPGR5'!$G11="","",'Formulario PPGR1'!#REF!)</f>
        <v/>
      </c>
      <c r="G11" s="192"/>
      <c r="H11" s="209"/>
      <c r="I11" s="210" t="s">
        <v>843</v>
      </c>
      <c r="J11" s="209"/>
      <c r="K11" s="209"/>
      <c r="L11" s="192"/>
      <c r="M11" s="211"/>
      <c r="N11" s="211"/>
      <c r="O11" s="212"/>
      <c r="P11" s="212"/>
      <c r="Q11" s="213"/>
      <c r="R11" s="213"/>
      <c r="S11" s="213"/>
      <c r="T11" s="214"/>
      <c r="U11" s="214"/>
      <c r="V11" s="215"/>
      <c r="W11" s="216"/>
    </row>
    <row r="12" spans="2:31" x14ac:dyDescent="0.2">
      <c r="B12" s="206" t="str">
        <f>IF('Formulario PPGR5'!$G12="","",CONCATENATE('Formulario PPGR5'!$C12,".",'Formulario PPGR5'!$D12,".",'Formulario PPGR5'!$E12,".",'Formulario PPGR5'!$F12))</f>
        <v/>
      </c>
      <c r="C12" s="206" t="str">
        <f>IF('Formulario PPGR5'!$G12="","",'Formulario PPGR1'!#REF!)</f>
        <v/>
      </c>
      <c r="D12" s="206" t="str">
        <f>IF('Formulario PPGR5'!$G12="","",'Formulario PPGR1'!#REF!)</f>
        <v/>
      </c>
      <c r="E12" s="206" t="str">
        <f>IF('Formulario PPGR5'!$G12="","",'Formulario PPGR1'!#REF!)</f>
        <v/>
      </c>
      <c r="F12" s="206" t="str">
        <f>IF('Formulario PPGR5'!$G12="","",'Formulario PPGR1'!#REF!)</f>
        <v/>
      </c>
      <c r="G12" s="192"/>
      <c r="H12" s="209"/>
      <c r="I12" s="210" t="s">
        <v>843</v>
      </c>
      <c r="J12" s="209"/>
      <c r="K12" s="209"/>
      <c r="L12" s="209"/>
      <c r="M12" s="211"/>
      <c r="N12" s="211"/>
      <c r="O12" s="211"/>
      <c r="P12" s="212"/>
      <c r="Q12" s="213"/>
      <c r="R12" s="195"/>
      <c r="S12" s="195"/>
      <c r="T12" s="195"/>
      <c r="U12" s="180"/>
      <c r="V12" s="216"/>
      <c r="W12" s="216"/>
    </row>
    <row r="13" spans="2:31" x14ac:dyDescent="0.2">
      <c r="B13" s="206" t="str">
        <f>IF('Formulario PPGR5'!$G13="","",CONCATENATE('Formulario PPGR5'!$C13,".",'Formulario PPGR5'!$D13,".",'Formulario PPGR5'!$E13,".",'Formulario PPGR5'!$F13))</f>
        <v/>
      </c>
      <c r="C13" s="206" t="str">
        <f>IF('Formulario PPGR5'!$G13="","",'Formulario PPGR1'!#REF!)</f>
        <v/>
      </c>
      <c r="D13" s="206" t="str">
        <f>IF('Formulario PPGR5'!$G13="","",'Formulario PPGR1'!#REF!)</f>
        <v/>
      </c>
      <c r="E13" s="206" t="str">
        <f>IF('Formulario PPGR5'!$G13="","",'Formulario PPGR1'!#REF!)</f>
        <v/>
      </c>
      <c r="F13" s="206" t="str">
        <f>IF('Formulario PPGR5'!$G13="","",'Formulario PPGR1'!#REF!)</f>
        <v/>
      </c>
      <c r="G13" s="192"/>
      <c r="H13" s="209"/>
      <c r="I13" s="210" t="s">
        <v>843</v>
      </c>
      <c r="J13" s="209"/>
      <c r="K13" s="209"/>
      <c r="L13" s="209"/>
      <c r="M13" s="211"/>
      <c r="N13" s="211"/>
      <c r="O13" s="211"/>
      <c r="P13" s="212"/>
      <c r="Q13" s="213"/>
      <c r="R13" s="195"/>
      <c r="S13" s="195"/>
      <c r="T13" s="195"/>
      <c r="U13" s="180"/>
      <c r="V13" s="216"/>
      <c r="W13" s="216"/>
    </row>
    <row r="14" spans="2:31" x14ac:dyDescent="0.2">
      <c r="B14" s="206" t="str">
        <f>IF('Formulario PPGR5'!$G14="","",CONCATENATE('Formulario PPGR5'!$C14,".",'Formulario PPGR5'!$D14,".",'Formulario PPGR5'!$E14,".",'Formulario PPGR5'!$F14))</f>
        <v/>
      </c>
      <c r="C14" s="206" t="str">
        <f>IF('Formulario PPGR5'!$G14="","",'Formulario PPGR1'!#REF!)</f>
        <v/>
      </c>
      <c r="D14" s="206" t="str">
        <f>IF('Formulario PPGR5'!$G14="","",'Formulario PPGR1'!#REF!)</f>
        <v/>
      </c>
      <c r="E14" s="206" t="str">
        <f>IF('Formulario PPGR5'!$G14="","",'Formulario PPGR1'!#REF!)</f>
        <v/>
      </c>
      <c r="F14" s="206" t="str">
        <f>IF('Formulario PPGR5'!$G14="","",'Formulario PPGR1'!#REF!)</f>
        <v/>
      </c>
      <c r="G14" s="192"/>
      <c r="H14" s="209"/>
      <c r="I14" s="210" t="s">
        <v>843</v>
      </c>
      <c r="J14" s="209"/>
      <c r="K14" s="209"/>
      <c r="L14" s="209"/>
      <c r="M14" s="211"/>
      <c r="N14" s="211"/>
      <c r="O14" s="211"/>
      <c r="P14" s="212"/>
      <c r="Q14" s="213"/>
      <c r="R14" s="195"/>
      <c r="S14" s="195"/>
      <c r="T14" s="195"/>
      <c r="U14" s="180"/>
      <c r="V14" s="216"/>
      <c r="W14" s="216"/>
    </row>
    <row r="15" spans="2:31" x14ac:dyDescent="0.2">
      <c r="B15" s="206" t="str">
        <f>IF('Formulario PPGR5'!$G15="","",CONCATENATE('Formulario PPGR5'!$C15,".",'Formulario PPGR5'!$D15,".",'Formulario PPGR5'!$E15,".",'Formulario PPGR5'!$F15))</f>
        <v/>
      </c>
      <c r="C15" s="206" t="str">
        <f>IF('Formulario PPGR5'!$G15="","",'Formulario PPGR1'!#REF!)</f>
        <v/>
      </c>
      <c r="D15" s="206" t="str">
        <f>IF('Formulario PPGR5'!$G15="","",'Formulario PPGR1'!#REF!)</f>
        <v/>
      </c>
      <c r="E15" s="206" t="str">
        <f>IF('Formulario PPGR5'!$G15="","",'Formulario PPGR1'!#REF!)</f>
        <v/>
      </c>
      <c r="F15" s="206" t="str">
        <f>IF('Formulario PPGR5'!$G15="","",'Formulario PPGR1'!#REF!)</f>
        <v/>
      </c>
      <c r="G15" s="192"/>
      <c r="H15" s="209"/>
      <c r="I15" s="210" t="s">
        <v>843</v>
      </c>
      <c r="J15" s="209"/>
      <c r="K15" s="209"/>
      <c r="L15" s="209"/>
      <c r="M15" s="211"/>
      <c r="N15" s="211"/>
      <c r="O15" s="211"/>
      <c r="P15" s="212"/>
      <c r="Q15" s="213"/>
      <c r="R15" s="195"/>
      <c r="S15" s="195"/>
      <c r="T15" s="195"/>
      <c r="U15" s="180"/>
      <c r="V15" s="216"/>
      <c r="W15" s="216"/>
    </row>
    <row r="16" spans="2:31" x14ac:dyDescent="0.2">
      <c r="B16" s="206" t="str">
        <f>IF('Formulario PPGR5'!$G16="","",CONCATENATE('Formulario PPGR5'!$C16,".",'Formulario PPGR5'!$D16,".",'Formulario PPGR5'!$E16,".",'Formulario PPGR5'!$F16))</f>
        <v/>
      </c>
      <c r="C16" s="206" t="str">
        <f>IF('Formulario PPGR5'!$G16="","",'Formulario PPGR1'!#REF!)</f>
        <v/>
      </c>
      <c r="D16" s="206" t="str">
        <f>IF('Formulario PPGR5'!$G16="","",'Formulario PPGR1'!#REF!)</f>
        <v/>
      </c>
      <c r="E16" s="206" t="str">
        <f>IF('Formulario PPGR5'!$G16="","",'Formulario PPGR1'!#REF!)</f>
        <v/>
      </c>
      <c r="F16" s="206" t="str">
        <f>IF('Formulario PPGR5'!$G16="","",'Formulario PPGR1'!#REF!)</f>
        <v/>
      </c>
      <c r="G16" s="192"/>
      <c r="H16" s="209"/>
      <c r="I16" s="210" t="s">
        <v>843</v>
      </c>
      <c r="J16" s="209"/>
      <c r="K16" s="209"/>
      <c r="L16" s="209"/>
      <c r="M16" s="211"/>
      <c r="N16" s="211"/>
      <c r="O16" s="211"/>
      <c r="P16" s="212"/>
      <c r="Q16" s="213"/>
      <c r="R16" s="195"/>
      <c r="S16" s="195"/>
      <c r="T16" s="195"/>
      <c r="U16" s="180"/>
      <c r="V16" s="216"/>
      <c r="W16" s="216"/>
    </row>
    <row r="17" spans="2:23" x14ac:dyDescent="0.2">
      <c r="B17" s="206" t="str">
        <f>IF('Formulario PPGR5'!$G17="","",CONCATENATE('Formulario PPGR5'!$C17,".",'Formulario PPGR5'!$D17,".",'Formulario PPGR5'!$E17,".",'Formulario PPGR5'!$F17))</f>
        <v/>
      </c>
      <c r="C17" s="206" t="str">
        <f>IF('Formulario PPGR5'!$G17="","",'Formulario PPGR1'!#REF!)</f>
        <v/>
      </c>
      <c r="D17" s="206" t="str">
        <f>IF('Formulario PPGR5'!$G17="","",'Formulario PPGR1'!#REF!)</f>
        <v/>
      </c>
      <c r="E17" s="206" t="str">
        <f>IF('Formulario PPGR5'!$G17="","",'Formulario PPGR1'!#REF!)</f>
        <v/>
      </c>
      <c r="F17" s="206" t="str">
        <f>IF('Formulario PPGR5'!$G17="","",'Formulario PPGR1'!#REF!)</f>
        <v/>
      </c>
      <c r="G17" s="192"/>
      <c r="H17" s="209"/>
      <c r="I17" s="210" t="s">
        <v>843</v>
      </c>
      <c r="J17" s="209"/>
      <c r="K17" s="209"/>
      <c r="L17" s="209"/>
      <c r="M17" s="211"/>
      <c r="N17" s="211"/>
      <c r="O17" s="211"/>
      <c r="P17" s="212"/>
      <c r="Q17" s="213"/>
      <c r="R17" s="195"/>
      <c r="S17" s="195"/>
      <c r="T17" s="195"/>
      <c r="U17" s="180"/>
      <c r="V17" s="216"/>
      <c r="W17" s="216"/>
    </row>
    <row r="18" spans="2:23" x14ac:dyDescent="0.2">
      <c r="B18" s="206" t="str">
        <f>IF('Formulario PPGR5'!$G18="","",CONCATENATE('Formulario PPGR5'!$C18,".",'Formulario PPGR5'!$D18,".",'Formulario PPGR5'!$E18,".",'Formulario PPGR5'!$F18))</f>
        <v/>
      </c>
      <c r="C18" s="206" t="str">
        <f>IF('Formulario PPGR5'!$G18="","",'Formulario PPGR1'!#REF!)</f>
        <v/>
      </c>
      <c r="D18" s="206" t="str">
        <f>IF('Formulario PPGR5'!$G18="","",'Formulario PPGR1'!#REF!)</f>
        <v/>
      </c>
      <c r="E18" s="206" t="str">
        <f>IF('Formulario PPGR5'!$G18="","",'Formulario PPGR1'!#REF!)</f>
        <v/>
      </c>
      <c r="F18" s="206" t="str">
        <f>IF('Formulario PPGR5'!$G18="","",'Formulario PPGR1'!#REF!)</f>
        <v/>
      </c>
      <c r="G18" s="192"/>
      <c r="H18" s="209"/>
      <c r="I18" s="210" t="s">
        <v>843</v>
      </c>
      <c r="J18" s="209"/>
      <c r="K18" s="209"/>
      <c r="L18" s="209"/>
      <c r="M18" s="211"/>
      <c r="N18" s="211"/>
      <c r="O18" s="211"/>
      <c r="P18" s="212"/>
      <c r="Q18" s="213"/>
      <c r="R18" s="195"/>
      <c r="S18" s="195"/>
      <c r="T18" s="195"/>
      <c r="U18" s="180"/>
      <c r="V18" s="216"/>
      <c r="W18" s="216"/>
    </row>
    <row r="19" spans="2:23" x14ac:dyDescent="0.2">
      <c r="B19" s="206" t="str">
        <f>IF('Formulario PPGR5'!$G19="","",CONCATENATE('Formulario PPGR5'!$C19,".",'Formulario PPGR5'!$D19,".",'Formulario PPGR5'!$E19,".",'Formulario PPGR5'!$F19))</f>
        <v/>
      </c>
      <c r="C19" s="206" t="str">
        <f>IF('Formulario PPGR5'!$G19="","",'Formulario PPGR1'!#REF!)</f>
        <v/>
      </c>
      <c r="D19" s="206" t="str">
        <f>IF('Formulario PPGR5'!$G19="","",'Formulario PPGR1'!#REF!)</f>
        <v/>
      </c>
      <c r="E19" s="206" t="str">
        <f>IF('Formulario PPGR5'!$G19="","",'Formulario PPGR1'!#REF!)</f>
        <v/>
      </c>
      <c r="F19" s="206" t="str">
        <f>IF('Formulario PPGR5'!$G19="","",'Formulario PPGR1'!#REF!)</f>
        <v/>
      </c>
      <c r="G19" s="192"/>
      <c r="H19" s="209"/>
      <c r="I19" s="210" t="s">
        <v>843</v>
      </c>
      <c r="J19" s="209"/>
      <c r="K19" s="209"/>
      <c r="L19" s="209"/>
      <c r="M19" s="211"/>
      <c r="N19" s="211"/>
      <c r="O19" s="211"/>
      <c r="P19" s="212"/>
      <c r="Q19" s="213"/>
      <c r="R19" s="195"/>
      <c r="S19" s="195"/>
      <c r="T19" s="195"/>
      <c r="U19" s="180"/>
      <c r="V19" s="216"/>
      <c r="W19" s="216"/>
    </row>
    <row r="20" spans="2:23" x14ac:dyDescent="0.2">
      <c r="B20" s="206" t="str">
        <f>IF('Formulario PPGR5'!$G20="","",CONCATENATE('Formulario PPGR5'!$C20,".",'Formulario PPGR5'!$D20,".",'Formulario PPGR5'!$E20,".",'Formulario PPGR5'!$F20))</f>
        <v/>
      </c>
      <c r="C20" s="206" t="str">
        <f>IF('Formulario PPGR5'!$G20="","",'Formulario PPGR1'!#REF!)</f>
        <v/>
      </c>
      <c r="D20" s="206" t="str">
        <f>IF('Formulario PPGR5'!$G20="","",'Formulario PPGR1'!#REF!)</f>
        <v/>
      </c>
      <c r="E20" s="206" t="str">
        <f>IF('Formulario PPGR5'!$G20="","",'Formulario PPGR1'!#REF!)</f>
        <v/>
      </c>
      <c r="F20" s="206" t="str">
        <f>IF('Formulario PPGR5'!$G20="","",'Formulario PPGR1'!#REF!)</f>
        <v/>
      </c>
      <c r="G20" s="192"/>
      <c r="H20" s="209"/>
      <c r="I20" s="210" t="s">
        <v>843</v>
      </c>
      <c r="J20" s="209"/>
      <c r="K20" s="209"/>
      <c r="L20" s="192"/>
      <c r="M20" s="211"/>
      <c r="N20" s="211"/>
      <c r="O20" s="212"/>
      <c r="P20" s="212"/>
      <c r="Q20" s="195"/>
      <c r="R20" s="195"/>
      <c r="S20" s="217"/>
      <c r="T20" s="180"/>
      <c r="U20" s="180"/>
      <c r="V20" s="200"/>
      <c r="W20" s="216"/>
    </row>
    <row r="21" spans="2:23" x14ac:dyDescent="0.2">
      <c r="B21" s="206" t="str">
        <f>IF('Formulario PPGR5'!$G21="","",CONCATENATE('Formulario PPGR5'!$C21,".",'Formulario PPGR5'!$D21,".",'Formulario PPGR5'!$E21,".",'Formulario PPGR5'!$F21))</f>
        <v/>
      </c>
      <c r="C21" s="206" t="str">
        <f>IF('Formulario PPGR5'!$G21="","",'Formulario PPGR1'!#REF!)</f>
        <v/>
      </c>
      <c r="D21" s="206" t="str">
        <f>IF('Formulario PPGR5'!$G21="","",'Formulario PPGR1'!#REF!)</f>
        <v/>
      </c>
      <c r="E21" s="206" t="str">
        <f>IF('Formulario PPGR5'!$G21="","",'Formulario PPGR1'!#REF!)</f>
        <v/>
      </c>
      <c r="F21" s="206" t="str">
        <f>IF('Formulario PPGR5'!$G21="","",'Formulario PPGR1'!#REF!)</f>
        <v/>
      </c>
      <c r="G21" s="192"/>
      <c r="H21" s="209"/>
      <c r="I21" s="210" t="s">
        <v>843</v>
      </c>
      <c r="J21" s="209"/>
      <c r="K21" s="209"/>
      <c r="L21" s="192"/>
      <c r="M21" s="211"/>
      <c r="N21" s="211"/>
      <c r="O21" s="212"/>
      <c r="P21" s="212"/>
      <c r="Q21" s="195"/>
      <c r="R21" s="195"/>
      <c r="S21" s="217"/>
      <c r="T21" s="180"/>
      <c r="U21" s="180"/>
      <c r="V21" s="200"/>
      <c r="W21" s="216"/>
    </row>
    <row r="22" spans="2:23" x14ac:dyDescent="0.2">
      <c r="B22" s="206" t="str">
        <f>IF('Formulario PPGR5'!$G22="","",CONCATENATE('Formulario PPGR5'!$C22,".",'Formulario PPGR5'!$D22,".",'Formulario PPGR5'!$E22,".",'Formulario PPGR5'!$F22))</f>
        <v/>
      </c>
      <c r="C22" s="206" t="str">
        <f>IF('Formulario PPGR5'!$G22="","",'Formulario PPGR1'!#REF!)</f>
        <v/>
      </c>
      <c r="D22" s="206" t="str">
        <f>IF('Formulario PPGR5'!$G22="","",'Formulario PPGR1'!#REF!)</f>
        <v/>
      </c>
      <c r="E22" s="206" t="str">
        <f>IF('Formulario PPGR5'!$G22="","",'Formulario PPGR1'!#REF!)</f>
        <v/>
      </c>
      <c r="F22" s="206" t="str">
        <f>IF('Formulario PPGR5'!$G22="","",'Formulario PPGR1'!#REF!)</f>
        <v/>
      </c>
      <c r="G22" s="192"/>
      <c r="H22" s="209"/>
      <c r="I22" s="210" t="s">
        <v>843</v>
      </c>
      <c r="J22" s="209"/>
      <c r="K22" s="209"/>
      <c r="L22" s="192"/>
      <c r="M22" s="211"/>
      <c r="N22" s="211"/>
      <c r="O22" s="212"/>
      <c r="P22" s="212"/>
      <c r="Q22" s="195"/>
      <c r="R22" s="195"/>
      <c r="S22" s="195"/>
      <c r="T22" s="180"/>
      <c r="U22" s="180"/>
      <c r="V22" s="200"/>
      <c r="W22" s="216"/>
    </row>
    <row r="23" spans="2:23" x14ac:dyDescent="0.2">
      <c r="B23" s="206" t="str">
        <f>IF('Formulario PPGR5'!$G23="","",CONCATENATE('Formulario PPGR5'!$C23,".",'Formulario PPGR5'!$D23,".",'Formulario PPGR5'!$E23,".",'Formulario PPGR5'!$F23))</f>
        <v/>
      </c>
      <c r="C23" s="206" t="str">
        <f>IF('Formulario PPGR5'!$G23="","",'Formulario PPGR1'!#REF!)</f>
        <v/>
      </c>
      <c r="D23" s="206" t="str">
        <f>IF('Formulario PPGR5'!$G23="","",'Formulario PPGR1'!#REF!)</f>
        <v/>
      </c>
      <c r="E23" s="206" t="str">
        <f>IF('Formulario PPGR5'!$G23="","",'Formulario PPGR1'!#REF!)</f>
        <v/>
      </c>
      <c r="F23" s="206" t="str">
        <f>IF('Formulario PPGR5'!$G23="","",'Formulario PPGR1'!#REF!)</f>
        <v/>
      </c>
      <c r="G23" s="192"/>
      <c r="H23" s="209"/>
      <c r="I23" s="210" t="s">
        <v>843</v>
      </c>
      <c r="J23" s="209"/>
      <c r="K23" s="209"/>
      <c r="L23" s="192"/>
      <c r="M23" s="211"/>
      <c r="N23" s="211"/>
      <c r="O23" s="212"/>
      <c r="P23" s="212"/>
      <c r="Q23" s="195"/>
      <c r="R23" s="195"/>
      <c r="S23" s="217"/>
      <c r="T23" s="180"/>
      <c r="U23" s="180"/>
      <c r="V23" s="200"/>
      <c r="W23" s="216"/>
    </row>
    <row r="24" spans="2:23" x14ac:dyDescent="0.2">
      <c r="B24" s="206" t="str">
        <f>IF('Formulario PPGR5'!$G24="","",CONCATENATE('Formulario PPGR5'!$C24,".",'Formulario PPGR5'!$D24,".",'Formulario PPGR5'!$E24,".",'Formulario PPGR5'!$F24))</f>
        <v/>
      </c>
      <c r="C24" s="206" t="str">
        <f>IF('Formulario PPGR5'!$G24="","",'Formulario PPGR1'!#REF!)</f>
        <v/>
      </c>
      <c r="D24" s="206" t="str">
        <f>IF('Formulario PPGR5'!$G24="","",'Formulario PPGR1'!#REF!)</f>
        <v/>
      </c>
      <c r="E24" s="206" t="str">
        <f>IF('Formulario PPGR5'!$G24="","",'Formulario PPGR1'!#REF!)</f>
        <v/>
      </c>
      <c r="F24" s="206" t="str">
        <f>IF('Formulario PPGR5'!$G24="","",'Formulario PPGR1'!#REF!)</f>
        <v/>
      </c>
      <c r="G24" s="192"/>
      <c r="H24" s="209"/>
      <c r="I24" s="210" t="s">
        <v>843</v>
      </c>
      <c r="J24" s="209"/>
      <c r="K24" s="209"/>
      <c r="L24" s="192"/>
      <c r="M24" s="211"/>
      <c r="N24" s="211"/>
      <c r="O24" s="212"/>
      <c r="P24" s="212"/>
      <c r="Q24" s="195"/>
      <c r="R24" s="195"/>
      <c r="S24" s="217"/>
      <c r="T24" s="180"/>
      <c r="U24" s="180"/>
      <c r="V24" s="200"/>
      <c r="W24" s="216"/>
    </row>
    <row r="25" spans="2:23" x14ac:dyDescent="0.2">
      <c r="B25" s="206" t="str">
        <f>IF('Formulario PPGR5'!$G25="","",CONCATENATE('Formulario PPGR5'!$C25,".",'Formulario PPGR5'!$D25,".",'Formulario PPGR5'!$E25,".",'Formulario PPGR5'!$F25))</f>
        <v/>
      </c>
      <c r="C25" s="206" t="str">
        <f>IF('Formulario PPGR5'!$G25="","",'Formulario PPGR1'!#REF!)</f>
        <v/>
      </c>
      <c r="D25" s="206" t="str">
        <f>IF('Formulario PPGR5'!$G25="","",'Formulario PPGR1'!#REF!)</f>
        <v/>
      </c>
      <c r="E25" s="206" t="str">
        <f>IF('Formulario PPGR5'!$G25="","",'Formulario PPGR1'!#REF!)</f>
        <v/>
      </c>
      <c r="F25" s="206" t="str">
        <f>IF('Formulario PPGR5'!$G25="","",'Formulario PPGR1'!#REF!)</f>
        <v/>
      </c>
      <c r="G25" s="192"/>
      <c r="H25" s="209"/>
      <c r="I25" s="210" t="s">
        <v>843</v>
      </c>
      <c r="J25" s="209"/>
      <c r="K25" s="209"/>
      <c r="L25" s="192"/>
      <c r="M25" s="211"/>
      <c r="N25" s="211"/>
      <c r="O25" s="212"/>
      <c r="P25" s="212"/>
      <c r="Q25" s="195"/>
      <c r="R25" s="195"/>
      <c r="S25" s="217"/>
      <c r="T25" s="180"/>
      <c r="U25" s="180"/>
      <c r="V25" s="200"/>
      <c r="W25" s="216"/>
    </row>
    <row r="26" spans="2:23" x14ac:dyDescent="0.2">
      <c r="B26" s="206" t="str">
        <f>IF('Formulario PPGR5'!$G26="","",CONCATENATE('Formulario PPGR5'!$C26,".",'Formulario PPGR5'!$D26,".",'Formulario PPGR5'!$E26,".",'Formulario PPGR5'!$F26))</f>
        <v/>
      </c>
      <c r="C26" s="206" t="str">
        <f>IF('Formulario PPGR5'!$G26="","",'Formulario PPGR1'!#REF!)</f>
        <v/>
      </c>
      <c r="D26" s="206" t="str">
        <f>IF('Formulario PPGR5'!$G26="","",'Formulario PPGR1'!#REF!)</f>
        <v/>
      </c>
      <c r="E26" s="206" t="str">
        <f>IF('Formulario PPGR5'!$G26="","",'Formulario PPGR1'!#REF!)</f>
        <v/>
      </c>
      <c r="F26" s="206" t="str">
        <f>IF('Formulario PPGR5'!$G26="","",'Formulario PPGR1'!#REF!)</f>
        <v/>
      </c>
      <c r="G26" s="192"/>
      <c r="H26" s="209"/>
      <c r="I26" s="210" t="s">
        <v>843</v>
      </c>
      <c r="J26" s="209"/>
      <c r="K26" s="209"/>
      <c r="L26" s="192"/>
      <c r="M26" s="211"/>
      <c r="N26" s="211"/>
      <c r="O26" s="212"/>
      <c r="P26" s="212"/>
      <c r="Q26" s="195"/>
      <c r="R26" s="195"/>
      <c r="S26" s="195"/>
      <c r="T26" s="180"/>
      <c r="U26" s="180"/>
      <c r="V26" s="200"/>
      <c r="W26" s="216"/>
    </row>
    <row r="27" spans="2:23" x14ac:dyDescent="0.2">
      <c r="B27" s="206" t="str">
        <f>IF('Formulario PPGR5'!$G27="","",CONCATENATE('Formulario PPGR5'!$C27,".",'Formulario PPGR5'!$D27,".",'Formulario PPGR5'!$E27,".",'Formulario PPGR5'!$F27))</f>
        <v/>
      </c>
      <c r="C27" s="206" t="str">
        <f>IF('Formulario PPGR5'!$G27="","",'Formulario PPGR1'!#REF!)</f>
        <v/>
      </c>
      <c r="D27" s="206" t="str">
        <f>IF('Formulario PPGR5'!$G27="","",'Formulario PPGR1'!#REF!)</f>
        <v/>
      </c>
      <c r="E27" s="206" t="str">
        <f>IF('Formulario PPGR5'!$G27="","",'Formulario PPGR1'!#REF!)</f>
        <v/>
      </c>
      <c r="F27" s="206" t="str">
        <f>IF('Formulario PPGR5'!$G27="","",'Formulario PPGR1'!#REF!)</f>
        <v/>
      </c>
      <c r="G27" s="192"/>
      <c r="H27" s="209"/>
      <c r="I27" s="210" t="s">
        <v>843</v>
      </c>
      <c r="J27" s="209"/>
      <c r="K27" s="209"/>
      <c r="L27" s="192"/>
      <c r="M27" s="211"/>
      <c r="N27" s="211"/>
      <c r="O27" s="212"/>
      <c r="P27" s="212"/>
      <c r="Q27" s="195"/>
      <c r="R27" s="195"/>
      <c r="S27" s="217"/>
      <c r="T27" s="180"/>
      <c r="U27" s="180"/>
      <c r="V27" s="200"/>
      <c r="W27" s="216"/>
    </row>
    <row r="28" spans="2:23" x14ac:dyDescent="0.2">
      <c r="B28" s="206" t="str">
        <f>IF('Formulario PPGR5'!$G28="","",CONCATENATE('Formulario PPGR5'!$C28,".",'Formulario PPGR5'!$D28,".",'Formulario PPGR5'!$E28,".",'Formulario PPGR5'!$F28))</f>
        <v/>
      </c>
      <c r="C28" s="206" t="str">
        <f>IF('Formulario PPGR5'!$G28="","",'Formulario PPGR1'!#REF!)</f>
        <v/>
      </c>
      <c r="D28" s="206" t="str">
        <f>IF('Formulario PPGR5'!$G28="","",'Formulario PPGR1'!#REF!)</f>
        <v/>
      </c>
      <c r="E28" s="206" t="str">
        <f>IF('Formulario PPGR5'!$G28="","",'Formulario PPGR1'!#REF!)</f>
        <v/>
      </c>
      <c r="F28" s="206" t="str">
        <f>IF('Formulario PPGR5'!$G28="","",'Formulario PPGR1'!#REF!)</f>
        <v/>
      </c>
      <c r="G28" s="192"/>
      <c r="H28" s="209"/>
      <c r="I28" s="210" t="s">
        <v>843</v>
      </c>
      <c r="J28" s="209"/>
      <c r="K28" s="209"/>
      <c r="L28" s="192"/>
      <c r="M28" s="211"/>
      <c r="N28" s="211"/>
      <c r="O28" s="212"/>
      <c r="P28" s="212"/>
      <c r="Q28" s="195"/>
      <c r="R28" s="195"/>
      <c r="S28" s="195"/>
      <c r="T28" s="180"/>
      <c r="U28" s="180"/>
      <c r="V28" s="200"/>
      <c r="W28" s="216"/>
    </row>
    <row r="29" spans="2:23" x14ac:dyDescent="0.2">
      <c r="B29" s="206" t="str">
        <f>IF('Formulario PPGR5'!$G29="","",CONCATENATE('Formulario PPGR5'!$C29,".",'Formulario PPGR5'!$D29,".",'Formulario PPGR5'!$E29,".",'Formulario PPGR5'!$F29))</f>
        <v/>
      </c>
      <c r="C29" s="206" t="str">
        <f>IF('Formulario PPGR5'!$G29="","",'Formulario PPGR1'!#REF!)</f>
        <v/>
      </c>
      <c r="D29" s="206" t="str">
        <f>IF('Formulario PPGR5'!$G29="","",'Formulario PPGR1'!#REF!)</f>
        <v/>
      </c>
      <c r="E29" s="206" t="str">
        <f>IF('Formulario PPGR5'!$G29="","",'Formulario PPGR1'!#REF!)</f>
        <v/>
      </c>
      <c r="F29" s="206" t="str">
        <f>IF('Formulario PPGR5'!$G29="","",'Formulario PPGR1'!#REF!)</f>
        <v/>
      </c>
      <c r="G29" s="192"/>
      <c r="H29" s="209"/>
      <c r="I29" s="210" t="s">
        <v>843</v>
      </c>
      <c r="J29" s="209"/>
      <c r="K29" s="209"/>
      <c r="L29" s="192"/>
      <c r="M29" s="211"/>
      <c r="N29" s="211"/>
      <c r="O29" s="212"/>
      <c r="P29" s="212"/>
      <c r="Q29" s="195"/>
      <c r="R29" s="195"/>
      <c r="S29" s="195"/>
      <c r="T29" s="180"/>
      <c r="U29" s="180"/>
      <c r="V29" s="200"/>
      <c r="W29" s="216"/>
    </row>
    <row r="30" spans="2:23" x14ac:dyDescent="0.2">
      <c r="B30" s="206" t="str">
        <f>IF('Formulario PPGR5'!$G30="","",CONCATENATE('Formulario PPGR5'!$C30,".",'Formulario PPGR5'!$D30,".",'Formulario PPGR5'!$E30,".",'Formulario PPGR5'!$F30))</f>
        <v/>
      </c>
      <c r="C30" s="206" t="str">
        <f>IF('Formulario PPGR5'!$G30="","",'Formulario PPGR1'!#REF!)</f>
        <v/>
      </c>
      <c r="D30" s="206" t="str">
        <f>IF('Formulario PPGR5'!$G30="","",'Formulario PPGR1'!#REF!)</f>
        <v/>
      </c>
      <c r="E30" s="206" t="str">
        <f>IF('Formulario PPGR5'!$G30="","",'Formulario PPGR1'!#REF!)</f>
        <v/>
      </c>
      <c r="F30" s="206" t="str">
        <f>IF('Formulario PPGR5'!$G30="","",'Formulario PPGR1'!#REF!)</f>
        <v/>
      </c>
      <c r="G30" s="192"/>
      <c r="H30" s="209"/>
      <c r="I30" s="210" t="s">
        <v>843</v>
      </c>
      <c r="J30" s="209"/>
      <c r="K30" s="209"/>
      <c r="L30" s="192"/>
      <c r="M30" s="211"/>
      <c r="N30" s="211"/>
      <c r="O30" s="212"/>
      <c r="P30" s="212"/>
      <c r="Q30" s="195"/>
      <c r="R30" s="195"/>
      <c r="S30" s="195"/>
      <c r="T30" s="180"/>
      <c r="U30" s="180"/>
      <c r="V30" s="200"/>
      <c r="W30" s="216"/>
    </row>
    <row r="31" spans="2:23" x14ac:dyDescent="0.2">
      <c r="B31" s="206" t="str">
        <f>IF('Formulario PPGR5'!$G31="","",CONCATENATE('Formulario PPGR5'!$C31,".",'Formulario PPGR5'!$D31,".",'Formulario PPGR5'!$E31,".",'Formulario PPGR5'!$F31))</f>
        <v/>
      </c>
      <c r="C31" s="206" t="str">
        <f>IF('Formulario PPGR5'!$G31="","",'Formulario PPGR1'!#REF!)</f>
        <v/>
      </c>
      <c r="D31" s="206" t="str">
        <f>IF('Formulario PPGR5'!$G31="","",'Formulario PPGR1'!#REF!)</f>
        <v/>
      </c>
      <c r="E31" s="206" t="str">
        <f>IF('Formulario PPGR5'!$G31="","",'Formulario PPGR1'!#REF!)</f>
        <v/>
      </c>
      <c r="F31" s="206" t="str">
        <f>IF('Formulario PPGR5'!$G31="","",'Formulario PPGR1'!#REF!)</f>
        <v/>
      </c>
      <c r="G31" s="192"/>
      <c r="H31" s="209"/>
      <c r="I31" s="210" t="s">
        <v>843</v>
      </c>
      <c r="J31" s="209"/>
      <c r="K31" s="209"/>
      <c r="L31" s="192"/>
      <c r="M31" s="211"/>
      <c r="N31" s="211"/>
      <c r="O31" s="212"/>
      <c r="P31" s="212"/>
      <c r="Q31" s="195"/>
      <c r="R31" s="195"/>
      <c r="S31" s="195"/>
      <c r="T31" s="180"/>
      <c r="U31" s="180"/>
      <c r="V31" s="200"/>
      <c r="W31" s="216"/>
    </row>
    <row r="32" spans="2:23" x14ac:dyDescent="0.2">
      <c r="B32" s="206" t="str">
        <f>IF('Formulario PPGR5'!$G32="","",CONCATENATE('Formulario PPGR5'!$C32,".",'Formulario PPGR5'!$D32,".",'Formulario PPGR5'!$E32,".",'Formulario PPGR5'!$F32))</f>
        <v/>
      </c>
      <c r="C32" s="206" t="str">
        <f>IF('Formulario PPGR5'!$G32="","",'Formulario PPGR1'!#REF!)</f>
        <v/>
      </c>
      <c r="D32" s="206" t="str">
        <f>IF('Formulario PPGR5'!$G32="","",'Formulario PPGR1'!#REF!)</f>
        <v/>
      </c>
      <c r="E32" s="206" t="str">
        <f>IF('Formulario PPGR5'!$G32="","",'Formulario PPGR1'!#REF!)</f>
        <v/>
      </c>
      <c r="F32" s="206" t="str">
        <f>IF('Formulario PPGR5'!$G32="","",'Formulario PPGR1'!#REF!)</f>
        <v/>
      </c>
      <c r="G32" s="192"/>
      <c r="H32" s="209"/>
      <c r="I32" s="210" t="s">
        <v>843</v>
      </c>
      <c r="J32" s="209"/>
      <c r="K32" s="209"/>
      <c r="L32" s="192"/>
      <c r="M32" s="211"/>
      <c r="N32" s="211"/>
      <c r="O32" s="212"/>
      <c r="P32" s="212"/>
      <c r="Q32" s="195"/>
      <c r="R32" s="195"/>
      <c r="S32" s="195"/>
      <c r="T32" s="180"/>
      <c r="U32" s="180"/>
      <c r="V32" s="200"/>
      <c r="W32" s="216"/>
    </row>
    <row r="33" spans="2:23" x14ac:dyDescent="0.2">
      <c r="B33" s="206" t="str">
        <f>IF('Formulario PPGR5'!$G33="","",CONCATENATE('Formulario PPGR5'!$C33,".",'Formulario PPGR5'!$D33,".",'Formulario PPGR5'!$E33,".",'Formulario PPGR5'!$F33))</f>
        <v/>
      </c>
      <c r="C33" s="206" t="str">
        <f>IF('Formulario PPGR5'!$G33="","",'Formulario PPGR1'!#REF!)</f>
        <v/>
      </c>
      <c r="D33" s="206" t="str">
        <f>IF('Formulario PPGR5'!$G33="","",'Formulario PPGR1'!#REF!)</f>
        <v/>
      </c>
      <c r="E33" s="206" t="str">
        <f>IF('Formulario PPGR5'!$G33="","",'Formulario PPGR1'!#REF!)</f>
        <v/>
      </c>
      <c r="F33" s="206" t="str">
        <f>IF('Formulario PPGR5'!$G33="","",'Formulario PPGR1'!#REF!)</f>
        <v/>
      </c>
      <c r="G33" s="192"/>
      <c r="H33" s="209"/>
      <c r="I33" s="210" t="s">
        <v>843</v>
      </c>
      <c r="J33" s="209"/>
      <c r="K33" s="209"/>
      <c r="L33" s="192"/>
      <c r="M33" s="211"/>
      <c r="N33" s="211"/>
      <c r="O33" s="212"/>
      <c r="P33" s="212"/>
      <c r="Q33" s="195"/>
      <c r="R33" s="195"/>
      <c r="S33" s="195"/>
      <c r="T33" s="180"/>
      <c r="U33" s="180"/>
      <c r="V33" s="200"/>
      <c r="W33" s="216"/>
    </row>
    <row r="34" spans="2:23" x14ac:dyDescent="0.2">
      <c r="B34" s="206" t="str">
        <f>IF('Formulario PPGR5'!$G34="","",CONCATENATE('Formulario PPGR5'!$C34,".",'Formulario PPGR5'!$D34,".",'Formulario PPGR5'!$E34,".",'Formulario PPGR5'!$F34))</f>
        <v/>
      </c>
      <c r="C34" s="206" t="str">
        <f>IF('Formulario PPGR5'!$G34="","",'Formulario PPGR1'!#REF!)</f>
        <v/>
      </c>
      <c r="D34" s="206" t="str">
        <f>IF('Formulario PPGR5'!$G34="","",'Formulario PPGR1'!#REF!)</f>
        <v/>
      </c>
      <c r="E34" s="206" t="str">
        <f>IF('Formulario PPGR5'!$G34="","",'Formulario PPGR1'!#REF!)</f>
        <v/>
      </c>
      <c r="F34" s="206" t="str">
        <f>IF('Formulario PPGR5'!$G34="","",'Formulario PPGR1'!#REF!)</f>
        <v/>
      </c>
      <c r="G34" s="192"/>
      <c r="H34" s="209"/>
      <c r="I34" s="210" t="s">
        <v>843</v>
      </c>
      <c r="J34" s="209"/>
      <c r="K34" s="209"/>
      <c r="L34" s="192"/>
      <c r="M34" s="211"/>
      <c r="N34" s="211"/>
      <c r="O34" s="212"/>
      <c r="P34" s="212"/>
      <c r="Q34" s="195"/>
      <c r="R34" s="195"/>
      <c r="S34" s="195"/>
      <c r="T34" s="180"/>
      <c r="U34" s="180"/>
      <c r="V34" s="200"/>
      <c r="W34" s="216"/>
    </row>
    <row r="35" spans="2:23" x14ac:dyDescent="0.2">
      <c r="B35" s="206" t="str">
        <f>IF('Formulario PPGR5'!$G35="","",CONCATENATE('Formulario PPGR5'!$C35,".",'Formulario PPGR5'!$D35,".",'Formulario PPGR5'!$E35,".",'Formulario PPGR5'!$F35))</f>
        <v/>
      </c>
      <c r="C35" s="206" t="str">
        <f>IF('Formulario PPGR5'!$G35="","",'Formulario PPGR1'!#REF!)</f>
        <v/>
      </c>
      <c r="D35" s="206" t="str">
        <f>IF('Formulario PPGR5'!$G35="","",'Formulario PPGR1'!#REF!)</f>
        <v/>
      </c>
      <c r="E35" s="206" t="str">
        <f>IF('Formulario PPGR5'!$G35="","",'Formulario PPGR1'!#REF!)</f>
        <v/>
      </c>
      <c r="F35" s="206" t="str">
        <f>IF('Formulario PPGR5'!$G35="","",'Formulario PPGR1'!#REF!)</f>
        <v/>
      </c>
      <c r="G35" s="192"/>
      <c r="H35" s="209"/>
      <c r="I35" s="210" t="s">
        <v>843</v>
      </c>
      <c r="J35" s="209"/>
      <c r="K35" s="209"/>
      <c r="L35" s="192"/>
      <c r="M35" s="211"/>
      <c r="N35" s="211"/>
      <c r="O35" s="212"/>
      <c r="P35" s="212"/>
      <c r="Q35" s="195"/>
      <c r="R35" s="195"/>
      <c r="S35" s="195"/>
      <c r="T35" s="180"/>
      <c r="U35" s="180"/>
      <c r="V35" s="200"/>
      <c r="W35" s="216"/>
    </row>
    <row r="36" spans="2:23" x14ac:dyDescent="0.2">
      <c r="B36" s="206" t="str">
        <f>IF('Formulario PPGR5'!$G36="","",CONCATENATE('Formulario PPGR5'!$C36,".",'Formulario PPGR5'!$D36,".",'Formulario PPGR5'!$E36,".",'Formulario PPGR5'!$F36))</f>
        <v/>
      </c>
      <c r="C36" s="206" t="str">
        <f>IF('Formulario PPGR5'!$G36="","",'Formulario PPGR1'!#REF!)</f>
        <v/>
      </c>
      <c r="D36" s="206" t="str">
        <f>IF('Formulario PPGR5'!$G36="","",'Formulario PPGR1'!#REF!)</f>
        <v/>
      </c>
      <c r="E36" s="206" t="str">
        <f>IF('Formulario PPGR5'!$G36="","",'Formulario PPGR1'!#REF!)</f>
        <v/>
      </c>
      <c r="F36" s="206" t="str">
        <f>IF('Formulario PPGR5'!$G36="","",'Formulario PPGR1'!#REF!)</f>
        <v/>
      </c>
      <c r="G36" s="192"/>
      <c r="H36" s="209"/>
      <c r="I36" s="210" t="s">
        <v>843</v>
      </c>
      <c r="J36" s="209"/>
      <c r="K36" s="209"/>
      <c r="L36" s="192"/>
      <c r="M36" s="211"/>
      <c r="N36" s="211"/>
      <c r="O36" s="212"/>
      <c r="P36" s="212"/>
      <c r="Q36" s="195"/>
      <c r="R36" s="195"/>
      <c r="S36" s="211"/>
      <c r="T36" s="180"/>
      <c r="U36" s="180"/>
      <c r="V36" s="200"/>
      <c r="W36" s="216"/>
    </row>
    <row r="37" spans="2:23" x14ac:dyDescent="0.2">
      <c r="B37" s="206" t="str">
        <f>IF('Formulario PPGR5'!$G37="","",CONCATENATE('Formulario PPGR5'!$C37,".",'Formulario PPGR5'!$D37,".",'Formulario PPGR5'!$E37,".",'Formulario PPGR5'!$F37))</f>
        <v/>
      </c>
      <c r="C37" s="206" t="str">
        <f>IF('Formulario PPGR5'!$G37="","",'Formulario PPGR1'!#REF!)</f>
        <v/>
      </c>
      <c r="D37" s="206" t="str">
        <f>IF('Formulario PPGR5'!$G37="","",'Formulario PPGR1'!#REF!)</f>
        <v/>
      </c>
      <c r="E37" s="206" t="str">
        <f>IF('Formulario PPGR5'!$G37="","",'Formulario PPGR1'!#REF!)</f>
        <v/>
      </c>
      <c r="F37" s="206" t="str">
        <f>IF('Formulario PPGR5'!$G37="","",'Formulario PPGR1'!#REF!)</f>
        <v/>
      </c>
      <c r="G37" s="192"/>
      <c r="H37" s="209"/>
      <c r="I37" s="210" t="s">
        <v>843</v>
      </c>
      <c r="J37" s="209"/>
      <c r="K37" s="209"/>
      <c r="L37" s="192"/>
      <c r="M37" s="211"/>
      <c r="N37" s="211"/>
      <c r="O37" s="212"/>
      <c r="P37" s="212"/>
      <c r="Q37" s="195"/>
      <c r="R37" s="195"/>
      <c r="S37" s="195"/>
      <c r="T37" s="180"/>
      <c r="U37" s="180"/>
      <c r="V37" s="200"/>
      <c r="W37" s="216"/>
    </row>
    <row r="38" spans="2:23" x14ac:dyDescent="0.2">
      <c r="B38" s="206" t="str">
        <f>IF('Formulario PPGR5'!$G38="","",CONCATENATE('Formulario PPGR5'!$C38,".",'Formulario PPGR5'!$D38,".",'Formulario PPGR5'!$E38,".",'Formulario PPGR5'!$F38))</f>
        <v/>
      </c>
      <c r="C38" s="206" t="str">
        <f>IF('Formulario PPGR5'!$G38="","",'Formulario PPGR1'!#REF!)</f>
        <v/>
      </c>
      <c r="D38" s="206" t="str">
        <f>IF('Formulario PPGR5'!$G38="","",'Formulario PPGR1'!#REF!)</f>
        <v/>
      </c>
      <c r="E38" s="206" t="str">
        <f>IF('Formulario PPGR5'!$G38="","",'Formulario PPGR1'!#REF!)</f>
        <v/>
      </c>
      <c r="F38" s="206" t="str">
        <f>IF('Formulario PPGR5'!$G38="","",'Formulario PPGR1'!#REF!)</f>
        <v/>
      </c>
      <c r="G38" s="192"/>
      <c r="H38" s="209"/>
      <c r="I38" s="210" t="s">
        <v>843</v>
      </c>
      <c r="J38" s="209"/>
      <c r="K38" s="209"/>
      <c r="L38" s="192"/>
      <c r="M38" s="211"/>
      <c r="N38" s="211"/>
      <c r="O38" s="212"/>
      <c r="P38" s="212"/>
      <c r="Q38" s="195"/>
      <c r="R38" s="195"/>
      <c r="S38" s="195"/>
      <c r="T38" s="180"/>
      <c r="U38" s="180"/>
      <c r="V38" s="200"/>
      <c r="W38" s="216"/>
    </row>
    <row r="39" spans="2:23" x14ac:dyDescent="0.2">
      <c r="B39" s="206" t="str">
        <f>IF('Formulario PPGR5'!$G39="","",CONCATENATE('Formulario PPGR5'!$C39,".",'Formulario PPGR5'!$D39,".",'Formulario PPGR5'!$E39,".",'Formulario PPGR5'!$F39))</f>
        <v/>
      </c>
      <c r="C39" s="206" t="str">
        <f>IF('Formulario PPGR5'!$G39="","",'Formulario PPGR1'!#REF!)</f>
        <v/>
      </c>
      <c r="D39" s="206" t="str">
        <f>IF('Formulario PPGR5'!$G39="","",'Formulario PPGR1'!#REF!)</f>
        <v/>
      </c>
      <c r="E39" s="206" t="str">
        <f>IF('Formulario PPGR5'!$G39="","",'Formulario PPGR1'!#REF!)</f>
        <v/>
      </c>
      <c r="F39" s="206" t="str">
        <f>IF('Formulario PPGR5'!$G39="","",'Formulario PPGR1'!#REF!)</f>
        <v/>
      </c>
      <c r="G39" s="192"/>
      <c r="H39" s="209"/>
      <c r="I39" s="210" t="s">
        <v>843</v>
      </c>
      <c r="J39" s="209"/>
      <c r="K39" s="209"/>
      <c r="L39" s="192"/>
      <c r="M39" s="211"/>
      <c r="N39" s="211"/>
      <c r="O39" s="212"/>
      <c r="P39" s="212"/>
      <c r="Q39" s="195"/>
      <c r="R39" s="195"/>
      <c r="S39" s="195"/>
      <c r="T39" s="180"/>
      <c r="U39" s="180"/>
      <c r="V39" s="200"/>
      <c r="W39" s="216"/>
    </row>
    <row r="40" spans="2:23" x14ac:dyDescent="0.2">
      <c r="B40" s="206" t="str">
        <f>IF('Formulario PPGR5'!$G40="","",CONCATENATE('Formulario PPGR5'!$C40,".",'Formulario PPGR5'!$D40,".",'Formulario PPGR5'!$E40,".",'Formulario PPGR5'!$F40))</f>
        <v/>
      </c>
      <c r="C40" s="206" t="str">
        <f>IF('Formulario PPGR5'!$G40="","",'Formulario PPGR1'!#REF!)</f>
        <v/>
      </c>
      <c r="D40" s="206" t="str">
        <f>IF('Formulario PPGR5'!$G40="","",'Formulario PPGR1'!#REF!)</f>
        <v/>
      </c>
      <c r="E40" s="206" t="str">
        <f>IF('Formulario PPGR5'!$G40="","",'Formulario PPGR1'!#REF!)</f>
        <v/>
      </c>
      <c r="F40" s="206" t="str">
        <f>IF('Formulario PPGR5'!$G40="","",'Formulario PPGR1'!#REF!)</f>
        <v/>
      </c>
      <c r="G40" s="192"/>
      <c r="H40" s="209"/>
      <c r="I40" s="210" t="s">
        <v>843</v>
      </c>
      <c r="J40" s="192"/>
      <c r="K40" s="209"/>
      <c r="L40" s="192"/>
      <c r="M40" s="211"/>
      <c r="N40" s="211"/>
      <c r="O40" s="212"/>
      <c r="P40" s="212"/>
      <c r="Q40" s="195"/>
      <c r="R40" s="195"/>
      <c r="S40" s="195"/>
      <c r="T40" s="180"/>
      <c r="U40" s="180"/>
      <c r="V40" s="200"/>
      <c r="W40" s="216"/>
    </row>
    <row r="41" spans="2:23" x14ac:dyDescent="0.2">
      <c r="B41" s="206" t="str">
        <f>IF('Formulario PPGR5'!$G41="","",CONCATENATE('Formulario PPGR5'!$C41,".",'Formulario PPGR5'!$D41,".",'Formulario PPGR5'!$E41,".",'Formulario PPGR5'!$F41))</f>
        <v/>
      </c>
      <c r="C41" s="206" t="str">
        <f>IF('Formulario PPGR5'!$G41="","",'Formulario PPGR1'!#REF!)</f>
        <v/>
      </c>
      <c r="D41" s="206" t="str">
        <f>IF('Formulario PPGR5'!$G41="","",'Formulario PPGR1'!#REF!)</f>
        <v/>
      </c>
      <c r="E41" s="206" t="str">
        <f>IF('Formulario PPGR5'!$G41="","",'Formulario PPGR1'!#REF!)</f>
        <v/>
      </c>
      <c r="F41" s="206" t="str">
        <f>IF('Formulario PPGR5'!$G41="","",'Formulario PPGR1'!#REF!)</f>
        <v/>
      </c>
      <c r="G41" s="192"/>
      <c r="H41" s="209"/>
      <c r="I41" s="210" t="s">
        <v>843</v>
      </c>
      <c r="J41" s="209"/>
      <c r="K41" s="209"/>
      <c r="L41" s="209"/>
      <c r="M41" s="211"/>
      <c r="N41" s="211"/>
      <c r="O41" s="212"/>
      <c r="P41" s="212"/>
      <c r="Q41" s="195"/>
      <c r="R41" s="195"/>
      <c r="S41" s="180"/>
      <c r="T41" s="180"/>
      <c r="U41" s="200"/>
      <c r="V41" s="216"/>
      <c r="W41" s="216"/>
    </row>
    <row r="42" spans="2:23" x14ac:dyDescent="0.2">
      <c r="B42" s="206" t="str">
        <f>IF('Formulario PPGR5'!$G42="","",CONCATENATE('Formulario PPGR5'!$C42,".",'Formulario PPGR5'!$D42,".",'Formulario PPGR5'!$E42,".",'Formulario PPGR5'!$F42))</f>
        <v/>
      </c>
      <c r="C42" s="206" t="str">
        <f>IF('Formulario PPGR5'!$G42="","",'Formulario PPGR1'!#REF!)</f>
        <v/>
      </c>
      <c r="D42" s="206" t="str">
        <f>IF('Formulario PPGR5'!$G42="","",'Formulario PPGR1'!#REF!)</f>
        <v/>
      </c>
      <c r="E42" s="206" t="str">
        <f>IF('Formulario PPGR5'!$G42="","",'Formulario PPGR1'!#REF!)</f>
        <v/>
      </c>
      <c r="F42" s="206" t="str">
        <f>IF('Formulario PPGR5'!$G42="","",'Formulario PPGR1'!#REF!)</f>
        <v/>
      </c>
      <c r="G42" s="192"/>
      <c r="H42" s="209"/>
      <c r="I42" s="210" t="s">
        <v>843</v>
      </c>
      <c r="J42" s="209"/>
      <c r="K42" s="209"/>
      <c r="L42" s="209"/>
      <c r="M42" s="211"/>
      <c r="N42" s="211"/>
      <c r="O42" s="212"/>
      <c r="P42" s="212"/>
      <c r="Q42" s="195"/>
      <c r="R42" s="195"/>
      <c r="S42" s="180"/>
      <c r="T42" s="180"/>
      <c r="U42" s="200"/>
      <c r="V42" s="216"/>
      <c r="W42" s="216"/>
    </row>
    <row r="43" spans="2:23" x14ac:dyDescent="0.2">
      <c r="B43" s="206" t="str">
        <f>IF('Formulario PPGR5'!$G43="","",CONCATENATE('Formulario PPGR5'!$C43,".",'Formulario PPGR5'!$D43,".",'Formulario PPGR5'!$E43,".",'Formulario PPGR5'!$F43))</f>
        <v/>
      </c>
      <c r="C43" s="206" t="str">
        <f>IF('Formulario PPGR5'!$G43="","",'Formulario PPGR1'!#REF!)</f>
        <v/>
      </c>
      <c r="D43" s="206" t="str">
        <f>IF('Formulario PPGR5'!$G43="","",'Formulario PPGR1'!#REF!)</f>
        <v/>
      </c>
      <c r="E43" s="206" t="str">
        <f>IF('Formulario PPGR5'!$G43="","",'Formulario PPGR1'!#REF!)</f>
        <v/>
      </c>
      <c r="F43" s="206" t="str">
        <f>IF('Formulario PPGR5'!$G43="","",'Formulario PPGR1'!#REF!)</f>
        <v/>
      </c>
      <c r="G43" s="192"/>
      <c r="H43" s="209"/>
      <c r="I43" s="210" t="s">
        <v>843</v>
      </c>
      <c r="J43" s="209"/>
      <c r="K43" s="209"/>
      <c r="L43" s="209"/>
      <c r="M43" s="211"/>
      <c r="N43" s="211"/>
      <c r="O43" s="212"/>
      <c r="P43" s="212"/>
      <c r="Q43" s="195"/>
      <c r="R43" s="195"/>
      <c r="S43" s="180"/>
      <c r="T43" s="180"/>
      <c r="U43" s="200"/>
      <c r="V43" s="216"/>
      <c r="W43" s="216"/>
    </row>
    <row r="44" spans="2:23" x14ac:dyDescent="0.2">
      <c r="B44" s="206" t="str">
        <f>IF('Formulario PPGR5'!$G44="","",CONCATENATE('Formulario PPGR5'!$C44,".",'Formulario PPGR5'!$D44,".",'Formulario PPGR5'!$E44,".",'Formulario PPGR5'!$F44))</f>
        <v/>
      </c>
      <c r="C44" s="206" t="str">
        <f>IF('Formulario PPGR5'!$G44="","",'Formulario PPGR1'!#REF!)</f>
        <v/>
      </c>
      <c r="D44" s="206" t="str">
        <f>IF('Formulario PPGR5'!$G44="","",'Formulario PPGR1'!#REF!)</f>
        <v/>
      </c>
      <c r="E44" s="206" t="str">
        <f>IF('Formulario PPGR5'!$G44="","",'Formulario PPGR1'!#REF!)</f>
        <v/>
      </c>
      <c r="F44" s="206" t="str">
        <f>IF('Formulario PPGR5'!$G44="","",'Formulario PPGR1'!#REF!)</f>
        <v/>
      </c>
      <c r="G44" s="192"/>
      <c r="H44" s="209"/>
      <c r="I44" s="210" t="s">
        <v>843</v>
      </c>
      <c r="J44" s="209"/>
      <c r="K44" s="209"/>
      <c r="L44" s="209"/>
      <c r="M44" s="211"/>
      <c r="N44" s="211"/>
      <c r="O44" s="212"/>
      <c r="P44" s="212"/>
      <c r="Q44" s="195"/>
      <c r="R44" s="195"/>
      <c r="S44" s="180"/>
      <c r="T44" s="180"/>
      <c r="U44" s="200"/>
      <c r="V44" s="216"/>
      <c r="W44" s="216"/>
    </row>
    <row r="45" spans="2:23" x14ac:dyDescent="0.2">
      <c r="B45" s="206" t="str">
        <f>IF('Formulario PPGR5'!$G45="","",CONCATENATE('Formulario PPGR5'!$C45,".",'Formulario PPGR5'!$D45,".",'Formulario PPGR5'!$E45,".",'Formulario PPGR5'!$F45))</f>
        <v/>
      </c>
      <c r="C45" s="206" t="str">
        <f>IF('Formulario PPGR5'!$G45="","",'Formulario PPGR1'!#REF!)</f>
        <v/>
      </c>
      <c r="D45" s="206" t="str">
        <f>IF('Formulario PPGR5'!$G45="","",'Formulario PPGR1'!#REF!)</f>
        <v/>
      </c>
      <c r="E45" s="206" t="str">
        <f>IF('Formulario PPGR5'!$G45="","",'Formulario PPGR1'!#REF!)</f>
        <v/>
      </c>
      <c r="F45" s="206" t="str">
        <f>IF('Formulario PPGR5'!$G45="","",'Formulario PPGR1'!#REF!)</f>
        <v/>
      </c>
      <c r="G45" s="192"/>
      <c r="H45" s="209"/>
      <c r="I45" s="210" t="s">
        <v>843</v>
      </c>
      <c r="J45" s="209"/>
      <c r="K45" s="209"/>
      <c r="L45" s="192"/>
      <c r="M45" s="211"/>
      <c r="N45" s="211"/>
      <c r="O45" s="212"/>
      <c r="P45" s="212"/>
      <c r="Q45" s="195"/>
      <c r="R45" s="195"/>
      <c r="S45" s="195"/>
      <c r="T45" s="180"/>
      <c r="U45" s="180"/>
      <c r="V45" s="200"/>
      <c r="W45" s="216"/>
    </row>
    <row r="46" spans="2:23" x14ac:dyDescent="0.2">
      <c r="B46" s="206" t="str">
        <f>IF('Formulario PPGR5'!$G46="","",CONCATENATE('Formulario PPGR5'!$C46,".",'Formulario PPGR5'!$D46,".",'Formulario PPGR5'!$E46,".",'Formulario PPGR5'!$F46))</f>
        <v/>
      </c>
      <c r="C46" s="206" t="str">
        <f>IF('Formulario PPGR5'!$G46="","",'Formulario PPGR1'!#REF!)</f>
        <v/>
      </c>
      <c r="D46" s="206" t="str">
        <f>IF('Formulario PPGR5'!$G46="","",'Formulario PPGR1'!#REF!)</f>
        <v/>
      </c>
      <c r="E46" s="206" t="str">
        <f>IF('Formulario PPGR5'!$G46="","",'Formulario PPGR1'!#REF!)</f>
        <v/>
      </c>
      <c r="F46" s="206" t="str">
        <f>IF('Formulario PPGR5'!$G46="","",'Formulario PPGR1'!#REF!)</f>
        <v/>
      </c>
      <c r="G46" s="192"/>
      <c r="H46" s="209"/>
      <c r="I46" s="210" t="s">
        <v>843</v>
      </c>
      <c r="J46" s="209"/>
      <c r="K46" s="209"/>
      <c r="L46" s="192"/>
      <c r="M46" s="211"/>
      <c r="N46" s="211"/>
      <c r="O46" s="212"/>
      <c r="P46" s="212"/>
      <c r="Q46" s="195"/>
      <c r="R46" s="195"/>
      <c r="S46" s="195"/>
      <c r="T46" s="180"/>
      <c r="U46" s="180"/>
      <c r="V46" s="200"/>
      <c r="W46" s="216"/>
    </row>
    <row r="47" spans="2:23" x14ac:dyDescent="0.2">
      <c r="B47" s="206" t="str">
        <f>IF('Formulario PPGR5'!$G47="","",CONCATENATE('Formulario PPGR5'!$C47,".",'Formulario PPGR5'!$D47,".",'Formulario PPGR5'!$E47,".",'Formulario PPGR5'!$F47))</f>
        <v/>
      </c>
      <c r="C47" s="206" t="str">
        <f>IF('Formulario PPGR5'!$G47="","",'Formulario PPGR1'!#REF!)</f>
        <v/>
      </c>
      <c r="D47" s="206" t="str">
        <f>IF('Formulario PPGR5'!$G47="","",'Formulario PPGR1'!#REF!)</f>
        <v/>
      </c>
      <c r="E47" s="206" t="str">
        <f>IF('Formulario PPGR5'!$G47="","",'Formulario PPGR1'!#REF!)</f>
        <v/>
      </c>
      <c r="F47" s="206" t="str">
        <f>IF('Formulario PPGR5'!$G47="","",'Formulario PPGR1'!#REF!)</f>
        <v/>
      </c>
      <c r="G47" s="192"/>
      <c r="H47" s="209"/>
      <c r="I47" s="210" t="s">
        <v>843</v>
      </c>
      <c r="J47" s="209"/>
      <c r="K47" s="209"/>
      <c r="L47" s="192"/>
      <c r="M47" s="211"/>
      <c r="N47" s="211"/>
      <c r="O47" s="212"/>
      <c r="P47" s="212"/>
      <c r="Q47" s="195"/>
      <c r="R47" s="195"/>
      <c r="S47" s="195"/>
      <c r="T47" s="180"/>
      <c r="U47" s="180"/>
      <c r="V47" s="200"/>
      <c r="W47" s="216"/>
    </row>
    <row r="48" spans="2:23" x14ac:dyDescent="0.2">
      <c r="B48" s="206" t="str">
        <f>IF('Formulario PPGR5'!$G48="","",CONCATENATE('Formulario PPGR5'!$C48,".",'Formulario PPGR5'!$D48,".",'Formulario PPGR5'!$E48,".",'Formulario PPGR5'!$F48))</f>
        <v/>
      </c>
      <c r="C48" s="206" t="str">
        <f>IF('Formulario PPGR5'!$G48="","",'Formulario PPGR1'!#REF!)</f>
        <v/>
      </c>
      <c r="D48" s="206" t="str">
        <f>IF('Formulario PPGR5'!$G48="","",'Formulario PPGR1'!#REF!)</f>
        <v/>
      </c>
      <c r="E48" s="206" t="str">
        <f>IF('Formulario PPGR5'!$G48="","",'Formulario PPGR1'!#REF!)</f>
        <v/>
      </c>
      <c r="F48" s="206" t="str">
        <f>IF('Formulario PPGR5'!$G48="","",'Formulario PPGR1'!#REF!)</f>
        <v/>
      </c>
      <c r="G48" s="192"/>
      <c r="H48" s="209"/>
      <c r="I48" s="210" t="s">
        <v>843</v>
      </c>
      <c r="J48" s="209"/>
      <c r="K48" s="209"/>
      <c r="L48" s="192"/>
      <c r="M48" s="211"/>
      <c r="N48" s="211"/>
      <c r="O48" s="212"/>
      <c r="P48" s="212"/>
      <c r="Q48" s="195"/>
      <c r="R48" s="195"/>
      <c r="S48" s="195"/>
      <c r="T48" s="180"/>
      <c r="U48" s="180"/>
      <c r="V48" s="200"/>
      <c r="W48" s="216"/>
    </row>
    <row r="49" spans="2:23" x14ac:dyDescent="0.2">
      <c r="B49" s="206" t="str">
        <f>IF('Formulario PPGR5'!$G49="","",CONCATENATE('Formulario PPGR5'!$C49,".",'Formulario PPGR5'!$D49,".",'Formulario PPGR5'!$E49,".",'Formulario PPGR5'!$F49))</f>
        <v/>
      </c>
      <c r="C49" s="206" t="str">
        <f>IF('Formulario PPGR5'!$G49="","",'Formulario PPGR1'!#REF!)</f>
        <v/>
      </c>
      <c r="D49" s="206" t="str">
        <f>IF('Formulario PPGR5'!$G49="","",'Formulario PPGR1'!#REF!)</f>
        <v/>
      </c>
      <c r="E49" s="206" t="str">
        <f>IF('Formulario PPGR5'!$G49="","",'Formulario PPGR1'!#REF!)</f>
        <v/>
      </c>
      <c r="F49" s="206" t="str">
        <f>IF('Formulario PPGR5'!$G49="","",'Formulario PPGR1'!#REF!)</f>
        <v/>
      </c>
      <c r="G49" s="192"/>
      <c r="H49" s="209"/>
      <c r="I49" s="210" t="s">
        <v>843</v>
      </c>
      <c r="J49" s="209"/>
      <c r="K49" s="209"/>
      <c r="L49" s="192"/>
      <c r="M49" s="211"/>
      <c r="N49" s="211"/>
      <c r="O49" s="212"/>
      <c r="P49" s="212"/>
      <c r="Q49" s="195"/>
      <c r="R49" s="195"/>
      <c r="S49" s="195"/>
      <c r="T49" s="180"/>
      <c r="U49" s="180"/>
      <c r="V49" s="200"/>
      <c r="W49" s="216"/>
    </row>
    <row r="50" spans="2:23" x14ac:dyDescent="0.2">
      <c r="B50" s="206" t="str">
        <f>IF('Formulario PPGR5'!$G50="","",CONCATENATE('Formulario PPGR5'!$C50,".",'Formulario PPGR5'!$D50,".",'Formulario PPGR5'!$E50,".",'Formulario PPGR5'!$F50))</f>
        <v/>
      </c>
      <c r="C50" s="206" t="str">
        <f>IF('Formulario PPGR5'!$G50="","",'Formulario PPGR1'!#REF!)</f>
        <v/>
      </c>
      <c r="D50" s="206" t="str">
        <f>IF('Formulario PPGR5'!$G50="","",'Formulario PPGR1'!#REF!)</f>
        <v/>
      </c>
      <c r="E50" s="206" t="str">
        <f>IF('Formulario PPGR5'!$G50="","",'Formulario PPGR1'!#REF!)</f>
        <v/>
      </c>
      <c r="F50" s="206" t="str">
        <f>IF('Formulario PPGR5'!$G50="","",'Formulario PPGR1'!#REF!)</f>
        <v/>
      </c>
      <c r="G50" s="192"/>
      <c r="H50" s="209"/>
      <c r="I50" s="210" t="s">
        <v>843</v>
      </c>
      <c r="J50" s="209"/>
      <c r="K50" s="209"/>
      <c r="L50" s="192"/>
      <c r="M50" s="211"/>
      <c r="N50" s="211"/>
      <c r="O50" s="212"/>
      <c r="P50" s="212"/>
      <c r="Q50" s="195"/>
      <c r="R50" s="195"/>
      <c r="S50" s="195"/>
      <c r="T50" s="180"/>
      <c r="U50" s="180"/>
      <c r="V50" s="200"/>
      <c r="W50" s="216"/>
    </row>
    <row r="51" spans="2:23" x14ac:dyDescent="0.2">
      <c r="B51" s="206" t="str">
        <f>IF('Formulario PPGR5'!$G51="","",CONCATENATE('Formulario PPGR5'!$C51,".",'Formulario PPGR5'!$D51,".",'Formulario PPGR5'!$E51,".",'Formulario PPGR5'!$F51))</f>
        <v/>
      </c>
      <c r="C51" s="206" t="str">
        <f>IF('Formulario PPGR5'!$G51="","",'Formulario PPGR1'!#REF!)</f>
        <v/>
      </c>
      <c r="D51" s="206" t="str">
        <f>IF('Formulario PPGR5'!$G51="","",'Formulario PPGR1'!#REF!)</f>
        <v/>
      </c>
      <c r="E51" s="206" t="str">
        <f>IF('Formulario PPGR5'!$G51="","",'Formulario PPGR1'!#REF!)</f>
        <v/>
      </c>
      <c r="F51" s="206" t="str">
        <f>IF('Formulario PPGR5'!$G51="","",'Formulario PPGR1'!#REF!)</f>
        <v/>
      </c>
      <c r="G51" s="192"/>
      <c r="H51" s="209"/>
      <c r="I51" s="210" t="s">
        <v>843</v>
      </c>
      <c r="J51" s="209"/>
      <c r="K51" s="209"/>
      <c r="L51" s="192"/>
      <c r="M51" s="211"/>
      <c r="N51" s="211"/>
      <c r="O51" s="212"/>
      <c r="P51" s="212"/>
      <c r="Q51" s="195"/>
      <c r="R51" s="195"/>
      <c r="S51" s="195"/>
      <c r="T51" s="180"/>
      <c r="U51" s="180"/>
      <c r="V51" s="200"/>
      <c r="W51" s="216"/>
    </row>
    <row r="52" spans="2:23" x14ac:dyDescent="0.2">
      <c r="B52" s="206" t="str">
        <f>IF('Formulario PPGR5'!$G52="","",CONCATENATE('Formulario PPGR5'!$C52,".",'Formulario PPGR5'!$D52,".",'Formulario PPGR5'!$E52,".",'Formulario PPGR5'!$F52))</f>
        <v/>
      </c>
      <c r="C52" s="206" t="str">
        <f>IF('Formulario PPGR5'!$G52="","",'Formulario PPGR1'!#REF!)</f>
        <v/>
      </c>
      <c r="D52" s="206" t="str">
        <f>IF('Formulario PPGR5'!$G52="","",'Formulario PPGR1'!#REF!)</f>
        <v/>
      </c>
      <c r="E52" s="206" t="str">
        <f>IF('Formulario PPGR5'!$G52="","",'Formulario PPGR1'!#REF!)</f>
        <v/>
      </c>
      <c r="F52" s="206" t="str">
        <f>IF('Formulario PPGR5'!$G52="","",'Formulario PPGR1'!#REF!)</f>
        <v/>
      </c>
      <c r="G52" s="192"/>
      <c r="H52" s="209"/>
      <c r="I52" s="210" t="s">
        <v>843</v>
      </c>
      <c r="J52" s="209"/>
      <c r="K52" s="209"/>
      <c r="L52" s="192"/>
      <c r="M52" s="211"/>
      <c r="N52" s="211"/>
      <c r="O52" s="212"/>
      <c r="P52" s="212"/>
      <c r="Q52" s="195"/>
      <c r="R52" s="195"/>
      <c r="S52" s="195"/>
      <c r="T52" s="180"/>
      <c r="U52" s="180"/>
      <c r="V52" s="200"/>
      <c r="W52" s="216"/>
    </row>
    <row r="53" spans="2:23" x14ac:dyDescent="0.2">
      <c r="B53" s="206" t="str">
        <f>IF('Formulario PPGR5'!$G53="","",CONCATENATE('Formulario PPGR5'!$C53,".",'Formulario PPGR5'!$D53,".",'Formulario PPGR5'!$E53,".",'Formulario PPGR5'!$F53))</f>
        <v/>
      </c>
      <c r="C53" s="206" t="str">
        <f>IF('Formulario PPGR5'!$G53="","",'Formulario PPGR1'!#REF!)</f>
        <v/>
      </c>
      <c r="D53" s="206" t="str">
        <f>IF('Formulario PPGR5'!$G53="","",'Formulario PPGR1'!#REF!)</f>
        <v/>
      </c>
      <c r="E53" s="206" t="str">
        <f>IF('Formulario PPGR5'!$G53="","",'Formulario PPGR1'!#REF!)</f>
        <v/>
      </c>
      <c r="F53" s="206" t="str">
        <f>IF('Formulario PPGR5'!$G53="","",'Formulario PPGR1'!#REF!)</f>
        <v/>
      </c>
      <c r="G53" s="192"/>
      <c r="H53" s="209"/>
      <c r="I53" s="210" t="s">
        <v>843</v>
      </c>
      <c r="J53" s="209"/>
      <c r="K53" s="209"/>
      <c r="L53" s="192"/>
      <c r="M53" s="211"/>
      <c r="N53" s="211"/>
      <c r="O53" s="212"/>
      <c r="P53" s="212"/>
      <c r="Q53" s="195"/>
      <c r="R53" s="195"/>
      <c r="S53" s="195"/>
      <c r="T53" s="180"/>
      <c r="U53" s="180"/>
      <c r="V53" s="200"/>
      <c r="W53" s="216"/>
    </row>
    <row r="54" spans="2:23" x14ac:dyDescent="0.2">
      <c r="B54" s="206" t="str">
        <f>IF('Formulario PPGR5'!$G54="","",CONCATENATE('Formulario PPGR5'!$C54,".",'Formulario PPGR5'!$D54,".",'Formulario PPGR5'!$E54,".",'Formulario PPGR5'!$F54))</f>
        <v/>
      </c>
      <c r="C54" s="206" t="str">
        <f>IF('Formulario PPGR5'!$G54="","",'Formulario PPGR1'!#REF!)</f>
        <v/>
      </c>
      <c r="D54" s="206" t="str">
        <f>IF('Formulario PPGR5'!$G54="","",'Formulario PPGR1'!#REF!)</f>
        <v/>
      </c>
      <c r="E54" s="206" t="str">
        <f>IF('Formulario PPGR5'!$G54="","",'Formulario PPGR1'!#REF!)</f>
        <v/>
      </c>
      <c r="F54" s="206" t="str">
        <f>IF('Formulario PPGR5'!$G54="","",'Formulario PPGR1'!#REF!)</f>
        <v/>
      </c>
      <c r="G54" s="192"/>
      <c r="H54" s="209"/>
      <c r="I54" s="210" t="s">
        <v>843</v>
      </c>
      <c r="J54" s="209"/>
      <c r="K54" s="209"/>
      <c r="L54" s="192"/>
      <c r="M54" s="211"/>
      <c r="N54" s="211"/>
      <c r="O54" s="212"/>
      <c r="P54" s="212"/>
      <c r="Q54" s="195"/>
      <c r="R54" s="195"/>
      <c r="S54" s="195"/>
      <c r="T54" s="180"/>
      <c r="U54" s="180"/>
      <c r="V54" s="200"/>
      <c r="W54" s="216"/>
    </row>
    <row r="55" spans="2:23" x14ac:dyDescent="0.2">
      <c r="B55" s="206" t="str">
        <f>IF('Formulario PPGR5'!$G55="","",CONCATENATE('Formulario PPGR5'!$C55,".",'Formulario PPGR5'!$D55,".",'Formulario PPGR5'!$E55,".",'Formulario PPGR5'!$F55))</f>
        <v/>
      </c>
      <c r="C55" s="206" t="str">
        <f>IF('Formulario PPGR5'!$G55="","",'Formulario PPGR1'!#REF!)</f>
        <v/>
      </c>
      <c r="D55" s="206" t="str">
        <f>IF('Formulario PPGR5'!$G55="","",'Formulario PPGR1'!#REF!)</f>
        <v/>
      </c>
      <c r="E55" s="206" t="str">
        <f>IF('Formulario PPGR5'!$G55="","",'Formulario PPGR1'!#REF!)</f>
        <v/>
      </c>
      <c r="F55" s="206" t="str">
        <f>IF('Formulario PPGR5'!$G55="","",'Formulario PPGR1'!#REF!)</f>
        <v/>
      </c>
      <c r="G55" s="192"/>
      <c r="H55" s="209"/>
      <c r="I55" s="210" t="s">
        <v>843</v>
      </c>
      <c r="J55" s="209"/>
      <c r="K55" s="209"/>
      <c r="L55" s="192"/>
      <c r="M55" s="211"/>
      <c r="N55" s="211"/>
      <c r="O55" s="212"/>
      <c r="P55" s="212"/>
      <c r="Q55" s="195"/>
      <c r="R55" s="195"/>
      <c r="S55" s="195"/>
      <c r="T55" s="180"/>
      <c r="U55" s="180"/>
      <c r="V55" s="200"/>
      <c r="W55" s="216"/>
    </row>
    <row r="56" spans="2:23" x14ac:dyDescent="0.2">
      <c r="B56" s="206" t="str">
        <f>IF('Formulario PPGR5'!$G56="","",CONCATENATE('Formulario PPGR5'!$C56,".",'Formulario PPGR5'!$D56,".",'Formulario PPGR5'!$E56,".",'Formulario PPGR5'!$F56))</f>
        <v/>
      </c>
      <c r="C56" s="206" t="str">
        <f>IF('Formulario PPGR5'!$G56="","",'Formulario PPGR1'!#REF!)</f>
        <v/>
      </c>
      <c r="D56" s="206" t="str">
        <f>IF('Formulario PPGR5'!$G56="","",'Formulario PPGR1'!#REF!)</f>
        <v/>
      </c>
      <c r="E56" s="206" t="str">
        <f>IF('Formulario PPGR5'!$G56="","",'Formulario PPGR1'!#REF!)</f>
        <v/>
      </c>
      <c r="F56" s="206" t="str">
        <f>IF('Formulario PPGR5'!$G56="","",'Formulario PPGR1'!#REF!)</f>
        <v/>
      </c>
      <c r="G56" s="192"/>
      <c r="H56" s="209"/>
      <c r="I56" s="210" t="s">
        <v>843</v>
      </c>
      <c r="J56" s="209"/>
      <c r="K56" s="209"/>
      <c r="L56" s="192"/>
      <c r="M56" s="211"/>
      <c r="N56" s="211"/>
      <c r="O56" s="212"/>
      <c r="P56" s="212"/>
      <c r="Q56" s="195"/>
      <c r="R56" s="195"/>
      <c r="S56" s="195"/>
      <c r="T56" s="180"/>
      <c r="U56" s="180"/>
      <c r="V56" s="200"/>
      <c r="W56" s="216"/>
    </row>
    <row r="57" spans="2:23" x14ac:dyDescent="0.2">
      <c r="B57" s="206" t="str">
        <f>IF('Formulario PPGR5'!$G57="","",CONCATENATE('Formulario PPGR5'!$C57,".",'Formulario PPGR5'!$D57,".",'Formulario PPGR5'!$E57,".",'Formulario PPGR5'!$F57))</f>
        <v/>
      </c>
      <c r="C57" s="206" t="str">
        <f>IF('Formulario PPGR5'!$G57="","",'Formulario PPGR1'!#REF!)</f>
        <v/>
      </c>
      <c r="D57" s="206" t="str">
        <f>IF('Formulario PPGR5'!$G57="","",'Formulario PPGR1'!#REF!)</f>
        <v/>
      </c>
      <c r="E57" s="206" t="str">
        <f>IF('Formulario PPGR5'!$G57="","",'Formulario PPGR1'!#REF!)</f>
        <v/>
      </c>
      <c r="F57" s="206" t="str">
        <f>IF('Formulario PPGR5'!$G57="","",'Formulario PPGR1'!#REF!)</f>
        <v/>
      </c>
      <c r="G57" s="192"/>
      <c r="H57" s="209"/>
      <c r="I57" s="210" t="s">
        <v>843</v>
      </c>
      <c r="J57" s="209"/>
      <c r="K57" s="209"/>
      <c r="L57" s="192"/>
      <c r="M57" s="211"/>
      <c r="N57" s="211"/>
      <c r="O57" s="212"/>
      <c r="P57" s="212"/>
      <c r="Q57" s="195"/>
      <c r="R57" s="195"/>
      <c r="S57" s="195"/>
      <c r="T57" s="180"/>
      <c r="U57" s="180"/>
      <c r="V57" s="200"/>
      <c r="W57" s="216"/>
    </row>
    <row r="58" spans="2:23" x14ac:dyDescent="0.2">
      <c r="B58" s="206" t="str">
        <f>IF('Formulario PPGR5'!$G58="","",CONCATENATE('Formulario PPGR5'!$C58,".",'Formulario PPGR5'!$D58,".",'Formulario PPGR5'!$E58,".",'Formulario PPGR5'!$F58))</f>
        <v/>
      </c>
      <c r="C58" s="206" t="str">
        <f>IF('Formulario PPGR5'!$G58="","",'Formulario PPGR1'!#REF!)</f>
        <v/>
      </c>
      <c r="D58" s="206" t="str">
        <f>IF('Formulario PPGR5'!$G58="","",'Formulario PPGR1'!#REF!)</f>
        <v/>
      </c>
      <c r="E58" s="206" t="str">
        <f>IF('Formulario PPGR5'!$G58="","",'Formulario PPGR1'!#REF!)</f>
        <v/>
      </c>
      <c r="F58" s="206" t="str">
        <f>IF('Formulario PPGR5'!$G58="","",'Formulario PPGR1'!#REF!)</f>
        <v/>
      </c>
      <c r="G58" s="192"/>
      <c r="H58" s="209"/>
      <c r="I58" s="210" t="s">
        <v>843</v>
      </c>
      <c r="J58" s="209"/>
      <c r="K58" s="209"/>
      <c r="L58" s="192"/>
      <c r="M58" s="211"/>
      <c r="N58" s="211"/>
      <c r="O58" s="212"/>
      <c r="P58" s="212"/>
      <c r="Q58" s="195"/>
      <c r="R58" s="195"/>
      <c r="S58" s="195"/>
      <c r="T58" s="180"/>
      <c r="U58" s="180"/>
      <c r="V58" s="200"/>
      <c r="W58" s="216"/>
    </row>
    <row r="59" spans="2:23" x14ac:dyDescent="0.2">
      <c r="B59" s="206" t="str">
        <f>IF('Formulario PPGR5'!$G59="","",CONCATENATE('Formulario PPGR5'!$C59,".",'Formulario PPGR5'!$D59,".",'Formulario PPGR5'!$E59,".",'Formulario PPGR5'!$F59))</f>
        <v/>
      </c>
      <c r="C59" s="206" t="str">
        <f>IF('Formulario PPGR5'!$G59="","",'Formulario PPGR1'!#REF!)</f>
        <v/>
      </c>
      <c r="D59" s="206" t="str">
        <f>IF('Formulario PPGR5'!$G59="","",'Formulario PPGR1'!#REF!)</f>
        <v/>
      </c>
      <c r="E59" s="206" t="str">
        <f>IF('Formulario PPGR5'!$G59="","",'Formulario PPGR1'!#REF!)</f>
        <v/>
      </c>
      <c r="F59" s="206" t="str">
        <f>IF('Formulario PPGR5'!$G59="","",'Formulario PPGR1'!#REF!)</f>
        <v/>
      </c>
      <c r="G59" s="192"/>
      <c r="H59" s="209"/>
      <c r="I59" s="210" t="s">
        <v>843</v>
      </c>
      <c r="J59" s="209"/>
      <c r="K59" s="209"/>
      <c r="L59" s="192"/>
      <c r="M59" s="211"/>
      <c r="N59" s="211"/>
      <c r="O59" s="212"/>
      <c r="P59" s="212"/>
      <c r="Q59" s="195"/>
      <c r="R59" s="195"/>
      <c r="S59" s="195"/>
      <c r="T59" s="180"/>
      <c r="U59" s="180"/>
      <c r="V59" s="200"/>
      <c r="W59" s="216"/>
    </row>
    <row r="60" spans="2:23" x14ac:dyDescent="0.2">
      <c r="B60" s="206" t="str">
        <f>IF('Formulario PPGR5'!$G60="","",CONCATENATE('Formulario PPGR5'!$C60,".",'Formulario PPGR5'!$D60,".",'Formulario PPGR5'!$E60,".",'Formulario PPGR5'!$F60))</f>
        <v/>
      </c>
      <c r="C60" s="206" t="str">
        <f>IF('Formulario PPGR5'!$G60="","",'Formulario PPGR1'!#REF!)</f>
        <v/>
      </c>
      <c r="D60" s="206" t="str">
        <f>IF('Formulario PPGR5'!$G60="","",'Formulario PPGR1'!#REF!)</f>
        <v/>
      </c>
      <c r="E60" s="206" t="str">
        <f>IF('Formulario PPGR5'!$G60="","",'Formulario PPGR1'!#REF!)</f>
        <v/>
      </c>
      <c r="F60" s="206" t="str">
        <f>IF('Formulario PPGR5'!$G60="","",'Formulario PPGR1'!#REF!)</f>
        <v/>
      </c>
      <c r="G60" s="192"/>
      <c r="H60" s="209"/>
      <c r="I60" s="210" t="s">
        <v>843</v>
      </c>
      <c r="J60" s="209"/>
      <c r="K60" s="209"/>
      <c r="L60" s="192"/>
      <c r="M60" s="211"/>
      <c r="N60" s="211"/>
      <c r="O60" s="212"/>
      <c r="P60" s="212"/>
      <c r="Q60" s="195"/>
      <c r="R60" s="195"/>
      <c r="S60" s="195"/>
      <c r="T60" s="180"/>
      <c r="U60" s="180"/>
      <c r="V60" s="200"/>
      <c r="W60" s="216"/>
    </row>
    <row r="61" spans="2:23" x14ac:dyDescent="0.2">
      <c r="B61" s="206" t="str">
        <f>IF('Formulario PPGR5'!$G61="","",CONCATENATE('Formulario PPGR5'!$C61,".",'Formulario PPGR5'!$D61,".",'Formulario PPGR5'!$E61,".",'Formulario PPGR5'!$F61))</f>
        <v/>
      </c>
      <c r="C61" s="206" t="str">
        <f>IF('Formulario PPGR5'!$G61="","",'Formulario PPGR1'!#REF!)</f>
        <v/>
      </c>
      <c r="D61" s="206" t="str">
        <f>IF('Formulario PPGR5'!$G61="","",'Formulario PPGR1'!#REF!)</f>
        <v/>
      </c>
      <c r="E61" s="206" t="str">
        <f>IF('Formulario PPGR5'!$G61="","",'Formulario PPGR1'!#REF!)</f>
        <v/>
      </c>
      <c r="F61" s="206" t="str">
        <f>IF('Formulario PPGR5'!$G61="","",'Formulario PPGR1'!#REF!)</f>
        <v/>
      </c>
      <c r="G61" s="192"/>
      <c r="H61" s="209"/>
      <c r="I61" s="210" t="s">
        <v>843</v>
      </c>
      <c r="J61" s="209"/>
      <c r="K61" s="209"/>
      <c r="L61" s="192"/>
      <c r="M61" s="211"/>
      <c r="N61" s="211"/>
      <c r="O61" s="212"/>
      <c r="P61" s="212"/>
      <c r="Q61" s="195"/>
      <c r="R61" s="195"/>
      <c r="S61" s="195"/>
      <c r="T61" s="180"/>
      <c r="U61" s="180"/>
      <c r="V61" s="200"/>
      <c r="W61" s="216"/>
    </row>
    <row r="62" spans="2:23" x14ac:dyDescent="0.2">
      <c r="B62" s="206" t="str">
        <f>IF('Formulario PPGR5'!$G62="","",CONCATENATE('Formulario PPGR5'!$C62,".",'Formulario PPGR5'!$D62,".",'Formulario PPGR5'!$E62,".",'Formulario PPGR5'!$F62))</f>
        <v/>
      </c>
      <c r="C62" s="206" t="str">
        <f>IF('Formulario PPGR5'!$G62="","",'Formulario PPGR1'!#REF!)</f>
        <v/>
      </c>
      <c r="D62" s="206" t="str">
        <f>IF('Formulario PPGR5'!$G62="","",'Formulario PPGR1'!#REF!)</f>
        <v/>
      </c>
      <c r="E62" s="206" t="str">
        <f>IF('Formulario PPGR5'!$G62="","",'Formulario PPGR1'!#REF!)</f>
        <v/>
      </c>
      <c r="F62" s="206" t="str">
        <f>IF('Formulario PPGR5'!$G62="","",'Formulario PPGR1'!#REF!)</f>
        <v/>
      </c>
      <c r="G62" s="192"/>
      <c r="H62" s="209"/>
      <c r="I62" s="210" t="s">
        <v>843</v>
      </c>
      <c r="J62" s="209"/>
      <c r="K62" s="209"/>
      <c r="L62" s="192"/>
      <c r="M62" s="211"/>
      <c r="N62" s="211"/>
      <c r="O62" s="212"/>
      <c r="P62" s="212"/>
      <c r="Q62" s="195"/>
      <c r="R62" s="195"/>
      <c r="S62" s="195"/>
      <c r="T62" s="180"/>
      <c r="U62" s="180"/>
      <c r="V62" s="200"/>
      <c r="W62" s="216"/>
    </row>
    <row r="63" spans="2:23" x14ac:dyDescent="0.2">
      <c r="B63" s="206" t="str">
        <f>IF('Formulario PPGR5'!$G63="","",CONCATENATE('Formulario PPGR5'!$C63,".",'Formulario PPGR5'!$D63,".",'Formulario PPGR5'!$E63,".",'Formulario PPGR5'!$F63))</f>
        <v/>
      </c>
      <c r="C63" s="206" t="str">
        <f>IF('Formulario PPGR5'!$G63="","",'Formulario PPGR1'!#REF!)</f>
        <v/>
      </c>
      <c r="D63" s="206" t="str">
        <f>IF('Formulario PPGR5'!$G63="","",'Formulario PPGR1'!#REF!)</f>
        <v/>
      </c>
      <c r="E63" s="206" t="str">
        <f>IF('Formulario PPGR5'!$G63="","",'Formulario PPGR1'!#REF!)</f>
        <v/>
      </c>
      <c r="F63" s="206" t="str">
        <f>IF('Formulario PPGR5'!$G63="","",'Formulario PPGR1'!#REF!)</f>
        <v/>
      </c>
      <c r="G63" s="192"/>
      <c r="H63" s="209"/>
      <c r="I63" s="210" t="s">
        <v>843</v>
      </c>
      <c r="J63" s="209"/>
      <c r="K63" s="209"/>
      <c r="L63" s="192"/>
      <c r="M63" s="211"/>
      <c r="N63" s="211"/>
      <c r="O63" s="212"/>
      <c r="P63" s="212"/>
      <c r="Q63" s="195"/>
      <c r="R63" s="195"/>
      <c r="S63" s="195"/>
      <c r="T63" s="180"/>
      <c r="U63" s="180"/>
      <c r="V63" s="200"/>
      <c r="W63" s="216"/>
    </row>
    <row r="64" spans="2:23" x14ac:dyDescent="0.2">
      <c r="B64" s="206" t="str">
        <f>IF('Formulario PPGR5'!$G64="","",CONCATENATE('Formulario PPGR5'!$C64,".",'Formulario PPGR5'!$D64,".",'Formulario PPGR5'!$E64,".",'Formulario PPGR5'!$F64))</f>
        <v/>
      </c>
      <c r="C64" s="206" t="str">
        <f>IF('Formulario PPGR5'!$G64="","",'Formulario PPGR1'!#REF!)</f>
        <v/>
      </c>
      <c r="D64" s="206" t="str">
        <f>IF('Formulario PPGR5'!$G64="","",'Formulario PPGR1'!#REF!)</f>
        <v/>
      </c>
      <c r="E64" s="206" t="str">
        <f>IF('Formulario PPGR5'!$G64="","",'Formulario PPGR1'!#REF!)</f>
        <v/>
      </c>
      <c r="F64" s="206" t="str">
        <f>IF('Formulario PPGR5'!$G64="","",'Formulario PPGR1'!#REF!)</f>
        <v/>
      </c>
      <c r="G64" s="192"/>
      <c r="H64" s="209"/>
      <c r="I64" s="210" t="s">
        <v>843</v>
      </c>
      <c r="J64" s="209"/>
      <c r="K64" s="209"/>
      <c r="L64" s="192"/>
      <c r="M64" s="211"/>
      <c r="N64" s="211"/>
      <c r="O64" s="212"/>
      <c r="P64" s="212"/>
      <c r="Q64" s="195"/>
      <c r="R64" s="195"/>
      <c r="S64" s="195"/>
      <c r="T64" s="180"/>
      <c r="U64" s="180"/>
      <c r="V64" s="200"/>
      <c r="W64" s="216"/>
    </row>
    <row r="65" spans="2:23" x14ac:dyDescent="0.2">
      <c r="B65" s="206" t="str">
        <f>IF('Formulario PPGR5'!$G65="","",CONCATENATE('Formulario PPGR5'!$C65,".",'Formulario PPGR5'!$D65,".",'Formulario PPGR5'!$E65,".",'Formulario PPGR5'!$F65))</f>
        <v/>
      </c>
      <c r="C65" s="206" t="str">
        <f>IF('Formulario PPGR5'!$G65="","",'Formulario PPGR1'!#REF!)</f>
        <v/>
      </c>
      <c r="D65" s="206" t="str">
        <f>IF('Formulario PPGR5'!$G65="","",'Formulario PPGR1'!#REF!)</f>
        <v/>
      </c>
      <c r="E65" s="206" t="str">
        <f>IF('Formulario PPGR5'!$G65="","",'Formulario PPGR1'!#REF!)</f>
        <v/>
      </c>
      <c r="F65" s="206" t="str">
        <f>IF('Formulario PPGR5'!$G65="","",'Formulario PPGR1'!#REF!)</f>
        <v/>
      </c>
      <c r="G65" s="192"/>
      <c r="H65" s="209"/>
      <c r="I65" s="210" t="s">
        <v>843</v>
      </c>
      <c r="J65" s="209"/>
      <c r="K65" s="209"/>
      <c r="L65" s="192"/>
      <c r="M65" s="211"/>
      <c r="N65" s="211"/>
      <c r="O65" s="212"/>
      <c r="P65" s="212"/>
      <c r="Q65" s="195"/>
      <c r="R65" s="195"/>
      <c r="S65" s="195"/>
      <c r="T65" s="180"/>
      <c r="U65" s="180"/>
      <c r="V65" s="200"/>
      <c r="W65" s="216"/>
    </row>
    <row r="66" spans="2:23" x14ac:dyDescent="0.2">
      <c r="B66" s="206" t="str">
        <f>IF('Formulario PPGR5'!$G66="","",CONCATENATE('Formulario PPGR5'!$C66,".",'Formulario PPGR5'!$D66,".",'Formulario PPGR5'!$E66,".",'Formulario PPGR5'!$F66))</f>
        <v/>
      </c>
      <c r="C66" s="206" t="str">
        <f>IF('Formulario PPGR5'!$G66="","",'Formulario PPGR1'!#REF!)</f>
        <v/>
      </c>
      <c r="D66" s="206" t="str">
        <f>IF('Formulario PPGR5'!$G66="","",'Formulario PPGR1'!#REF!)</f>
        <v/>
      </c>
      <c r="E66" s="206" t="str">
        <f>IF('Formulario PPGR5'!$G66="","",'Formulario PPGR1'!#REF!)</f>
        <v/>
      </c>
      <c r="F66" s="206" t="str">
        <f>IF('Formulario PPGR5'!$G66="","",'Formulario PPGR1'!#REF!)</f>
        <v/>
      </c>
      <c r="G66" s="192"/>
      <c r="H66" s="209"/>
      <c r="I66" s="210" t="s">
        <v>843</v>
      </c>
      <c r="J66" s="209"/>
      <c r="K66" s="209"/>
      <c r="L66" s="192"/>
      <c r="M66" s="211"/>
      <c r="N66" s="211"/>
      <c r="O66" s="212"/>
      <c r="P66" s="212"/>
      <c r="Q66" s="195"/>
      <c r="R66" s="195"/>
      <c r="S66" s="195"/>
      <c r="T66" s="180"/>
      <c r="U66" s="180"/>
      <c r="V66" s="200"/>
      <c r="W66" s="216"/>
    </row>
  </sheetData>
  <dataValidations count="7">
    <dataValidation type="list" allowBlank="1" showInputMessage="1" showErrorMessage="1" sqref="L9:L11 L20:L40 L45:L66" xr:uid="{00000000-0002-0000-0500-000000000000}">
      <formula1>LsTipoEESS</formula1>
    </dataValidation>
    <dataValidation type="list" allowBlank="1" showInputMessage="1" showErrorMessage="1" sqref="W12:W19 V9:V40 U41:W44 V45:V66" xr:uid="{00000000-0002-0000-0500-000001000000}">
      <formula1>lsFuentesFinanciamiento</formula1>
    </dataValidation>
    <dataValidation type="list" allowBlank="1" showInputMessage="1" showErrorMessage="1" sqref="O9:O10 P9:P66 O12:O59 N9:N66" xr:uid="{00000000-0002-0000-0500-000002000000}">
      <formula1>Provincias</formula1>
    </dataValidation>
    <dataValidation type="list" allowBlank="1" showInputMessage="1" showErrorMessage="1" sqref="G9:G66" xr:uid="{00000000-0002-0000-0500-000003000000}">
      <formula1>ls_TiposAcciones</formula1>
    </dataValidation>
    <dataValidation type="list" allowBlank="1" showInputMessage="1" showErrorMessage="1" sqref="H9:H66" xr:uid="{00000000-0002-0000-0500-000004000000}">
      <formula1>lsInsumosEquipos</formula1>
    </dataValidation>
    <dataValidation type="list" allowBlank="1" showInputMessage="1" showErrorMessage="1" sqref="J9:J66" xr:uid="{00000000-0002-0000-0500-000005000000}">
      <formula1>INDIRECT($I9)</formula1>
    </dataValidation>
    <dataValidation type="list" allowBlank="1" showInputMessage="1" showErrorMessage="1" sqref="Q12:Q19" xr:uid="{00000000-0002-0000-0500-000006000000}">
      <formula1>INDIRECT($P12)</formula1>
    </dataValidation>
  </dataValidations>
  <pageMargins left="1.0098425200000001" right="0.27559055118110198" top="1.1023622047244099" bottom="0.15748031496063" header="0" footer="0"/>
  <pageSetup paperSize="5" scale="55" orientation="landscape" r:id="rId1"/>
  <headerFooter alignWithMargins="0"/>
  <drawing r:id="rId2"/>
  <legacyDrawing r:id="rId3"/>
  <controls>
    <mc:AlternateContent xmlns:mc="http://schemas.openxmlformats.org/markup-compatibility/2006">
      <mc:Choice Requires="x14">
        <control shapeId="44034" r:id="rId4" name="CommandButton1">
          <controlPr defaultSize="0" autoLine="0" r:id="rId5">
            <anchor moveWithCells="1">
              <from>
                <xdr:col>6</xdr:col>
                <xdr:colOff>0</xdr:colOff>
                <xdr:row>4</xdr:row>
                <xdr:rowOff>152400</xdr:rowOff>
              </from>
              <to>
                <xdr:col>6</xdr:col>
                <xdr:colOff>1457325</xdr:colOff>
                <xdr:row>6</xdr:row>
                <xdr:rowOff>57150</xdr:rowOff>
              </to>
            </anchor>
          </controlPr>
        </control>
      </mc:Choice>
      <mc:Fallback>
        <control shapeId="44034" r:id="rId4" name="CommandButton1"/>
      </mc:Fallback>
    </mc:AlternateContent>
  </controls>
  <tableParts count="1">
    <tablePart r:id="rId6"/>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dimension ref="A1:BH212"/>
  <sheetViews>
    <sheetView showGridLines="0" zoomScaleNormal="100" workbookViewId="0">
      <selection activeCell="F16" sqref="F16"/>
    </sheetView>
  </sheetViews>
  <sheetFormatPr baseColWidth="10" defaultColWidth="9.140625" defaultRowHeight="15" x14ac:dyDescent="0.25"/>
  <cols>
    <col min="1" max="4" width="8.42578125" style="28" customWidth="1"/>
    <col min="5" max="5" width="53.42578125" style="28" customWidth="1"/>
    <col min="6" max="6" width="14.140625" style="28" customWidth="1"/>
    <col min="7" max="7" width="9.140625" style="28" customWidth="1"/>
    <col min="8" max="60" width="9.140625" style="92" customWidth="1"/>
    <col min="61" max="16384" width="9.140625" style="3"/>
  </cols>
  <sheetData>
    <row r="1" spans="1:49" customFormat="1" x14ac:dyDescent="0.25">
      <c r="C1" s="1"/>
      <c r="D1" s="1"/>
      <c r="E1" s="1"/>
      <c r="F1" s="1"/>
      <c r="G1" s="1"/>
      <c r="H1" s="1"/>
      <c r="I1" s="1"/>
      <c r="J1" s="1"/>
      <c r="K1" s="1"/>
      <c r="L1" s="1"/>
      <c r="M1" s="1"/>
      <c r="N1" s="1"/>
      <c r="O1" s="1"/>
      <c r="P1" s="131"/>
      <c r="Q1" s="129"/>
      <c r="R1" s="129"/>
      <c r="S1" s="129"/>
      <c r="T1" s="130"/>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row>
    <row r="2" spans="1:49" customFormat="1" ht="15.75" x14ac:dyDescent="0.25">
      <c r="C2" s="28"/>
      <c r="D2" s="1"/>
      <c r="E2" s="119" t="str">
        <f>'Formulario PPGR1'!G2</f>
        <v>Servicio Nacional de Salud</v>
      </c>
      <c r="F2" s="1"/>
      <c r="G2" s="1"/>
      <c r="H2" s="1"/>
      <c r="I2" s="1"/>
      <c r="J2" s="1"/>
      <c r="K2" s="1"/>
      <c r="L2" s="1"/>
      <c r="M2" s="1"/>
      <c r="N2" s="1"/>
      <c r="O2" s="1"/>
      <c r="P2" s="131"/>
      <c r="Q2" s="129"/>
      <c r="R2" s="129"/>
      <c r="S2" s="129"/>
      <c r="T2" s="130"/>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row>
    <row r="3" spans="1:49" customFormat="1" x14ac:dyDescent="0.25">
      <c r="C3" s="28"/>
      <c r="D3" s="1"/>
      <c r="E3" s="120" t="str">
        <f>'Formulario PPGR1'!G3</f>
        <v>Dirección de Planificación y Desarrollo</v>
      </c>
      <c r="F3" s="1"/>
      <c r="G3" s="1"/>
      <c r="H3" s="1"/>
      <c r="I3" s="1"/>
      <c r="J3" s="1"/>
      <c r="K3" s="1"/>
      <c r="L3" s="1"/>
      <c r="M3" s="1"/>
      <c r="N3" s="1"/>
      <c r="O3" s="1"/>
      <c r="P3" s="131"/>
      <c r="Q3" s="129"/>
      <c r="R3" s="129"/>
      <c r="S3" s="129"/>
      <c r="T3" s="130"/>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row>
    <row r="4" spans="1:49" customFormat="1" x14ac:dyDescent="0.25">
      <c r="C4" s="28"/>
      <c r="D4" s="1"/>
      <c r="E4" s="121" t="str">
        <f>'Formulario PPGR1'!G4</f>
        <v xml:space="preserve">Plan Operativo Anual </v>
      </c>
      <c r="F4" s="1"/>
      <c r="G4" s="1"/>
      <c r="H4" s="1"/>
      <c r="I4" s="1"/>
      <c r="J4" s="1"/>
      <c r="K4" s="1"/>
      <c r="L4" s="1"/>
      <c r="M4" s="1"/>
      <c r="N4" s="1"/>
      <c r="O4" s="1"/>
      <c r="P4" s="131"/>
      <c r="Q4" s="129"/>
      <c r="R4" s="129"/>
      <c r="S4" s="129"/>
      <c r="T4" s="130"/>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row>
    <row r="5" spans="1:49" customFormat="1" x14ac:dyDescent="0.25">
      <c r="C5" s="28"/>
      <c r="D5" s="1"/>
      <c r="E5" s="121" t="s">
        <v>844</v>
      </c>
      <c r="F5" s="1"/>
      <c r="G5" s="1"/>
      <c r="H5" s="1"/>
      <c r="I5" s="1"/>
      <c r="J5" s="1"/>
      <c r="K5" s="1"/>
      <c r="L5" s="1"/>
      <c r="M5" s="1"/>
      <c r="N5" s="1"/>
      <c r="O5" s="1"/>
      <c r="P5" s="131"/>
      <c r="Q5" s="129"/>
      <c r="R5" s="129"/>
      <c r="S5" s="129"/>
      <c r="T5" s="130"/>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row>
    <row r="6" spans="1:49" customFormat="1" x14ac:dyDescent="0.25">
      <c r="C6" s="1"/>
      <c r="D6" s="1"/>
      <c r="E6" s="121" t="str">
        <f>'Formulario PPGR1'!$M$3</f>
        <v>SNS - Dirección Central</v>
      </c>
      <c r="F6" s="1"/>
      <c r="G6" s="1"/>
      <c r="H6" s="1"/>
      <c r="I6" s="1"/>
      <c r="J6" s="1"/>
      <c r="K6" s="1"/>
      <c r="L6" s="1"/>
      <c r="M6" s="1"/>
      <c r="N6" s="1"/>
      <c r="O6" s="1"/>
      <c r="P6" s="1"/>
      <c r="Q6" s="1"/>
      <c r="R6" s="129"/>
      <c r="S6" s="129"/>
      <c r="T6" s="130"/>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row>
    <row r="7" spans="1:49" ht="16.5" customHeight="1" x14ac:dyDescent="0.2">
      <c r="A7" s="92"/>
      <c r="B7" s="92"/>
      <c r="C7" s="92"/>
      <c r="D7" s="92"/>
      <c r="E7" s="92"/>
      <c r="F7" s="92"/>
      <c r="G7" s="92"/>
    </row>
    <row r="8" spans="1:49" ht="48" customHeight="1" x14ac:dyDescent="0.2">
      <c r="A8" s="5" t="s">
        <v>845</v>
      </c>
      <c r="B8" s="5" t="s">
        <v>846</v>
      </c>
      <c r="C8" s="5" t="s">
        <v>847</v>
      </c>
      <c r="D8" s="5" t="s">
        <v>848</v>
      </c>
      <c r="E8" s="6" t="s">
        <v>849</v>
      </c>
      <c r="F8" s="7" t="s">
        <v>850</v>
      </c>
      <c r="G8" s="7" t="s">
        <v>851</v>
      </c>
    </row>
    <row r="9" spans="1:49" ht="12.75" x14ac:dyDescent="0.2">
      <c r="A9" s="8">
        <v>3</v>
      </c>
      <c r="B9" s="9"/>
      <c r="C9" s="9"/>
      <c r="D9" s="9"/>
      <c r="E9" s="10" t="s">
        <v>852</v>
      </c>
      <c r="F9" s="11">
        <f>+F10</f>
        <v>0</v>
      </c>
      <c r="G9" s="356">
        <f>G10</f>
        <v>0</v>
      </c>
    </row>
    <row r="10" spans="1:49" ht="12.75" x14ac:dyDescent="0.2">
      <c r="A10" s="12"/>
      <c r="B10" s="12">
        <v>31</v>
      </c>
      <c r="C10" s="13"/>
      <c r="D10" s="13"/>
      <c r="E10" s="100" t="s">
        <v>853</v>
      </c>
      <c r="F10" s="15">
        <f>SUM(F11:F11)</f>
        <v>0</v>
      </c>
      <c r="G10" s="357">
        <f>G11</f>
        <v>0</v>
      </c>
    </row>
    <row r="11" spans="1:49" ht="12.75" x14ac:dyDescent="0.2">
      <c r="A11" s="16"/>
      <c r="B11" s="16"/>
      <c r="C11" s="16">
        <v>312</v>
      </c>
      <c r="D11" s="17"/>
      <c r="E11" s="99" t="s">
        <v>854</v>
      </c>
      <c r="F11" s="324">
        <v>0</v>
      </c>
      <c r="G11" s="19">
        <f>IFERROR(F11/$F$31*100,"0.00")</f>
        <v>0</v>
      </c>
    </row>
    <row r="12" spans="1:49" ht="12.75" x14ac:dyDescent="0.2">
      <c r="A12" s="20">
        <v>4</v>
      </c>
      <c r="B12" s="21"/>
      <c r="C12" s="21"/>
      <c r="D12" s="21"/>
      <c r="E12" s="22" t="s">
        <v>855</v>
      </c>
      <c r="F12" s="23">
        <f>+F13+F19</f>
        <v>2602509376.3200002</v>
      </c>
      <c r="G12" s="23">
        <f>G13+G19</f>
        <v>96.06163517601604</v>
      </c>
    </row>
    <row r="13" spans="1:49" ht="12.75" x14ac:dyDescent="0.2">
      <c r="A13" s="12"/>
      <c r="B13" s="12">
        <v>41</v>
      </c>
      <c r="C13" s="3"/>
      <c r="D13" s="13"/>
      <c r="E13" s="14" t="s">
        <v>856</v>
      </c>
      <c r="F13" s="15">
        <f>SUM(F15:F18)</f>
        <v>2602509376.3200002</v>
      </c>
      <c r="G13" s="24">
        <f>SUM(G15:G18)</f>
        <v>96.06163517601604</v>
      </c>
    </row>
    <row r="14" spans="1:49" ht="24" x14ac:dyDescent="0.2">
      <c r="A14" s="12"/>
      <c r="B14" s="12"/>
      <c r="C14" s="12">
        <v>413</v>
      </c>
      <c r="D14" s="13"/>
      <c r="E14" s="14" t="s">
        <v>857</v>
      </c>
      <c r="F14" s="15">
        <f>SUM(F16:F19)</f>
        <v>62797505.519999996</v>
      </c>
      <c r="G14" s="24">
        <f>SUM(G16:G19)</f>
        <v>2.3179286576696487</v>
      </c>
    </row>
    <row r="15" spans="1:49" ht="12.75" x14ac:dyDescent="0.2">
      <c r="A15" s="16"/>
      <c r="B15" s="16"/>
      <c r="C15" s="16">
        <v>413</v>
      </c>
      <c r="D15" s="17" t="s">
        <v>858</v>
      </c>
      <c r="E15" s="99" t="s">
        <v>859</v>
      </c>
      <c r="F15" s="324">
        <v>2539711870.8000002</v>
      </c>
      <c r="G15" s="19">
        <f>IFERROR(F15/$F$31*100,"0.00")</f>
        <v>93.743706518346386</v>
      </c>
    </row>
    <row r="16" spans="1:49" ht="12.75" x14ac:dyDescent="0.2">
      <c r="A16" s="16"/>
      <c r="B16" s="16"/>
      <c r="C16" s="16">
        <v>413</v>
      </c>
      <c r="D16" s="17" t="s">
        <v>860</v>
      </c>
      <c r="E16" s="99" t="s">
        <v>861</v>
      </c>
      <c r="F16" s="324">
        <v>17457335.16</v>
      </c>
      <c r="G16" s="19">
        <f>IFERROR(F16/$F$31*100,"0.00")</f>
        <v>0.64437045896704537</v>
      </c>
    </row>
    <row r="17" spans="1:7" ht="12.75" x14ac:dyDescent="0.2">
      <c r="A17" s="16"/>
      <c r="B17" s="16"/>
      <c r="C17" s="16">
        <v>413</v>
      </c>
      <c r="D17" s="17" t="s">
        <v>862</v>
      </c>
      <c r="E17" s="99" t="s">
        <v>863</v>
      </c>
      <c r="F17" s="324">
        <v>45340170.359999999</v>
      </c>
      <c r="G17" s="19">
        <f>IFERROR(F17/$F$31*100,"0.00")</f>
        <v>1.6735581987026036</v>
      </c>
    </row>
    <row r="18" spans="1:7" ht="24" x14ac:dyDescent="0.2">
      <c r="A18" s="16"/>
      <c r="B18" s="16"/>
      <c r="C18" s="16">
        <v>414</v>
      </c>
      <c r="D18" s="17"/>
      <c r="E18" s="360" t="s">
        <v>864</v>
      </c>
      <c r="F18" s="324">
        <v>0</v>
      </c>
      <c r="G18" s="19">
        <f>IFERROR(F18/$F$31*100,"0.00")</f>
        <v>0</v>
      </c>
    </row>
    <row r="19" spans="1:7" ht="12.75" x14ac:dyDescent="0.2">
      <c r="A19" s="12"/>
      <c r="B19" s="12">
        <v>42</v>
      </c>
      <c r="C19" s="12"/>
      <c r="D19" s="13"/>
      <c r="E19" s="100" t="s">
        <v>865</v>
      </c>
      <c r="F19" s="15">
        <f>SUM(F21:F22)</f>
        <v>0</v>
      </c>
      <c r="G19" s="24">
        <f>G21+G22</f>
        <v>0</v>
      </c>
    </row>
    <row r="20" spans="1:7" ht="24" x14ac:dyDescent="0.2">
      <c r="A20" s="12"/>
      <c r="B20" s="12"/>
      <c r="C20" s="12">
        <v>423</v>
      </c>
      <c r="D20" s="13"/>
      <c r="E20" s="100" t="s">
        <v>866</v>
      </c>
      <c r="F20" s="15">
        <f>+F21+F22</f>
        <v>0</v>
      </c>
      <c r="G20" s="19">
        <f>+G21+G22</f>
        <v>0</v>
      </c>
    </row>
    <row r="21" spans="1:7" ht="12.75" x14ac:dyDescent="0.2">
      <c r="A21" s="16"/>
      <c r="B21" s="16"/>
      <c r="C21" s="16">
        <v>423</v>
      </c>
      <c r="D21" s="17" t="s">
        <v>858</v>
      </c>
      <c r="E21" s="99" t="s">
        <v>867</v>
      </c>
      <c r="F21" s="324">
        <v>0</v>
      </c>
      <c r="G21" s="19">
        <f>IFERROR(F21/$F$31*100,"0.00")</f>
        <v>0</v>
      </c>
    </row>
    <row r="22" spans="1:7" ht="12.75" x14ac:dyDescent="0.2">
      <c r="A22" s="16"/>
      <c r="B22" s="16"/>
      <c r="C22" s="16">
        <v>423</v>
      </c>
      <c r="D22" s="17" t="s">
        <v>860</v>
      </c>
      <c r="E22" s="99" t="s">
        <v>868</v>
      </c>
      <c r="F22" s="324">
        <v>0</v>
      </c>
      <c r="G22" s="19">
        <f>IFERROR(F22/$F$31*100,"0.00")</f>
        <v>0</v>
      </c>
    </row>
    <row r="23" spans="1:7" ht="12.75" x14ac:dyDescent="0.2">
      <c r="A23" s="20">
        <v>5</v>
      </c>
      <c r="B23" s="21"/>
      <c r="C23" s="21"/>
      <c r="D23" s="21"/>
      <c r="E23" s="22" t="s">
        <v>869</v>
      </c>
      <c r="F23" s="23">
        <f>+F24</f>
        <v>106698489.59999999</v>
      </c>
      <c r="G23" s="23">
        <f>G24</f>
        <v>3.9383648239839668</v>
      </c>
    </row>
    <row r="24" spans="1:7" ht="12.75" x14ac:dyDescent="0.2">
      <c r="A24" s="12"/>
      <c r="B24" s="12">
        <v>51</v>
      </c>
      <c r="C24" s="12"/>
      <c r="D24" s="13"/>
      <c r="E24" s="14" t="s">
        <v>870</v>
      </c>
      <c r="F24" s="15">
        <f>F25</f>
        <v>106698489.59999999</v>
      </c>
      <c r="G24" s="19">
        <f>G25</f>
        <v>3.9383648239839668</v>
      </c>
    </row>
    <row r="25" spans="1:7" ht="12.75" x14ac:dyDescent="0.2">
      <c r="A25" s="12"/>
      <c r="B25" s="12"/>
      <c r="C25" s="12">
        <v>512</v>
      </c>
      <c r="D25" s="13"/>
      <c r="E25" s="14" t="s">
        <v>871</v>
      </c>
      <c r="F25" s="15">
        <f>F26</f>
        <v>106698489.59999999</v>
      </c>
      <c r="G25" s="19">
        <f>G26</f>
        <v>3.9383648239839668</v>
      </c>
    </row>
    <row r="26" spans="1:7" ht="12.75" x14ac:dyDescent="0.2">
      <c r="A26" s="12"/>
      <c r="B26" s="12"/>
      <c r="C26" s="16">
        <v>512</v>
      </c>
      <c r="D26" s="358" t="s">
        <v>872</v>
      </c>
      <c r="E26" s="18" t="s">
        <v>873</v>
      </c>
      <c r="F26" s="359">
        <f>+F27+F28+F29+F30</f>
        <v>106698489.59999999</v>
      </c>
      <c r="G26" s="19">
        <f>+G27+G28+G29+G30</f>
        <v>3.9383648239839668</v>
      </c>
    </row>
    <row r="27" spans="1:7" ht="14.25" customHeight="1" x14ac:dyDescent="0.2">
      <c r="A27" s="17"/>
      <c r="B27" s="16"/>
      <c r="C27" s="16">
        <v>513</v>
      </c>
      <c r="D27" s="17"/>
      <c r="E27" s="18" t="s">
        <v>874</v>
      </c>
      <c r="F27" s="324">
        <v>0</v>
      </c>
      <c r="G27" s="19">
        <f>IFERROR(F27/$F$31*100,"0.00")</f>
        <v>0</v>
      </c>
    </row>
    <row r="28" spans="1:7" ht="12.75" x14ac:dyDescent="0.2">
      <c r="A28" s="17"/>
      <c r="B28" s="17"/>
      <c r="C28" s="16">
        <v>512</v>
      </c>
      <c r="D28" s="17"/>
      <c r="E28" s="18" t="s">
        <v>875</v>
      </c>
      <c r="F28" s="324">
        <v>106698489.59999999</v>
      </c>
      <c r="G28" s="19">
        <f>IFERROR(F28/$F$31*100,"0.00")</f>
        <v>3.9383648239839668</v>
      </c>
    </row>
    <row r="29" spans="1:7" ht="14.25" customHeight="1" x14ac:dyDescent="0.2">
      <c r="A29" s="17"/>
      <c r="B29" s="17"/>
      <c r="C29" s="16">
        <v>512</v>
      </c>
      <c r="D29" s="17"/>
      <c r="E29" s="18" t="s">
        <v>876</v>
      </c>
      <c r="F29" s="324">
        <v>0</v>
      </c>
      <c r="G29" s="19">
        <f>IFERROR(F29/$F$31*100,"0.00")</f>
        <v>0</v>
      </c>
    </row>
    <row r="30" spans="1:7" ht="12.75" x14ac:dyDescent="0.2">
      <c r="A30" s="17"/>
      <c r="B30" s="17"/>
      <c r="C30" s="16">
        <v>512</v>
      </c>
      <c r="D30" s="17"/>
      <c r="E30" s="18" t="s">
        <v>877</v>
      </c>
      <c r="F30" s="324">
        <v>0</v>
      </c>
      <c r="G30" s="19">
        <f>IFERROR(F30/$F$31*100,"0.00")</f>
        <v>0</v>
      </c>
    </row>
    <row r="31" spans="1:7" ht="12.75" x14ac:dyDescent="0.2">
      <c r="A31" s="25"/>
      <c r="B31" s="25"/>
      <c r="C31" s="25"/>
      <c r="D31" s="25"/>
      <c r="E31" s="26" t="s">
        <v>878</v>
      </c>
      <c r="F31" s="27">
        <f>+F23+F12+F9</f>
        <v>2709207865.9200001</v>
      </c>
      <c r="G31" s="27">
        <f>+G23+G12+G9</f>
        <v>100</v>
      </c>
    </row>
    <row r="32" spans="1:7" s="92" customFormat="1" x14ac:dyDescent="0.25">
      <c r="A32" s="93"/>
      <c r="B32" s="93"/>
      <c r="C32" s="93"/>
      <c r="D32" s="93"/>
      <c r="E32" s="93"/>
      <c r="F32" s="93"/>
      <c r="G32" s="93"/>
    </row>
    <row r="33" spans="1:7" s="92" customFormat="1" x14ac:dyDescent="0.25">
      <c r="A33" s="93"/>
      <c r="B33" s="93"/>
      <c r="C33" s="93"/>
      <c r="D33" s="93"/>
      <c r="E33" s="93"/>
      <c r="F33" s="93"/>
      <c r="G33" s="93"/>
    </row>
    <row r="34" spans="1:7" s="92" customFormat="1" x14ac:dyDescent="0.25">
      <c r="A34" s="93"/>
      <c r="B34" s="93"/>
      <c r="C34" s="93"/>
      <c r="D34" s="93"/>
      <c r="E34" s="93"/>
      <c r="F34" s="93"/>
      <c r="G34" s="93"/>
    </row>
    <row r="35" spans="1:7" s="92" customFormat="1" x14ac:dyDescent="0.25">
      <c r="A35" s="93"/>
      <c r="B35" s="93"/>
      <c r="C35" s="93"/>
      <c r="D35" s="93"/>
      <c r="E35" s="93"/>
      <c r="F35" s="93"/>
      <c r="G35" s="93"/>
    </row>
    <row r="36" spans="1:7" s="92" customFormat="1" x14ac:dyDescent="0.25">
      <c r="A36" s="93"/>
      <c r="B36" s="93"/>
      <c r="C36" s="93"/>
      <c r="D36" s="93"/>
      <c r="E36" s="93"/>
      <c r="F36" s="93"/>
      <c r="G36" s="93"/>
    </row>
    <row r="37" spans="1:7" s="92" customFormat="1" x14ac:dyDescent="0.25">
      <c r="A37" s="93"/>
      <c r="B37" s="93"/>
      <c r="C37" s="93"/>
      <c r="D37" s="93"/>
      <c r="E37" s="93"/>
      <c r="F37" s="93"/>
      <c r="G37" s="93"/>
    </row>
    <row r="38" spans="1:7" s="92" customFormat="1" x14ac:dyDescent="0.25">
      <c r="A38" s="93"/>
      <c r="B38" s="93"/>
      <c r="C38" s="93"/>
      <c r="D38" s="93"/>
      <c r="E38" s="93"/>
      <c r="F38" s="93"/>
      <c r="G38" s="93"/>
    </row>
    <row r="39" spans="1:7" s="92" customFormat="1" x14ac:dyDescent="0.25">
      <c r="A39" s="93"/>
      <c r="B39" s="93"/>
      <c r="C39" s="93"/>
      <c r="D39" s="93"/>
      <c r="E39" s="93"/>
      <c r="F39" s="93"/>
      <c r="G39" s="93"/>
    </row>
    <row r="40" spans="1:7" s="92" customFormat="1" x14ac:dyDescent="0.25">
      <c r="A40" s="94"/>
      <c r="B40" s="94"/>
      <c r="C40" s="94"/>
      <c r="D40" s="94"/>
      <c r="E40" s="94"/>
      <c r="F40" s="94"/>
      <c r="G40" s="94"/>
    </row>
    <row r="41" spans="1:7" s="92" customFormat="1" x14ac:dyDescent="0.25">
      <c r="A41" s="94"/>
      <c r="B41" s="94"/>
      <c r="C41" s="94"/>
      <c r="D41" s="94"/>
      <c r="E41" s="94"/>
      <c r="F41" s="94"/>
      <c r="G41" s="94"/>
    </row>
    <row r="42" spans="1:7" s="92" customFormat="1" x14ac:dyDescent="0.25">
      <c r="A42" s="94"/>
      <c r="B42" s="94"/>
      <c r="C42" s="94"/>
      <c r="D42" s="94"/>
      <c r="E42" s="94"/>
      <c r="F42" s="94"/>
      <c r="G42" s="94"/>
    </row>
    <row r="43" spans="1:7" s="92" customFormat="1" x14ac:dyDescent="0.25">
      <c r="A43" s="94"/>
      <c r="B43" s="94"/>
      <c r="C43" s="94"/>
      <c r="D43" s="94"/>
      <c r="E43" s="94"/>
      <c r="F43" s="94"/>
      <c r="G43" s="94"/>
    </row>
    <row r="44" spans="1:7" s="92" customFormat="1" x14ac:dyDescent="0.25">
      <c r="A44" s="94"/>
      <c r="B44" s="94"/>
      <c r="C44" s="94"/>
      <c r="D44" s="94"/>
      <c r="E44" s="94"/>
      <c r="F44" s="94"/>
      <c r="G44" s="94"/>
    </row>
    <row r="45" spans="1:7" s="92" customFormat="1" x14ac:dyDescent="0.25">
      <c r="A45" s="94"/>
      <c r="B45" s="94"/>
      <c r="C45" s="94"/>
      <c r="D45" s="94"/>
      <c r="E45" s="94"/>
      <c r="F45" s="94"/>
      <c r="G45" s="94"/>
    </row>
    <row r="46" spans="1:7" s="92" customFormat="1" x14ac:dyDescent="0.25">
      <c r="A46" s="94"/>
      <c r="B46" s="94"/>
      <c r="C46" s="94"/>
      <c r="D46" s="94"/>
      <c r="E46" s="94"/>
      <c r="F46" s="94"/>
      <c r="G46" s="94"/>
    </row>
    <row r="47" spans="1:7" s="92" customFormat="1" x14ac:dyDescent="0.25">
      <c r="A47" s="94"/>
      <c r="B47" s="94"/>
      <c r="C47" s="94"/>
      <c r="D47" s="94"/>
      <c r="E47" s="94"/>
      <c r="F47" s="94"/>
      <c r="G47" s="94"/>
    </row>
    <row r="48" spans="1:7" s="92" customFormat="1" x14ac:dyDescent="0.25">
      <c r="A48" s="94"/>
      <c r="B48" s="94"/>
      <c r="C48" s="94"/>
      <c r="D48" s="94"/>
      <c r="E48" s="94"/>
      <c r="F48" s="94"/>
      <c r="G48" s="94"/>
    </row>
    <row r="49" spans="1:7" s="92" customFormat="1" x14ac:dyDescent="0.25">
      <c r="A49" s="94"/>
      <c r="B49" s="94"/>
      <c r="C49" s="94"/>
      <c r="D49" s="94"/>
      <c r="E49" s="94"/>
      <c r="F49" s="94"/>
      <c r="G49" s="94"/>
    </row>
    <row r="50" spans="1:7" s="92" customFormat="1" x14ac:dyDescent="0.25">
      <c r="A50" s="94"/>
      <c r="B50" s="94"/>
      <c r="C50" s="94"/>
      <c r="D50" s="94"/>
      <c r="E50" s="94"/>
      <c r="F50" s="94"/>
      <c r="G50" s="94"/>
    </row>
    <row r="51" spans="1:7" s="92" customFormat="1" x14ac:dyDescent="0.25">
      <c r="A51" s="94"/>
      <c r="B51" s="94"/>
      <c r="C51" s="94"/>
      <c r="D51" s="94"/>
      <c r="E51" s="94"/>
      <c r="F51" s="94"/>
      <c r="G51" s="94"/>
    </row>
    <row r="52" spans="1:7" s="92" customFormat="1" x14ac:dyDescent="0.25">
      <c r="A52" s="94"/>
      <c r="B52" s="94"/>
      <c r="C52" s="94"/>
      <c r="D52" s="94"/>
      <c r="E52" s="94"/>
      <c r="F52" s="94"/>
      <c r="G52" s="94"/>
    </row>
    <row r="53" spans="1:7" s="92" customFormat="1" x14ac:dyDescent="0.25">
      <c r="A53" s="94"/>
      <c r="B53" s="94"/>
      <c r="C53" s="94"/>
      <c r="D53" s="94"/>
      <c r="E53" s="94"/>
      <c r="F53" s="94"/>
      <c r="G53" s="94"/>
    </row>
    <row r="54" spans="1:7" s="92" customFormat="1" x14ac:dyDescent="0.25">
      <c r="A54" s="94"/>
      <c r="B54" s="94"/>
      <c r="C54" s="94"/>
      <c r="D54" s="94"/>
      <c r="E54" s="94"/>
      <c r="F54" s="94"/>
      <c r="G54" s="94"/>
    </row>
    <row r="55" spans="1:7" s="92" customFormat="1" x14ac:dyDescent="0.25">
      <c r="A55" s="94"/>
      <c r="B55" s="94"/>
      <c r="C55" s="94"/>
      <c r="D55" s="94"/>
      <c r="E55" s="94"/>
      <c r="F55" s="94"/>
      <c r="G55" s="94"/>
    </row>
    <row r="56" spans="1:7" s="92" customFormat="1" x14ac:dyDescent="0.25">
      <c r="A56" s="94"/>
      <c r="B56" s="94"/>
      <c r="C56" s="94"/>
      <c r="D56" s="94"/>
      <c r="E56" s="94"/>
      <c r="F56" s="94"/>
      <c r="G56" s="94"/>
    </row>
    <row r="57" spans="1:7" s="92" customFormat="1" x14ac:dyDescent="0.25">
      <c r="A57" s="94"/>
      <c r="B57" s="94"/>
      <c r="C57" s="94"/>
      <c r="D57" s="94"/>
      <c r="E57" s="94"/>
      <c r="F57" s="94"/>
      <c r="G57" s="94"/>
    </row>
    <row r="58" spans="1:7" s="92" customFormat="1" x14ac:dyDescent="0.25">
      <c r="A58" s="94"/>
      <c r="B58" s="94"/>
      <c r="C58" s="94"/>
      <c r="D58" s="94"/>
      <c r="E58" s="94"/>
      <c r="F58" s="94"/>
      <c r="G58" s="94"/>
    </row>
    <row r="59" spans="1:7" s="92" customFormat="1" x14ac:dyDescent="0.25">
      <c r="A59" s="94"/>
      <c r="B59" s="94"/>
      <c r="C59" s="94"/>
      <c r="D59" s="94"/>
      <c r="E59" s="94"/>
      <c r="F59" s="94"/>
      <c r="G59" s="94"/>
    </row>
    <row r="60" spans="1:7" s="92" customFormat="1" x14ac:dyDescent="0.25">
      <c r="A60" s="94"/>
      <c r="B60" s="94"/>
      <c r="C60" s="94"/>
      <c r="D60" s="94"/>
      <c r="E60" s="94"/>
      <c r="F60" s="94"/>
      <c r="G60" s="94"/>
    </row>
    <row r="61" spans="1:7" s="92" customFormat="1" x14ac:dyDescent="0.25">
      <c r="A61" s="94"/>
      <c r="B61" s="94"/>
      <c r="C61" s="94"/>
      <c r="D61" s="94"/>
      <c r="E61" s="94"/>
      <c r="F61" s="94"/>
      <c r="G61" s="94"/>
    </row>
    <row r="62" spans="1:7" s="92" customFormat="1" x14ac:dyDescent="0.25">
      <c r="A62" s="94"/>
      <c r="B62" s="94"/>
      <c r="C62" s="94"/>
      <c r="D62" s="94"/>
      <c r="E62" s="94"/>
      <c r="F62" s="94"/>
      <c r="G62" s="94"/>
    </row>
    <row r="63" spans="1:7" s="92" customFormat="1" x14ac:dyDescent="0.25">
      <c r="A63" s="94"/>
      <c r="B63" s="94"/>
      <c r="C63" s="94"/>
      <c r="D63" s="94"/>
      <c r="E63" s="94"/>
      <c r="F63" s="94"/>
      <c r="G63" s="94"/>
    </row>
    <row r="64" spans="1:7" s="92" customFormat="1" x14ac:dyDescent="0.25">
      <c r="A64" s="94"/>
      <c r="B64" s="94"/>
      <c r="C64" s="94"/>
      <c r="D64" s="94"/>
      <c r="E64" s="94"/>
      <c r="F64" s="94"/>
      <c r="G64" s="94"/>
    </row>
    <row r="65" spans="1:7" s="92" customFormat="1" x14ac:dyDescent="0.25">
      <c r="A65" s="94"/>
      <c r="B65" s="94"/>
      <c r="C65" s="94"/>
      <c r="D65" s="94"/>
      <c r="E65" s="94"/>
      <c r="F65" s="94"/>
      <c r="G65" s="94"/>
    </row>
    <row r="66" spans="1:7" s="92" customFormat="1" x14ac:dyDescent="0.25">
      <c r="A66" s="94"/>
      <c r="B66" s="94"/>
      <c r="C66" s="94"/>
      <c r="D66" s="94"/>
      <c r="E66" s="94"/>
      <c r="F66" s="94"/>
      <c r="G66" s="94"/>
    </row>
    <row r="67" spans="1:7" s="92" customFormat="1" x14ac:dyDescent="0.25">
      <c r="A67" s="94"/>
      <c r="B67" s="94"/>
      <c r="C67" s="94"/>
      <c r="D67" s="94"/>
      <c r="E67" s="94"/>
      <c r="F67" s="94"/>
      <c r="G67" s="94"/>
    </row>
    <row r="68" spans="1:7" s="92" customFormat="1" x14ac:dyDescent="0.25">
      <c r="A68" s="94"/>
      <c r="B68" s="94"/>
      <c r="C68" s="94"/>
      <c r="D68" s="94"/>
      <c r="E68" s="94"/>
      <c r="F68" s="94"/>
      <c r="G68" s="94"/>
    </row>
    <row r="69" spans="1:7" s="92" customFormat="1" x14ac:dyDescent="0.25">
      <c r="A69" s="94"/>
      <c r="B69" s="94"/>
      <c r="C69" s="94"/>
      <c r="D69" s="94"/>
      <c r="E69" s="94"/>
      <c r="F69" s="94"/>
      <c r="G69" s="94"/>
    </row>
    <row r="70" spans="1:7" s="92" customFormat="1" x14ac:dyDescent="0.25">
      <c r="A70" s="94"/>
      <c r="B70" s="94"/>
      <c r="C70" s="94"/>
      <c r="D70" s="94"/>
      <c r="E70" s="94"/>
      <c r="F70" s="94"/>
      <c r="G70" s="94"/>
    </row>
    <row r="71" spans="1:7" s="92" customFormat="1" x14ac:dyDescent="0.25">
      <c r="A71" s="94"/>
      <c r="B71" s="94"/>
      <c r="C71" s="94"/>
      <c r="D71" s="94"/>
      <c r="E71" s="94"/>
      <c r="F71" s="94"/>
      <c r="G71" s="94"/>
    </row>
    <row r="72" spans="1:7" s="92" customFormat="1" x14ac:dyDescent="0.25">
      <c r="A72" s="94"/>
      <c r="B72" s="94"/>
      <c r="C72" s="94"/>
      <c r="D72" s="94"/>
      <c r="E72" s="94"/>
      <c r="F72" s="94"/>
      <c r="G72" s="94"/>
    </row>
    <row r="73" spans="1:7" s="92" customFormat="1" x14ac:dyDescent="0.25">
      <c r="A73" s="94"/>
      <c r="B73" s="94"/>
      <c r="C73" s="94"/>
      <c r="D73" s="94"/>
      <c r="E73" s="94"/>
      <c r="F73" s="94"/>
      <c r="G73" s="94"/>
    </row>
    <row r="74" spans="1:7" s="92" customFormat="1" x14ac:dyDescent="0.25">
      <c r="A74" s="94"/>
      <c r="B74" s="94"/>
      <c r="C74" s="94"/>
      <c r="D74" s="94"/>
      <c r="E74" s="94"/>
      <c r="F74" s="94"/>
      <c r="G74" s="94"/>
    </row>
    <row r="75" spans="1:7" s="92" customFormat="1" x14ac:dyDescent="0.25">
      <c r="A75" s="94"/>
      <c r="B75" s="94"/>
      <c r="C75" s="94"/>
      <c r="D75" s="94"/>
      <c r="E75" s="94"/>
      <c r="F75" s="94"/>
      <c r="G75" s="94"/>
    </row>
    <row r="76" spans="1:7" s="92" customFormat="1" x14ac:dyDescent="0.25">
      <c r="A76" s="94"/>
      <c r="B76" s="94"/>
      <c r="C76" s="94"/>
      <c r="D76" s="94"/>
      <c r="E76" s="94"/>
      <c r="F76" s="94"/>
      <c r="G76" s="94"/>
    </row>
    <row r="77" spans="1:7" s="92" customFormat="1" x14ac:dyDescent="0.25">
      <c r="A77" s="94"/>
      <c r="B77" s="94"/>
      <c r="C77" s="94"/>
      <c r="D77" s="94"/>
      <c r="E77" s="94"/>
      <c r="F77" s="94"/>
      <c r="G77" s="94"/>
    </row>
    <row r="78" spans="1:7" s="92" customFormat="1" x14ac:dyDescent="0.25">
      <c r="A78" s="94"/>
      <c r="B78" s="94"/>
      <c r="C78" s="94"/>
      <c r="D78" s="94"/>
      <c r="E78" s="94"/>
      <c r="F78" s="94"/>
      <c r="G78" s="94"/>
    </row>
    <row r="79" spans="1:7" s="92" customFormat="1" x14ac:dyDescent="0.25">
      <c r="A79" s="94"/>
      <c r="B79" s="94"/>
      <c r="C79" s="94"/>
      <c r="D79" s="94"/>
      <c r="E79" s="94"/>
      <c r="F79" s="94"/>
      <c r="G79" s="94"/>
    </row>
    <row r="80" spans="1:7" s="92" customFormat="1" x14ac:dyDescent="0.25">
      <c r="A80" s="94"/>
      <c r="B80" s="94"/>
      <c r="C80" s="94"/>
      <c r="D80" s="94"/>
      <c r="E80" s="94"/>
      <c r="F80" s="94"/>
      <c r="G80" s="94"/>
    </row>
    <row r="81" spans="1:7" s="92" customFormat="1" x14ac:dyDescent="0.25">
      <c r="A81" s="94"/>
      <c r="B81" s="94"/>
      <c r="C81" s="94"/>
      <c r="D81" s="94"/>
      <c r="E81" s="94"/>
      <c r="F81" s="94"/>
      <c r="G81" s="94"/>
    </row>
    <row r="82" spans="1:7" s="92" customFormat="1" x14ac:dyDescent="0.25">
      <c r="A82" s="94"/>
      <c r="B82" s="94"/>
      <c r="C82" s="94"/>
      <c r="D82" s="94"/>
      <c r="E82" s="94"/>
      <c r="F82" s="94"/>
      <c r="G82" s="94"/>
    </row>
    <row r="83" spans="1:7" s="92" customFormat="1" x14ac:dyDescent="0.25">
      <c r="A83" s="94"/>
      <c r="B83" s="94"/>
      <c r="C83" s="94"/>
      <c r="D83" s="94"/>
      <c r="E83" s="94"/>
      <c r="F83" s="94"/>
      <c r="G83" s="94"/>
    </row>
    <row r="84" spans="1:7" s="92" customFormat="1" x14ac:dyDescent="0.25">
      <c r="A84" s="94"/>
      <c r="B84" s="94"/>
      <c r="C84" s="94"/>
      <c r="D84" s="94"/>
      <c r="E84" s="94"/>
      <c r="F84" s="94"/>
      <c r="G84" s="94"/>
    </row>
    <row r="85" spans="1:7" s="92" customFormat="1" x14ac:dyDescent="0.25">
      <c r="A85" s="94"/>
      <c r="B85" s="94"/>
      <c r="C85" s="94"/>
      <c r="D85" s="94"/>
      <c r="E85" s="94"/>
      <c r="F85" s="94"/>
      <c r="G85" s="94"/>
    </row>
    <row r="86" spans="1:7" s="92" customFormat="1" x14ac:dyDescent="0.25">
      <c r="A86" s="94"/>
      <c r="B86" s="94"/>
      <c r="C86" s="94"/>
      <c r="D86" s="94"/>
      <c r="E86" s="94"/>
      <c r="F86" s="94"/>
      <c r="G86" s="94"/>
    </row>
    <row r="87" spans="1:7" s="92" customFormat="1" x14ac:dyDescent="0.25">
      <c r="A87" s="94"/>
      <c r="B87" s="94"/>
      <c r="C87" s="94"/>
      <c r="D87" s="94"/>
      <c r="E87" s="94"/>
      <c r="F87" s="94"/>
      <c r="G87" s="94"/>
    </row>
    <row r="88" spans="1:7" s="92" customFormat="1" x14ac:dyDescent="0.25">
      <c r="A88" s="94"/>
      <c r="B88" s="94"/>
      <c r="C88" s="94"/>
      <c r="D88" s="94"/>
      <c r="E88" s="94"/>
      <c r="F88" s="94"/>
      <c r="G88" s="94"/>
    </row>
    <row r="89" spans="1:7" s="92" customFormat="1" x14ac:dyDescent="0.25">
      <c r="A89" s="94"/>
      <c r="B89" s="94"/>
      <c r="C89" s="94"/>
      <c r="D89" s="94"/>
      <c r="E89" s="94"/>
      <c r="F89" s="94"/>
      <c r="G89" s="94"/>
    </row>
    <row r="90" spans="1:7" s="92" customFormat="1" x14ac:dyDescent="0.25">
      <c r="A90" s="94"/>
      <c r="B90" s="94"/>
      <c r="C90" s="94"/>
      <c r="D90" s="94"/>
      <c r="E90" s="94"/>
      <c r="F90" s="94"/>
      <c r="G90" s="94"/>
    </row>
    <row r="91" spans="1:7" s="92" customFormat="1" x14ac:dyDescent="0.25">
      <c r="A91" s="94"/>
      <c r="B91" s="94"/>
      <c r="C91" s="94"/>
      <c r="D91" s="94"/>
      <c r="E91" s="94"/>
      <c r="F91" s="94"/>
      <c r="G91" s="94"/>
    </row>
    <row r="92" spans="1:7" s="92" customFormat="1" x14ac:dyDescent="0.25">
      <c r="A92" s="94"/>
      <c r="B92" s="94"/>
      <c r="C92" s="94"/>
      <c r="D92" s="94"/>
      <c r="E92" s="94"/>
      <c r="F92" s="94"/>
      <c r="G92" s="94"/>
    </row>
    <row r="93" spans="1:7" s="92" customFormat="1" x14ac:dyDescent="0.25">
      <c r="A93" s="94"/>
      <c r="B93" s="94"/>
      <c r="C93" s="94"/>
      <c r="D93" s="94"/>
      <c r="E93" s="94"/>
      <c r="F93" s="94"/>
      <c r="G93" s="94"/>
    </row>
    <row r="94" spans="1:7" s="92" customFormat="1" x14ac:dyDescent="0.25">
      <c r="A94" s="94"/>
      <c r="B94" s="94"/>
      <c r="C94" s="94"/>
      <c r="D94" s="94"/>
      <c r="E94" s="94"/>
      <c r="F94" s="94"/>
      <c r="G94" s="94"/>
    </row>
    <row r="95" spans="1:7" s="92" customFormat="1" x14ac:dyDescent="0.25">
      <c r="A95" s="94"/>
      <c r="B95" s="94"/>
      <c r="C95" s="94"/>
      <c r="D95" s="94"/>
      <c r="E95" s="94"/>
      <c r="F95" s="94"/>
      <c r="G95" s="94"/>
    </row>
    <row r="96" spans="1:7" s="92" customFormat="1" x14ac:dyDescent="0.25">
      <c r="A96" s="94"/>
      <c r="B96" s="94"/>
      <c r="C96" s="94"/>
      <c r="D96" s="94"/>
      <c r="E96" s="94"/>
      <c r="F96" s="94"/>
      <c r="G96" s="94"/>
    </row>
    <row r="97" spans="1:7" s="92" customFormat="1" x14ac:dyDescent="0.25">
      <c r="A97" s="94"/>
      <c r="B97" s="94"/>
      <c r="C97" s="94"/>
      <c r="D97" s="94"/>
      <c r="E97" s="94"/>
      <c r="F97" s="94"/>
      <c r="G97" s="94"/>
    </row>
    <row r="98" spans="1:7" s="92" customFormat="1" x14ac:dyDescent="0.25">
      <c r="A98" s="94"/>
      <c r="B98" s="94"/>
      <c r="C98" s="94"/>
      <c r="D98" s="94"/>
      <c r="E98" s="94"/>
      <c r="F98" s="94"/>
      <c r="G98" s="94"/>
    </row>
    <row r="99" spans="1:7" s="92" customFormat="1" x14ac:dyDescent="0.25">
      <c r="A99" s="94"/>
      <c r="B99" s="94"/>
      <c r="C99" s="94"/>
      <c r="D99" s="94"/>
      <c r="E99" s="94"/>
      <c r="F99" s="94"/>
      <c r="G99" s="94"/>
    </row>
    <row r="100" spans="1:7" s="92" customFormat="1" x14ac:dyDescent="0.25">
      <c r="A100" s="94"/>
      <c r="B100" s="94"/>
      <c r="C100" s="94"/>
      <c r="D100" s="94"/>
      <c r="E100" s="94"/>
      <c r="F100" s="94"/>
      <c r="G100" s="94"/>
    </row>
    <row r="101" spans="1:7" s="92" customFormat="1" x14ac:dyDescent="0.25">
      <c r="A101" s="94"/>
      <c r="B101" s="94"/>
      <c r="C101" s="94"/>
      <c r="D101" s="94"/>
      <c r="E101" s="94"/>
      <c r="F101" s="94"/>
      <c r="G101" s="94"/>
    </row>
    <row r="102" spans="1:7" s="92" customFormat="1" x14ac:dyDescent="0.25">
      <c r="A102" s="94"/>
      <c r="B102" s="94"/>
      <c r="C102" s="94"/>
      <c r="D102" s="94"/>
      <c r="E102" s="94"/>
      <c r="F102" s="94"/>
      <c r="G102" s="94"/>
    </row>
    <row r="103" spans="1:7" s="92" customFormat="1" x14ac:dyDescent="0.25">
      <c r="A103" s="94"/>
      <c r="B103" s="94"/>
      <c r="C103" s="94"/>
      <c r="D103" s="94"/>
      <c r="E103" s="94"/>
      <c r="F103" s="94"/>
      <c r="G103" s="94"/>
    </row>
    <row r="104" spans="1:7" s="92" customFormat="1" x14ac:dyDescent="0.25">
      <c r="A104" s="94"/>
      <c r="B104" s="94"/>
      <c r="C104" s="94"/>
      <c r="D104" s="94"/>
      <c r="E104" s="94"/>
      <c r="F104" s="94"/>
      <c r="G104" s="94"/>
    </row>
    <row r="105" spans="1:7" s="92" customFormat="1" x14ac:dyDescent="0.25">
      <c r="A105" s="94"/>
      <c r="B105" s="94"/>
      <c r="C105" s="94"/>
      <c r="D105" s="94"/>
      <c r="E105" s="94"/>
      <c r="F105" s="94"/>
      <c r="G105" s="94"/>
    </row>
    <row r="106" spans="1:7" s="92" customFormat="1" x14ac:dyDescent="0.25">
      <c r="A106" s="94"/>
      <c r="B106" s="94"/>
      <c r="C106" s="94"/>
      <c r="D106" s="94"/>
      <c r="E106" s="94"/>
      <c r="F106" s="94"/>
      <c r="G106" s="94"/>
    </row>
    <row r="107" spans="1:7" s="92" customFormat="1" x14ac:dyDescent="0.25">
      <c r="A107" s="94"/>
      <c r="B107" s="94"/>
      <c r="C107" s="94"/>
      <c r="D107" s="94"/>
      <c r="E107" s="94"/>
      <c r="F107" s="94"/>
      <c r="G107" s="94"/>
    </row>
    <row r="108" spans="1:7" s="92" customFormat="1" x14ac:dyDescent="0.25">
      <c r="A108" s="94"/>
      <c r="B108" s="94"/>
      <c r="C108" s="94"/>
      <c r="D108" s="94"/>
      <c r="E108" s="94"/>
      <c r="F108" s="94"/>
      <c r="G108" s="94"/>
    </row>
    <row r="109" spans="1:7" s="92" customFormat="1" x14ac:dyDescent="0.25">
      <c r="A109" s="94"/>
      <c r="B109" s="94"/>
      <c r="C109" s="94"/>
      <c r="D109" s="94"/>
      <c r="E109" s="94"/>
      <c r="F109" s="94"/>
      <c r="G109" s="94"/>
    </row>
    <row r="110" spans="1:7" s="92" customFormat="1" x14ac:dyDescent="0.25">
      <c r="A110" s="94"/>
      <c r="B110" s="94"/>
      <c r="C110" s="94"/>
      <c r="D110" s="94"/>
      <c r="E110" s="94"/>
      <c r="F110" s="94"/>
      <c r="G110" s="94"/>
    </row>
    <row r="111" spans="1:7" s="92" customFormat="1" x14ac:dyDescent="0.25">
      <c r="A111" s="94"/>
      <c r="B111" s="94"/>
      <c r="C111" s="94"/>
      <c r="D111" s="94"/>
      <c r="E111" s="94"/>
      <c r="F111" s="94"/>
      <c r="G111" s="94"/>
    </row>
    <row r="112" spans="1:7" s="92" customFormat="1" x14ac:dyDescent="0.25">
      <c r="A112" s="94"/>
      <c r="B112" s="94"/>
      <c r="C112" s="94"/>
      <c r="D112" s="94"/>
      <c r="E112" s="94"/>
      <c r="F112" s="94"/>
      <c r="G112" s="94"/>
    </row>
    <row r="113" spans="1:7" s="92" customFormat="1" x14ac:dyDescent="0.25">
      <c r="A113" s="94"/>
      <c r="B113" s="94"/>
      <c r="C113" s="94"/>
      <c r="D113" s="94"/>
      <c r="E113" s="94"/>
      <c r="F113" s="94"/>
      <c r="G113" s="94"/>
    </row>
    <row r="114" spans="1:7" s="92" customFormat="1" x14ac:dyDescent="0.25">
      <c r="A114" s="94"/>
      <c r="B114" s="94"/>
      <c r="C114" s="94"/>
      <c r="D114" s="94"/>
      <c r="E114" s="94"/>
      <c r="F114" s="94"/>
      <c r="G114" s="94"/>
    </row>
    <row r="115" spans="1:7" s="92" customFormat="1" x14ac:dyDescent="0.25">
      <c r="A115" s="94"/>
      <c r="B115" s="94"/>
      <c r="C115" s="94"/>
      <c r="D115" s="94"/>
      <c r="E115" s="94"/>
      <c r="F115" s="94"/>
      <c r="G115" s="94"/>
    </row>
    <row r="116" spans="1:7" s="92" customFormat="1" x14ac:dyDescent="0.25">
      <c r="A116" s="94"/>
      <c r="B116" s="94"/>
      <c r="C116" s="94"/>
      <c r="D116" s="94"/>
      <c r="E116" s="94"/>
      <c r="F116" s="94"/>
      <c r="G116" s="94"/>
    </row>
    <row r="117" spans="1:7" s="92" customFormat="1" x14ac:dyDescent="0.25">
      <c r="A117" s="94"/>
      <c r="B117" s="94"/>
      <c r="C117" s="94"/>
      <c r="D117" s="94"/>
      <c r="E117" s="94"/>
      <c r="F117" s="94"/>
      <c r="G117" s="94"/>
    </row>
    <row r="118" spans="1:7" s="92" customFormat="1" x14ac:dyDescent="0.25">
      <c r="A118" s="94"/>
      <c r="B118" s="94"/>
      <c r="C118" s="94"/>
      <c r="D118" s="94"/>
      <c r="E118" s="94"/>
      <c r="F118" s="94"/>
      <c r="G118" s="94"/>
    </row>
    <row r="119" spans="1:7" s="92" customFormat="1" x14ac:dyDescent="0.25">
      <c r="A119" s="94"/>
      <c r="B119" s="94"/>
      <c r="C119" s="94"/>
      <c r="D119" s="94"/>
      <c r="E119" s="94"/>
      <c r="F119" s="94"/>
      <c r="G119" s="94"/>
    </row>
    <row r="120" spans="1:7" s="92" customFormat="1" x14ac:dyDescent="0.25">
      <c r="A120" s="94"/>
      <c r="B120" s="94"/>
      <c r="C120" s="94"/>
      <c r="D120" s="94"/>
      <c r="E120" s="94"/>
      <c r="F120" s="94"/>
      <c r="G120" s="94"/>
    </row>
    <row r="121" spans="1:7" s="92" customFormat="1" x14ac:dyDescent="0.25">
      <c r="A121" s="94"/>
      <c r="B121" s="94"/>
      <c r="C121" s="94"/>
      <c r="D121" s="94"/>
      <c r="E121" s="94"/>
      <c r="F121" s="94"/>
      <c r="G121" s="94"/>
    </row>
    <row r="122" spans="1:7" s="92" customFormat="1" x14ac:dyDescent="0.25">
      <c r="A122" s="94"/>
      <c r="B122" s="94"/>
      <c r="C122" s="94"/>
      <c r="D122" s="94"/>
      <c r="E122" s="94"/>
      <c r="F122" s="94"/>
      <c r="G122" s="94"/>
    </row>
    <row r="123" spans="1:7" s="92" customFormat="1" x14ac:dyDescent="0.25">
      <c r="A123" s="94"/>
      <c r="B123" s="94"/>
      <c r="C123" s="94"/>
      <c r="D123" s="94"/>
      <c r="E123" s="94"/>
      <c r="F123" s="94"/>
      <c r="G123" s="94"/>
    </row>
    <row r="124" spans="1:7" s="92" customFormat="1" x14ac:dyDescent="0.25">
      <c r="A124" s="94"/>
      <c r="B124" s="94"/>
      <c r="C124" s="94"/>
      <c r="D124" s="94"/>
      <c r="E124" s="94"/>
      <c r="F124" s="94"/>
      <c r="G124" s="94"/>
    </row>
    <row r="125" spans="1:7" s="92" customFormat="1" x14ac:dyDescent="0.25">
      <c r="A125" s="94"/>
      <c r="B125" s="94"/>
      <c r="C125" s="94"/>
      <c r="D125" s="94"/>
      <c r="E125" s="94"/>
      <c r="F125" s="94"/>
      <c r="G125" s="94"/>
    </row>
    <row r="126" spans="1:7" s="92" customFormat="1" x14ac:dyDescent="0.25">
      <c r="A126" s="94"/>
      <c r="B126" s="94"/>
      <c r="C126" s="94"/>
      <c r="D126" s="94"/>
      <c r="E126" s="94"/>
      <c r="F126" s="94"/>
      <c r="G126" s="94"/>
    </row>
    <row r="127" spans="1:7" s="92" customFormat="1" x14ac:dyDescent="0.25">
      <c r="A127" s="94"/>
      <c r="B127" s="94"/>
      <c r="C127" s="94"/>
      <c r="D127" s="94"/>
      <c r="E127" s="94"/>
      <c r="F127" s="94"/>
      <c r="G127" s="94"/>
    </row>
    <row r="128" spans="1:7" s="92" customFormat="1" x14ac:dyDescent="0.25">
      <c r="A128" s="94"/>
      <c r="B128" s="94"/>
      <c r="C128" s="94"/>
      <c r="D128" s="94"/>
      <c r="E128" s="94"/>
      <c r="F128" s="94"/>
      <c r="G128" s="94"/>
    </row>
    <row r="129" spans="1:7" s="92" customFormat="1" x14ac:dyDescent="0.25">
      <c r="A129" s="94"/>
      <c r="B129" s="94"/>
      <c r="C129" s="94"/>
      <c r="D129" s="94"/>
      <c r="E129" s="94"/>
      <c r="F129" s="94"/>
      <c r="G129" s="94"/>
    </row>
    <row r="130" spans="1:7" s="92" customFormat="1" x14ac:dyDescent="0.25">
      <c r="A130" s="94"/>
      <c r="B130" s="94"/>
      <c r="C130" s="94"/>
      <c r="D130" s="94"/>
      <c r="E130" s="94"/>
      <c r="F130" s="94"/>
      <c r="G130" s="94"/>
    </row>
    <row r="131" spans="1:7" s="92" customFormat="1" x14ac:dyDescent="0.25">
      <c r="A131" s="94"/>
      <c r="B131" s="94"/>
      <c r="C131" s="94"/>
      <c r="D131" s="94"/>
      <c r="E131" s="94"/>
      <c r="F131" s="94"/>
      <c r="G131" s="94"/>
    </row>
    <row r="132" spans="1:7" s="92" customFormat="1" x14ac:dyDescent="0.25">
      <c r="A132" s="94"/>
      <c r="B132" s="94"/>
      <c r="C132" s="94"/>
      <c r="D132" s="94"/>
      <c r="E132" s="94"/>
      <c r="F132" s="94"/>
      <c r="G132" s="94"/>
    </row>
    <row r="133" spans="1:7" s="92" customFormat="1" x14ac:dyDescent="0.25">
      <c r="A133" s="94"/>
      <c r="B133" s="94"/>
      <c r="C133" s="94"/>
      <c r="D133" s="94"/>
      <c r="E133" s="94"/>
      <c r="F133" s="94"/>
      <c r="G133" s="94"/>
    </row>
    <row r="134" spans="1:7" s="92" customFormat="1" x14ac:dyDescent="0.25">
      <c r="A134" s="94"/>
      <c r="B134" s="94"/>
      <c r="C134" s="94"/>
      <c r="D134" s="94"/>
      <c r="E134" s="94"/>
      <c r="F134" s="94"/>
      <c r="G134" s="94"/>
    </row>
    <row r="135" spans="1:7" s="92" customFormat="1" x14ac:dyDescent="0.25">
      <c r="A135" s="94"/>
      <c r="B135" s="94"/>
      <c r="C135" s="94"/>
      <c r="D135" s="94"/>
      <c r="E135" s="94"/>
      <c r="F135" s="94"/>
      <c r="G135" s="94"/>
    </row>
    <row r="136" spans="1:7" s="92" customFormat="1" x14ac:dyDescent="0.25">
      <c r="A136" s="94"/>
      <c r="B136" s="94"/>
      <c r="C136" s="94"/>
      <c r="D136" s="94"/>
      <c r="E136" s="94"/>
      <c r="F136" s="94"/>
      <c r="G136" s="94"/>
    </row>
    <row r="137" spans="1:7" s="92" customFormat="1" x14ac:dyDescent="0.25">
      <c r="A137" s="94"/>
      <c r="B137" s="94"/>
      <c r="C137" s="94"/>
      <c r="D137" s="94"/>
      <c r="E137" s="94"/>
      <c r="F137" s="94"/>
      <c r="G137" s="94"/>
    </row>
    <row r="138" spans="1:7" s="92" customFormat="1" x14ac:dyDescent="0.25">
      <c r="A138" s="94"/>
      <c r="B138" s="94"/>
      <c r="C138" s="94"/>
      <c r="D138" s="94"/>
      <c r="E138" s="94"/>
      <c r="F138" s="94"/>
      <c r="G138" s="94"/>
    </row>
    <row r="139" spans="1:7" s="92" customFormat="1" x14ac:dyDescent="0.25">
      <c r="A139" s="94"/>
      <c r="B139" s="94"/>
      <c r="C139" s="94"/>
      <c r="D139" s="94"/>
      <c r="E139" s="94"/>
      <c r="F139" s="94"/>
      <c r="G139" s="94"/>
    </row>
    <row r="140" spans="1:7" s="92" customFormat="1" x14ac:dyDescent="0.25">
      <c r="A140" s="94"/>
      <c r="B140" s="94"/>
      <c r="C140" s="94"/>
      <c r="D140" s="94"/>
      <c r="E140" s="94"/>
      <c r="F140" s="94"/>
      <c r="G140" s="94"/>
    </row>
    <row r="141" spans="1:7" s="92" customFormat="1" x14ac:dyDescent="0.25">
      <c r="A141" s="94"/>
      <c r="B141" s="94"/>
      <c r="C141" s="94"/>
      <c r="D141" s="94"/>
      <c r="E141" s="94"/>
      <c r="F141" s="94"/>
      <c r="G141" s="94"/>
    </row>
    <row r="142" spans="1:7" s="92" customFormat="1" x14ac:dyDescent="0.25">
      <c r="A142" s="94"/>
      <c r="B142" s="94"/>
      <c r="C142" s="94"/>
      <c r="D142" s="94"/>
      <c r="E142" s="94"/>
      <c r="F142" s="94"/>
      <c r="G142" s="94"/>
    </row>
    <row r="143" spans="1:7" s="92" customFormat="1" x14ac:dyDescent="0.25">
      <c r="A143" s="94"/>
      <c r="B143" s="94"/>
      <c r="C143" s="94"/>
      <c r="D143" s="94"/>
      <c r="E143" s="94"/>
      <c r="F143" s="94"/>
      <c r="G143" s="94"/>
    </row>
    <row r="144" spans="1:7" s="92" customFormat="1" x14ac:dyDescent="0.25">
      <c r="A144" s="94"/>
      <c r="B144" s="94"/>
      <c r="C144" s="94"/>
      <c r="D144" s="94"/>
      <c r="E144" s="94"/>
      <c r="F144" s="94"/>
      <c r="G144" s="94"/>
    </row>
    <row r="145" spans="1:7" s="92" customFormat="1" x14ac:dyDescent="0.25">
      <c r="A145" s="94"/>
      <c r="B145" s="94"/>
      <c r="C145" s="94"/>
      <c r="D145" s="94"/>
      <c r="E145" s="94"/>
      <c r="F145" s="94"/>
      <c r="G145" s="94"/>
    </row>
    <row r="146" spans="1:7" s="92" customFormat="1" x14ac:dyDescent="0.25">
      <c r="A146" s="94"/>
      <c r="B146" s="94"/>
      <c r="C146" s="94"/>
      <c r="D146" s="94"/>
      <c r="E146" s="94"/>
      <c r="F146" s="94"/>
      <c r="G146" s="94"/>
    </row>
    <row r="147" spans="1:7" s="92" customFormat="1" x14ac:dyDescent="0.25">
      <c r="A147" s="94"/>
      <c r="B147" s="94"/>
      <c r="C147" s="94"/>
      <c r="D147" s="94"/>
      <c r="E147" s="94"/>
      <c r="F147" s="94"/>
      <c r="G147" s="94"/>
    </row>
    <row r="148" spans="1:7" s="92" customFormat="1" x14ac:dyDescent="0.25">
      <c r="A148" s="94"/>
      <c r="B148" s="94"/>
      <c r="C148" s="94"/>
      <c r="D148" s="94"/>
      <c r="E148" s="94"/>
      <c r="F148" s="94"/>
      <c r="G148" s="94"/>
    </row>
    <row r="149" spans="1:7" s="92" customFormat="1" x14ac:dyDescent="0.25">
      <c r="A149" s="94"/>
      <c r="B149" s="94"/>
      <c r="C149" s="94"/>
      <c r="D149" s="94"/>
      <c r="E149" s="94"/>
      <c r="F149" s="94"/>
      <c r="G149" s="94"/>
    </row>
    <row r="150" spans="1:7" s="92" customFormat="1" x14ac:dyDescent="0.25">
      <c r="A150" s="94"/>
      <c r="B150" s="94"/>
      <c r="C150" s="94"/>
      <c r="D150" s="94"/>
      <c r="E150" s="94"/>
      <c r="F150" s="94"/>
      <c r="G150" s="94"/>
    </row>
    <row r="151" spans="1:7" s="92" customFormat="1" x14ac:dyDescent="0.25">
      <c r="A151" s="94"/>
      <c r="B151" s="94"/>
      <c r="C151" s="94"/>
      <c r="D151" s="94"/>
      <c r="E151" s="94"/>
      <c r="F151" s="94"/>
      <c r="G151" s="94"/>
    </row>
    <row r="152" spans="1:7" s="92" customFormat="1" x14ac:dyDescent="0.25">
      <c r="A152" s="94"/>
      <c r="B152" s="94"/>
      <c r="C152" s="94"/>
      <c r="D152" s="94"/>
      <c r="E152" s="94"/>
      <c r="F152" s="94"/>
      <c r="G152" s="94"/>
    </row>
    <row r="153" spans="1:7" s="92" customFormat="1" x14ac:dyDescent="0.25">
      <c r="A153" s="94"/>
      <c r="B153" s="94"/>
      <c r="C153" s="94"/>
      <c r="D153" s="94"/>
      <c r="E153" s="94"/>
      <c r="F153" s="94"/>
      <c r="G153" s="94"/>
    </row>
    <row r="154" spans="1:7" s="92" customFormat="1" x14ac:dyDescent="0.25">
      <c r="A154" s="94"/>
      <c r="B154" s="94"/>
      <c r="C154" s="94"/>
      <c r="D154" s="94"/>
      <c r="E154" s="94"/>
      <c r="F154" s="94"/>
      <c r="G154" s="94"/>
    </row>
    <row r="155" spans="1:7" s="92" customFormat="1" x14ac:dyDescent="0.25">
      <c r="A155" s="94"/>
      <c r="B155" s="94"/>
      <c r="C155" s="94"/>
      <c r="D155" s="94"/>
      <c r="E155" s="94"/>
      <c r="F155" s="94"/>
      <c r="G155" s="94"/>
    </row>
    <row r="156" spans="1:7" s="92" customFormat="1" x14ac:dyDescent="0.25">
      <c r="A156" s="94"/>
      <c r="B156" s="94"/>
      <c r="C156" s="94"/>
      <c r="D156" s="94"/>
      <c r="E156" s="94"/>
      <c r="F156" s="94"/>
      <c r="G156" s="94"/>
    </row>
    <row r="157" spans="1:7" s="92" customFormat="1" x14ac:dyDescent="0.25">
      <c r="A157" s="94"/>
      <c r="B157" s="94"/>
      <c r="C157" s="94"/>
      <c r="D157" s="94"/>
      <c r="E157" s="94"/>
      <c r="F157" s="94"/>
      <c r="G157" s="94"/>
    </row>
    <row r="158" spans="1:7" s="92" customFormat="1" x14ac:dyDescent="0.25">
      <c r="A158" s="94"/>
      <c r="B158" s="94"/>
      <c r="C158" s="94"/>
      <c r="D158" s="94"/>
      <c r="E158" s="94"/>
      <c r="F158" s="94"/>
      <c r="G158" s="94"/>
    </row>
    <row r="159" spans="1:7" s="92" customFormat="1" x14ac:dyDescent="0.25">
      <c r="A159" s="94"/>
      <c r="B159" s="94"/>
      <c r="C159" s="94"/>
      <c r="D159" s="94"/>
      <c r="E159" s="94"/>
      <c r="F159" s="94"/>
      <c r="G159" s="94"/>
    </row>
    <row r="160" spans="1:7" s="92" customFormat="1" x14ac:dyDescent="0.25">
      <c r="A160" s="94"/>
      <c r="B160" s="94"/>
      <c r="C160" s="94"/>
      <c r="D160" s="94"/>
      <c r="E160" s="94"/>
      <c r="F160" s="94"/>
      <c r="G160" s="94"/>
    </row>
    <row r="161" spans="1:7" s="92" customFormat="1" x14ac:dyDescent="0.25">
      <c r="A161" s="94"/>
      <c r="B161" s="94"/>
      <c r="C161" s="94"/>
      <c r="D161" s="94"/>
      <c r="E161" s="94"/>
      <c r="F161" s="94"/>
      <c r="G161" s="94"/>
    </row>
    <row r="162" spans="1:7" s="92" customFormat="1" x14ac:dyDescent="0.25">
      <c r="A162" s="94"/>
      <c r="B162" s="94"/>
      <c r="C162" s="94"/>
      <c r="D162" s="94"/>
      <c r="E162" s="94"/>
      <c r="F162" s="94"/>
      <c r="G162" s="94"/>
    </row>
    <row r="163" spans="1:7" s="92" customFormat="1" x14ac:dyDescent="0.25">
      <c r="A163" s="94"/>
      <c r="B163" s="94"/>
      <c r="C163" s="94"/>
      <c r="D163" s="94"/>
      <c r="E163" s="94"/>
      <c r="F163" s="94"/>
      <c r="G163" s="94"/>
    </row>
    <row r="164" spans="1:7" s="92" customFormat="1" x14ac:dyDescent="0.25">
      <c r="A164" s="94"/>
      <c r="B164" s="94"/>
      <c r="C164" s="94"/>
      <c r="D164" s="94"/>
      <c r="E164" s="94"/>
      <c r="F164" s="94"/>
      <c r="G164" s="94"/>
    </row>
    <row r="165" spans="1:7" s="92" customFormat="1" x14ac:dyDescent="0.25">
      <c r="A165" s="94"/>
      <c r="B165" s="94"/>
      <c r="C165" s="94"/>
      <c r="D165" s="94"/>
      <c r="E165" s="94"/>
      <c r="F165" s="94"/>
      <c r="G165" s="94"/>
    </row>
    <row r="166" spans="1:7" s="92" customFormat="1" x14ac:dyDescent="0.25">
      <c r="A166" s="94"/>
      <c r="B166" s="94"/>
      <c r="C166" s="94"/>
      <c r="D166" s="94"/>
      <c r="E166" s="94"/>
      <c r="F166" s="94"/>
      <c r="G166" s="94"/>
    </row>
    <row r="167" spans="1:7" s="92" customFormat="1" x14ac:dyDescent="0.25">
      <c r="A167" s="94"/>
      <c r="B167" s="94"/>
      <c r="C167" s="94"/>
      <c r="D167" s="94"/>
      <c r="E167" s="94"/>
      <c r="F167" s="94"/>
      <c r="G167" s="94"/>
    </row>
    <row r="168" spans="1:7" s="92" customFormat="1" x14ac:dyDescent="0.25">
      <c r="A168" s="94"/>
      <c r="B168" s="94"/>
      <c r="C168" s="94"/>
      <c r="D168" s="94"/>
      <c r="E168" s="94"/>
      <c r="F168" s="94"/>
      <c r="G168" s="94"/>
    </row>
    <row r="169" spans="1:7" s="92" customFormat="1" x14ac:dyDescent="0.25">
      <c r="A169" s="94"/>
      <c r="B169" s="94"/>
      <c r="C169" s="94"/>
      <c r="D169" s="94"/>
      <c r="E169" s="94"/>
      <c r="F169" s="94"/>
      <c r="G169" s="94"/>
    </row>
    <row r="170" spans="1:7" s="92" customFormat="1" x14ac:dyDescent="0.25">
      <c r="A170" s="94"/>
      <c r="B170" s="94"/>
      <c r="C170" s="94"/>
      <c r="D170" s="94"/>
      <c r="E170" s="94"/>
      <c r="F170" s="94"/>
      <c r="G170" s="94"/>
    </row>
    <row r="171" spans="1:7" s="92" customFormat="1" x14ac:dyDescent="0.25">
      <c r="A171" s="94"/>
      <c r="B171" s="94"/>
      <c r="C171" s="94"/>
      <c r="D171" s="94"/>
      <c r="E171" s="94"/>
      <c r="F171" s="94"/>
      <c r="G171" s="94"/>
    </row>
    <row r="172" spans="1:7" s="92" customFormat="1" x14ac:dyDescent="0.25">
      <c r="A172" s="94"/>
      <c r="B172" s="94"/>
      <c r="C172" s="94"/>
      <c r="D172" s="94"/>
      <c r="E172" s="94"/>
      <c r="F172" s="94"/>
      <c r="G172" s="94"/>
    </row>
    <row r="173" spans="1:7" s="92" customFormat="1" x14ac:dyDescent="0.25">
      <c r="A173" s="94"/>
      <c r="B173" s="94"/>
      <c r="C173" s="94"/>
      <c r="D173" s="94"/>
      <c r="E173" s="94"/>
      <c r="F173" s="94"/>
      <c r="G173" s="94"/>
    </row>
    <row r="174" spans="1:7" s="92" customFormat="1" x14ac:dyDescent="0.25">
      <c r="A174" s="94"/>
      <c r="B174" s="94"/>
      <c r="C174" s="94"/>
      <c r="D174" s="94"/>
      <c r="E174" s="94"/>
      <c r="F174" s="94"/>
      <c r="G174" s="94"/>
    </row>
    <row r="175" spans="1:7" s="92" customFormat="1" x14ac:dyDescent="0.25">
      <c r="A175" s="94"/>
      <c r="B175" s="94"/>
      <c r="C175" s="94"/>
      <c r="D175" s="94"/>
      <c r="E175" s="94"/>
      <c r="F175" s="94"/>
      <c r="G175" s="94"/>
    </row>
    <row r="176" spans="1:7" s="92" customFormat="1" x14ac:dyDescent="0.25">
      <c r="A176" s="94"/>
      <c r="B176" s="94"/>
      <c r="C176" s="94"/>
      <c r="D176" s="94"/>
      <c r="E176" s="94"/>
      <c r="F176" s="94"/>
      <c r="G176" s="94"/>
    </row>
    <row r="177" spans="1:7" s="92" customFormat="1" x14ac:dyDescent="0.25">
      <c r="A177" s="94"/>
      <c r="B177" s="94"/>
      <c r="C177" s="94"/>
      <c r="D177" s="94"/>
      <c r="E177" s="94"/>
      <c r="F177" s="94"/>
      <c r="G177" s="94"/>
    </row>
    <row r="178" spans="1:7" s="92" customFormat="1" x14ac:dyDescent="0.25">
      <c r="A178" s="94"/>
      <c r="B178" s="94"/>
      <c r="C178" s="94"/>
      <c r="D178" s="94"/>
      <c r="E178" s="94"/>
      <c r="F178" s="94"/>
      <c r="G178" s="94"/>
    </row>
    <row r="179" spans="1:7" s="92" customFormat="1" x14ac:dyDescent="0.25">
      <c r="A179" s="94"/>
      <c r="B179" s="94"/>
      <c r="C179" s="94"/>
      <c r="D179" s="94"/>
      <c r="E179" s="94"/>
      <c r="F179" s="94"/>
      <c r="G179" s="94"/>
    </row>
    <row r="180" spans="1:7" s="92" customFormat="1" x14ac:dyDescent="0.25">
      <c r="A180" s="94"/>
      <c r="B180" s="94"/>
      <c r="C180" s="94"/>
      <c r="D180" s="94"/>
      <c r="E180" s="94"/>
      <c r="F180" s="94"/>
      <c r="G180" s="94"/>
    </row>
    <row r="181" spans="1:7" s="92" customFormat="1" x14ac:dyDescent="0.25">
      <c r="A181" s="94"/>
      <c r="B181" s="94"/>
      <c r="C181" s="94"/>
      <c r="D181" s="94"/>
      <c r="E181" s="94"/>
      <c r="F181" s="94"/>
      <c r="G181" s="94"/>
    </row>
    <row r="182" spans="1:7" s="92" customFormat="1" x14ac:dyDescent="0.25">
      <c r="A182" s="94"/>
      <c r="B182" s="94"/>
      <c r="C182" s="94"/>
      <c r="D182" s="94"/>
      <c r="E182" s="94"/>
      <c r="F182" s="94"/>
      <c r="G182" s="94"/>
    </row>
    <row r="183" spans="1:7" s="92" customFormat="1" x14ac:dyDescent="0.25">
      <c r="A183" s="94"/>
      <c r="B183" s="94"/>
      <c r="C183" s="94"/>
      <c r="D183" s="94"/>
      <c r="E183" s="94"/>
      <c r="F183" s="94"/>
      <c r="G183" s="94"/>
    </row>
    <row r="184" spans="1:7" s="92" customFormat="1" x14ac:dyDescent="0.25">
      <c r="A184" s="94"/>
      <c r="B184" s="94"/>
      <c r="C184" s="94"/>
      <c r="D184" s="94"/>
      <c r="E184" s="94"/>
      <c r="F184" s="94"/>
      <c r="G184" s="94"/>
    </row>
    <row r="185" spans="1:7" s="92" customFormat="1" x14ac:dyDescent="0.25">
      <c r="A185" s="94"/>
      <c r="B185" s="94"/>
      <c r="C185" s="94"/>
      <c r="D185" s="94"/>
      <c r="E185" s="94"/>
      <c r="F185" s="94"/>
      <c r="G185" s="94"/>
    </row>
    <row r="186" spans="1:7" s="92" customFormat="1" x14ac:dyDescent="0.25">
      <c r="A186" s="94"/>
      <c r="B186" s="94"/>
      <c r="C186" s="94"/>
      <c r="D186" s="94"/>
      <c r="E186" s="94"/>
      <c r="F186" s="94"/>
      <c r="G186" s="94"/>
    </row>
    <row r="187" spans="1:7" s="92" customFormat="1" x14ac:dyDescent="0.25">
      <c r="A187" s="94"/>
      <c r="B187" s="94"/>
      <c r="C187" s="94"/>
      <c r="D187" s="94"/>
      <c r="E187" s="94"/>
      <c r="F187" s="94"/>
      <c r="G187" s="94"/>
    </row>
    <row r="188" spans="1:7" s="92" customFormat="1" x14ac:dyDescent="0.25">
      <c r="A188" s="94"/>
      <c r="B188" s="94"/>
      <c r="C188" s="94"/>
      <c r="D188" s="94"/>
      <c r="E188" s="94"/>
      <c r="F188" s="94"/>
      <c r="G188" s="94"/>
    </row>
    <row r="189" spans="1:7" s="92" customFormat="1" x14ac:dyDescent="0.25">
      <c r="A189" s="94"/>
      <c r="B189" s="94"/>
      <c r="C189" s="94"/>
      <c r="D189" s="94"/>
      <c r="E189" s="94"/>
      <c r="F189" s="94"/>
      <c r="G189" s="94"/>
    </row>
    <row r="190" spans="1:7" s="92" customFormat="1" x14ac:dyDescent="0.25">
      <c r="A190" s="94"/>
      <c r="B190" s="94"/>
      <c r="C190" s="94"/>
      <c r="D190" s="94"/>
      <c r="E190" s="94"/>
      <c r="F190" s="94"/>
      <c r="G190" s="94"/>
    </row>
    <row r="191" spans="1:7" s="92" customFormat="1" x14ac:dyDescent="0.25">
      <c r="A191" s="94"/>
      <c r="B191" s="94"/>
      <c r="C191" s="94"/>
      <c r="D191" s="94"/>
      <c r="E191" s="94"/>
      <c r="F191" s="94"/>
      <c r="G191" s="94"/>
    </row>
    <row r="192" spans="1:7" s="92" customFormat="1" x14ac:dyDescent="0.25">
      <c r="A192" s="94"/>
      <c r="B192" s="94"/>
      <c r="C192" s="94"/>
      <c r="D192" s="94"/>
      <c r="E192" s="94"/>
      <c r="F192" s="94"/>
      <c r="G192" s="94"/>
    </row>
    <row r="193" spans="1:7" s="92" customFormat="1" x14ac:dyDescent="0.25">
      <c r="A193" s="94"/>
      <c r="B193" s="94"/>
      <c r="C193" s="94"/>
      <c r="D193" s="94"/>
      <c r="E193" s="94"/>
      <c r="F193" s="94"/>
      <c r="G193" s="94"/>
    </row>
    <row r="194" spans="1:7" s="92" customFormat="1" x14ac:dyDescent="0.25">
      <c r="A194" s="94"/>
      <c r="B194" s="94"/>
      <c r="C194" s="94"/>
      <c r="D194" s="94"/>
      <c r="E194" s="94"/>
      <c r="F194" s="94"/>
      <c r="G194" s="94"/>
    </row>
    <row r="195" spans="1:7" s="92" customFormat="1" x14ac:dyDescent="0.25">
      <c r="A195" s="94"/>
      <c r="B195" s="94"/>
      <c r="C195" s="94"/>
      <c r="D195" s="94"/>
      <c r="E195" s="94"/>
      <c r="F195" s="94"/>
      <c r="G195" s="94"/>
    </row>
    <row r="196" spans="1:7" s="92" customFormat="1" x14ac:dyDescent="0.25">
      <c r="A196" s="94"/>
      <c r="B196" s="94"/>
      <c r="C196" s="94"/>
      <c r="D196" s="94"/>
      <c r="E196" s="94"/>
      <c r="F196" s="94"/>
      <c r="G196" s="94"/>
    </row>
    <row r="197" spans="1:7" s="92" customFormat="1" x14ac:dyDescent="0.25">
      <c r="A197" s="94"/>
      <c r="B197" s="94"/>
      <c r="C197" s="94"/>
      <c r="D197" s="94"/>
      <c r="E197" s="94"/>
      <c r="F197" s="94"/>
      <c r="G197" s="94"/>
    </row>
    <row r="198" spans="1:7" s="92" customFormat="1" x14ac:dyDescent="0.25">
      <c r="A198" s="94"/>
      <c r="B198" s="94"/>
      <c r="C198" s="94"/>
      <c r="D198" s="94"/>
      <c r="E198" s="94"/>
      <c r="F198" s="94"/>
      <c r="G198" s="94"/>
    </row>
    <row r="199" spans="1:7" s="92" customFormat="1" x14ac:dyDescent="0.25">
      <c r="A199" s="94"/>
      <c r="B199" s="94"/>
      <c r="C199" s="94"/>
      <c r="D199" s="94"/>
      <c r="E199" s="94"/>
      <c r="F199" s="94"/>
      <c r="G199" s="94"/>
    </row>
    <row r="200" spans="1:7" s="92" customFormat="1" x14ac:dyDescent="0.25">
      <c r="A200" s="94"/>
      <c r="B200" s="94"/>
      <c r="C200" s="94"/>
      <c r="D200" s="94"/>
      <c r="E200" s="94"/>
      <c r="F200" s="94"/>
      <c r="G200" s="94"/>
    </row>
    <row r="201" spans="1:7" s="92" customFormat="1" x14ac:dyDescent="0.25">
      <c r="A201" s="94"/>
      <c r="B201" s="94"/>
      <c r="C201" s="94"/>
      <c r="D201" s="94"/>
      <c r="E201" s="94"/>
      <c r="F201" s="94"/>
      <c r="G201" s="94"/>
    </row>
    <row r="202" spans="1:7" s="92" customFormat="1" x14ac:dyDescent="0.25">
      <c r="A202" s="94"/>
      <c r="B202" s="94"/>
      <c r="C202" s="94"/>
      <c r="D202" s="94"/>
      <c r="E202" s="94"/>
      <c r="F202" s="94"/>
      <c r="G202" s="94"/>
    </row>
    <row r="203" spans="1:7" s="92" customFormat="1" x14ac:dyDescent="0.25">
      <c r="A203" s="94"/>
      <c r="B203" s="94"/>
      <c r="C203" s="94"/>
      <c r="D203" s="94"/>
      <c r="E203" s="94"/>
      <c r="F203" s="94"/>
      <c r="G203" s="94"/>
    </row>
    <row r="204" spans="1:7" s="92" customFormat="1" x14ac:dyDescent="0.25">
      <c r="A204" s="94"/>
      <c r="B204" s="94"/>
      <c r="C204" s="94"/>
      <c r="D204" s="94"/>
      <c r="E204" s="94"/>
      <c r="F204" s="94"/>
      <c r="G204" s="94"/>
    </row>
    <row r="205" spans="1:7" s="92" customFormat="1" x14ac:dyDescent="0.25">
      <c r="A205" s="94"/>
      <c r="B205" s="94"/>
      <c r="C205" s="94"/>
      <c r="D205" s="94"/>
      <c r="E205" s="94"/>
      <c r="F205" s="94"/>
      <c r="G205" s="94"/>
    </row>
    <row r="206" spans="1:7" s="92" customFormat="1" x14ac:dyDescent="0.25">
      <c r="A206" s="94"/>
      <c r="B206" s="94"/>
      <c r="C206" s="94"/>
      <c r="D206" s="94"/>
      <c r="E206" s="94"/>
      <c r="F206" s="94"/>
      <c r="G206" s="94"/>
    </row>
    <row r="207" spans="1:7" s="92" customFormat="1" x14ac:dyDescent="0.25">
      <c r="A207" s="94"/>
      <c r="B207" s="94"/>
      <c r="C207" s="94"/>
      <c r="D207" s="94"/>
      <c r="E207" s="94"/>
      <c r="F207" s="94"/>
      <c r="G207" s="94"/>
    </row>
    <row r="208" spans="1:7" s="92" customFormat="1" x14ac:dyDescent="0.25">
      <c r="A208" s="94"/>
      <c r="B208" s="94"/>
      <c r="C208" s="94"/>
      <c r="D208" s="94"/>
      <c r="E208" s="94"/>
      <c r="F208" s="94"/>
      <c r="G208" s="94"/>
    </row>
    <row r="209" spans="1:7" s="92" customFormat="1" x14ac:dyDescent="0.25">
      <c r="A209" s="94"/>
      <c r="B209" s="94"/>
      <c r="C209" s="94"/>
      <c r="D209" s="94"/>
      <c r="E209" s="94"/>
      <c r="F209" s="94"/>
      <c r="G209" s="94"/>
    </row>
    <row r="210" spans="1:7" s="92" customFormat="1" x14ac:dyDescent="0.25">
      <c r="A210" s="94"/>
      <c r="B210" s="94"/>
      <c r="C210" s="94"/>
      <c r="D210" s="94"/>
      <c r="E210" s="94"/>
      <c r="F210" s="94"/>
      <c r="G210" s="94"/>
    </row>
    <row r="211" spans="1:7" s="92" customFormat="1" x14ac:dyDescent="0.25">
      <c r="A211" s="94"/>
      <c r="B211" s="94"/>
      <c r="C211" s="94"/>
      <c r="D211" s="94"/>
      <c r="E211" s="94"/>
      <c r="F211" s="94"/>
      <c r="G211" s="94"/>
    </row>
    <row r="212" spans="1:7" s="92" customFormat="1" x14ac:dyDescent="0.25">
      <c r="A212" s="94"/>
      <c r="B212" s="94"/>
      <c r="C212" s="94"/>
      <c r="D212" s="94"/>
      <c r="E212" s="94"/>
      <c r="F212" s="94"/>
      <c r="G212" s="94"/>
    </row>
  </sheetData>
  <sheetProtection password="E105" sheet="1"/>
  <phoneticPr fontId="13" type="noConversion"/>
  <pageMargins left="0.70866141732283472" right="0.70866141732283472" top="0.74803149606299213" bottom="0.74803149606299213" header="0.31496062992125984" footer="0.31496062992125984"/>
  <pageSetup paperSize="9" scale="90" orientation="portrait" horizontalDpi="4294967293" verticalDpi="0" r:id="rId1"/>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7"/>
  <dimension ref="A1:BH667"/>
  <sheetViews>
    <sheetView showGridLines="0" tabSelected="1" view="pageBreakPreview" zoomScaleNormal="110" zoomScaleSheetLayoutView="100" workbookViewId="0">
      <selection activeCell="N17" sqref="N17"/>
    </sheetView>
  </sheetViews>
  <sheetFormatPr baseColWidth="10" defaultColWidth="9.140625" defaultRowHeight="12.75" x14ac:dyDescent="0.25"/>
  <cols>
    <col min="1" max="5" width="5.85546875" style="376" customWidth="1"/>
    <col min="6" max="6" width="66.85546875" style="448" customWidth="1"/>
    <col min="7" max="9" width="20.28515625" style="376" customWidth="1"/>
    <col min="10" max="10" width="20.85546875" style="376" customWidth="1"/>
    <col min="11" max="11" width="9.42578125" style="380" customWidth="1"/>
    <col min="12" max="52" width="9.140625" style="378" customWidth="1"/>
    <col min="53" max="16384" width="9.140625" style="380"/>
  </cols>
  <sheetData>
    <row r="1" spans="1:60" s="366" customFormat="1" x14ac:dyDescent="0.25">
      <c r="F1" s="371"/>
      <c r="P1" s="372"/>
      <c r="Q1" s="373"/>
      <c r="R1" s="373"/>
      <c r="S1" s="373"/>
      <c r="T1" s="374"/>
      <c r="U1" s="365"/>
      <c r="V1" s="365"/>
      <c r="W1" s="365"/>
      <c r="X1" s="365"/>
      <c r="Y1" s="365"/>
      <c r="Z1" s="365"/>
      <c r="AA1" s="365"/>
      <c r="AB1" s="365"/>
      <c r="AC1" s="365"/>
      <c r="AD1" s="365"/>
      <c r="AE1" s="365"/>
      <c r="AF1" s="365"/>
      <c r="AG1" s="365"/>
      <c r="AH1" s="365"/>
      <c r="AI1" s="365"/>
      <c r="AJ1" s="365"/>
      <c r="AK1" s="365"/>
      <c r="AL1" s="365"/>
      <c r="AM1" s="365"/>
      <c r="AN1" s="365"/>
      <c r="AO1" s="365"/>
      <c r="AP1" s="365"/>
      <c r="AQ1" s="365"/>
      <c r="AR1" s="365"/>
      <c r="AS1" s="365"/>
      <c r="AT1" s="365"/>
      <c r="AU1" s="365"/>
      <c r="AV1" s="365"/>
      <c r="AW1" s="365"/>
    </row>
    <row r="2" spans="1:60" s="366" customFormat="1" x14ac:dyDescent="0.25">
      <c r="C2" s="375"/>
      <c r="E2" s="376"/>
      <c r="F2" s="377" t="str">
        <f>'Formulario PPGR1'!G2</f>
        <v>Servicio Nacional de Salud</v>
      </c>
      <c r="P2" s="372"/>
      <c r="Q2" s="373"/>
      <c r="R2" s="373"/>
      <c r="S2" s="373"/>
      <c r="T2" s="374"/>
      <c r="U2" s="365"/>
      <c r="V2" s="365"/>
      <c r="W2" s="365"/>
      <c r="X2" s="365"/>
      <c r="Y2" s="365"/>
      <c r="Z2" s="365"/>
      <c r="AA2" s="365"/>
      <c r="AB2" s="365"/>
      <c r="AC2" s="365"/>
      <c r="AD2" s="365"/>
      <c r="AE2" s="365"/>
      <c r="AF2" s="365"/>
      <c r="AG2" s="365"/>
      <c r="AH2" s="365"/>
      <c r="AI2" s="365"/>
      <c r="AJ2" s="365"/>
      <c r="AK2" s="365"/>
      <c r="AL2" s="365"/>
      <c r="AM2" s="365"/>
      <c r="AN2" s="365"/>
      <c r="AO2" s="365"/>
      <c r="AP2" s="365"/>
      <c r="AQ2" s="365"/>
      <c r="AR2" s="365"/>
      <c r="AS2" s="365"/>
      <c r="AT2" s="365"/>
      <c r="AU2" s="365"/>
      <c r="AV2" s="365"/>
      <c r="AW2" s="365"/>
    </row>
    <row r="3" spans="1:60" s="366" customFormat="1" x14ac:dyDescent="0.25">
      <c r="C3" s="375"/>
      <c r="E3" s="376"/>
      <c r="F3" s="377" t="str">
        <f>'Formulario PPGR1'!G3</f>
        <v>Dirección de Planificación y Desarrollo</v>
      </c>
      <c r="P3" s="372"/>
      <c r="Q3" s="373"/>
      <c r="R3" s="373"/>
      <c r="S3" s="373"/>
      <c r="T3" s="374"/>
      <c r="U3" s="365"/>
      <c r="V3" s="365"/>
      <c r="W3" s="365"/>
      <c r="X3" s="365"/>
      <c r="Y3" s="365"/>
      <c r="Z3" s="365"/>
      <c r="AA3" s="365"/>
      <c r="AB3" s="365"/>
      <c r="AC3" s="365"/>
      <c r="AD3" s="365"/>
      <c r="AE3" s="365"/>
      <c r="AF3" s="365"/>
      <c r="AG3" s="365"/>
      <c r="AH3" s="365"/>
      <c r="AI3" s="365"/>
      <c r="AJ3" s="365"/>
      <c r="AK3" s="365"/>
      <c r="AL3" s="365"/>
      <c r="AM3" s="365"/>
      <c r="AN3" s="365"/>
      <c r="AO3" s="365"/>
      <c r="AP3" s="365"/>
      <c r="AQ3" s="365"/>
      <c r="AR3" s="365"/>
      <c r="AS3" s="365"/>
      <c r="AT3" s="365"/>
      <c r="AU3" s="365"/>
      <c r="AV3" s="365"/>
      <c r="AW3" s="365"/>
    </row>
    <row r="4" spans="1:60" s="366" customFormat="1" x14ac:dyDescent="0.25">
      <c r="C4" s="375"/>
      <c r="E4" s="376"/>
      <c r="F4" s="377" t="str">
        <f>'Formulario PPGR1'!G4</f>
        <v xml:space="preserve">Plan Operativo Anual </v>
      </c>
      <c r="P4" s="372"/>
      <c r="Q4" s="373"/>
      <c r="R4" s="373"/>
      <c r="S4" s="373"/>
      <c r="T4" s="374"/>
      <c r="U4" s="365"/>
      <c r="V4" s="365"/>
      <c r="W4" s="365"/>
      <c r="X4" s="365"/>
      <c r="Y4" s="365"/>
      <c r="Z4" s="365"/>
      <c r="AA4" s="365"/>
      <c r="AB4" s="365"/>
      <c r="AC4" s="365"/>
      <c r="AD4" s="365"/>
      <c r="AE4" s="365"/>
      <c r="AF4" s="365"/>
      <c r="AG4" s="365"/>
      <c r="AH4" s="365"/>
      <c r="AI4" s="365"/>
      <c r="AJ4" s="365"/>
      <c r="AK4" s="365"/>
      <c r="AL4" s="365"/>
      <c r="AM4" s="365"/>
      <c r="AN4" s="365"/>
      <c r="AO4" s="365"/>
      <c r="AP4" s="365"/>
      <c r="AQ4" s="365"/>
      <c r="AR4" s="365"/>
      <c r="AS4" s="365"/>
      <c r="AT4" s="365"/>
      <c r="AU4" s="365"/>
      <c r="AV4" s="365"/>
      <c r="AW4" s="365"/>
    </row>
    <row r="5" spans="1:60" s="366" customFormat="1" x14ac:dyDescent="0.25">
      <c r="C5" s="375"/>
      <c r="E5" s="376"/>
      <c r="F5" s="377" t="s">
        <v>879</v>
      </c>
      <c r="P5" s="372"/>
      <c r="Q5" s="373"/>
      <c r="R5" s="373"/>
      <c r="S5" s="373"/>
      <c r="T5" s="374"/>
      <c r="U5" s="365"/>
      <c r="V5" s="365"/>
      <c r="W5" s="365"/>
      <c r="X5" s="365"/>
      <c r="Y5" s="365"/>
      <c r="Z5" s="365"/>
      <c r="AA5" s="365"/>
      <c r="AB5" s="365"/>
      <c r="AC5" s="365"/>
      <c r="AD5" s="365"/>
      <c r="AE5" s="365"/>
      <c r="AF5" s="365"/>
      <c r="AG5" s="365"/>
      <c r="AH5" s="365"/>
      <c r="AI5" s="365"/>
      <c r="AJ5" s="365"/>
      <c r="AK5" s="365"/>
      <c r="AL5" s="365"/>
      <c r="AM5" s="365"/>
      <c r="AN5" s="365"/>
      <c r="AO5" s="365"/>
      <c r="AP5" s="365"/>
      <c r="AQ5" s="365"/>
      <c r="AR5" s="365"/>
      <c r="AS5" s="365"/>
      <c r="AT5" s="365"/>
      <c r="AU5" s="365"/>
      <c r="AV5" s="365"/>
      <c r="AW5" s="365"/>
    </row>
    <row r="6" spans="1:60" s="366" customFormat="1" x14ac:dyDescent="0.25">
      <c r="E6" s="376"/>
      <c r="F6" s="377" t="str">
        <f>'Formulario PPGR1'!$M$3</f>
        <v>SNS - Dirección Central</v>
      </c>
      <c r="R6" s="373"/>
      <c r="S6" s="373"/>
      <c r="T6" s="374"/>
      <c r="U6" s="365"/>
      <c r="V6" s="365"/>
      <c r="W6" s="365"/>
      <c r="X6" s="365"/>
      <c r="Y6" s="365"/>
      <c r="Z6" s="365"/>
      <c r="AA6" s="365"/>
      <c r="AB6" s="365"/>
      <c r="AC6" s="365"/>
      <c r="AD6" s="365"/>
      <c r="AE6" s="365"/>
      <c r="AF6" s="365"/>
      <c r="AG6" s="365"/>
      <c r="AH6" s="365"/>
      <c r="AI6" s="365"/>
      <c r="AJ6" s="365"/>
      <c r="AK6" s="365"/>
      <c r="AL6" s="365"/>
      <c r="AM6" s="365"/>
      <c r="AN6" s="365"/>
      <c r="AO6" s="365"/>
      <c r="AP6" s="365"/>
      <c r="AQ6" s="365"/>
      <c r="AR6" s="365"/>
      <c r="AS6" s="365"/>
      <c r="AT6" s="365"/>
      <c r="AU6" s="365"/>
      <c r="AV6" s="365"/>
      <c r="AW6" s="365"/>
    </row>
    <row r="7" spans="1:60" ht="16.5" customHeight="1" x14ac:dyDescent="0.25">
      <c r="A7" s="378"/>
      <c r="B7" s="378"/>
      <c r="C7" s="378"/>
      <c r="D7" s="378"/>
      <c r="E7" s="378"/>
      <c r="F7" s="379"/>
      <c r="G7" s="378"/>
      <c r="H7" s="378"/>
      <c r="I7" s="378"/>
      <c r="J7" s="378"/>
      <c r="K7" s="378"/>
      <c r="BA7" s="378"/>
      <c r="BB7" s="378"/>
      <c r="BC7" s="378"/>
      <c r="BD7" s="378"/>
      <c r="BE7" s="378"/>
      <c r="BF7" s="378"/>
      <c r="BG7" s="378"/>
      <c r="BH7" s="378"/>
    </row>
    <row r="8" spans="1:60" ht="15.75" customHeight="1" x14ac:dyDescent="0.25">
      <c r="A8" s="381" t="s">
        <v>880</v>
      </c>
      <c r="B8" s="382"/>
      <c r="C8" s="382"/>
      <c r="D8" s="382"/>
      <c r="E8" s="382"/>
      <c r="F8" s="383"/>
      <c r="G8" s="382"/>
      <c r="H8" s="382"/>
      <c r="I8" s="382"/>
      <c r="J8" s="382"/>
      <c r="K8" s="384"/>
    </row>
    <row r="9" spans="1:60" x14ac:dyDescent="0.25">
      <c r="A9" s="385" t="s">
        <v>861</v>
      </c>
      <c r="B9" s="386"/>
      <c r="C9" s="386"/>
      <c r="D9" s="386"/>
      <c r="E9" s="386"/>
      <c r="F9" s="387"/>
      <c r="G9" s="388">
        <v>17457335.16</v>
      </c>
      <c r="H9" s="388"/>
      <c r="I9" s="388"/>
      <c r="J9" s="388"/>
      <c r="K9" s="389"/>
    </row>
    <row r="10" spans="1:60" x14ac:dyDescent="0.25">
      <c r="A10" s="385" t="s">
        <v>881</v>
      </c>
      <c r="B10" s="386"/>
      <c r="C10" s="386"/>
      <c r="D10" s="386"/>
      <c r="E10" s="386"/>
      <c r="F10" s="387"/>
      <c r="G10" s="390">
        <f>+'Formulario PPGR6'!F23</f>
        <v>106698489.59999999</v>
      </c>
      <c r="H10" s="388"/>
      <c r="I10" s="388"/>
      <c r="J10" s="388"/>
      <c r="K10" s="389"/>
    </row>
    <row r="11" spans="1:60" x14ac:dyDescent="0.25">
      <c r="A11" s="385" t="s">
        <v>882</v>
      </c>
      <c r="B11" s="386"/>
      <c r="C11" s="386"/>
      <c r="D11" s="386"/>
      <c r="E11" s="386"/>
      <c r="F11" s="387"/>
      <c r="G11" s="390">
        <f>+'Formulario PPGR6'!F15</f>
        <v>2539711870.8000002</v>
      </c>
      <c r="H11" s="388"/>
      <c r="I11" s="388"/>
      <c r="J11" s="388"/>
      <c r="K11" s="389"/>
    </row>
    <row r="12" spans="1:60" x14ac:dyDescent="0.25">
      <c r="A12" s="385" t="s">
        <v>883</v>
      </c>
      <c r="B12" s="386"/>
      <c r="C12" s="386"/>
      <c r="D12" s="386"/>
      <c r="E12" s="386"/>
      <c r="F12" s="387"/>
      <c r="G12" s="390">
        <f>'Formulario PPGR6'!F11+'Formulario PPGR6'!F17+'Formulario PPGR6'!F21+'Formulario PPGR6'!F22</f>
        <v>45340170.359999999</v>
      </c>
      <c r="H12" s="388"/>
      <c r="I12" s="388"/>
      <c r="J12" s="388"/>
      <c r="K12" s="389"/>
    </row>
    <row r="13" spans="1:60" x14ac:dyDescent="0.25">
      <c r="A13" s="391" t="s">
        <v>856</v>
      </c>
      <c r="B13" s="386"/>
      <c r="C13" s="386"/>
      <c r="D13" s="386"/>
      <c r="E13" s="386"/>
      <c r="F13" s="387"/>
      <c r="G13" s="392">
        <f>+'Formulario PPGR6'!F18</f>
        <v>0</v>
      </c>
      <c r="H13" s="388"/>
      <c r="I13" s="388"/>
      <c r="J13" s="388"/>
      <c r="K13" s="389"/>
    </row>
    <row r="14" spans="1:60" ht="13.5" thickBot="1" x14ac:dyDescent="0.3">
      <c r="A14" s="393" t="s">
        <v>884</v>
      </c>
      <c r="B14" s="394"/>
      <c r="C14" s="394"/>
      <c r="D14" s="394"/>
      <c r="E14" s="394"/>
      <c r="F14" s="395"/>
      <c r="G14" s="396">
        <f>SUM(G9:G13)</f>
        <v>2709207865.9200006</v>
      </c>
      <c r="H14" s="397"/>
      <c r="I14" s="397"/>
      <c r="J14" s="397"/>
      <c r="K14" s="398"/>
    </row>
    <row r="15" spans="1:60" ht="15.75" customHeight="1" thickTop="1" x14ac:dyDescent="0.25">
      <c r="A15" s="399" t="s">
        <v>885</v>
      </c>
      <c r="B15" s="400"/>
      <c r="C15" s="400"/>
      <c r="D15" s="400"/>
      <c r="E15" s="400"/>
      <c r="F15" s="401"/>
      <c r="G15" s="400"/>
      <c r="H15" s="400"/>
      <c r="I15" s="400"/>
      <c r="J15" s="400"/>
      <c r="K15" s="402"/>
    </row>
    <row r="16" spans="1:60" ht="24" customHeight="1" x14ac:dyDescent="0.25">
      <c r="A16" s="712" t="s">
        <v>886</v>
      </c>
      <c r="B16" s="712" t="s">
        <v>887</v>
      </c>
      <c r="C16" s="712" t="s">
        <v>847</v>
      </c>
      <c r="D16" s="712" t="s">
        <v>888</v>
      </c>
      <c r="E16" s="712" t="s">
        <v>848</v>
      </c>
      <c r="F16" s="713" t="s">
        <v>889</v>
      </c>
      <c r="G16" s="715" t="s">
        <v>890</v>
      </c>
      <c r="H16" s="715" t="s">
        <v>891</v>
      </c>
      <c r="I16" s="715" t="s">
        <v>892</v>
      </c>
      <c r="J16" s="713" t="s">
        <v>893</v>
      </c>
      <c r="K16" s="713" t="s">
        <v>851</v>
      </c>
    </row>
    <row r="17" spans="1:11" ht="63" customHeight="1" x14ac:dyDescent="0.25">
      <c r="A17" s="712"/>
      <c r="B17" s="712"/>
      <c r="C17" s="712"/>
      <c r="D17" s="712"/>
      <c r="E17" s="712"/>
      <c r="F17" s="714"/>
      <c r="G17" s="715"/>
      <c r="H17" s="715"/>
      <c r="I17" s="715"/>
      <c r="J17" s="714"/>
      <c r="K17" s="714"/>
    </row>
    <row r="18" spans="1:11" x14ac:dyDescent="0.25">
      <c r="A18" s="403">
        <v>2</v>
      </c>
      <c r="B18" s="404"/>
      <c r="C18" s="404"/>
      <c r="D18" s="404"/>
      <c r="E18" s="404"/>
      <c r="F18" s="405" t="s">
        <v>894</v>
      </c>
      <c r="G18" s="406">
        <f>+G19+G67+G170+G254+G270+G323</f>
        <v>17452031.080000002</v>
      </c>
      <c r="H18" s="406">
        <f>+H19+H67+H170+H254+H270+H323</f>
        <v>122636032.01199999</v>
      </c>
      <c r="I18" s="406">
        <f>+I19+I67+I170+I254+I270+I323</f>
        <v>0</v>
      </c>
      <c r="J18" s="406">
        <f>+J19+J67+J170+J254+J270+J323</f>
        <v>153538150.322</v>
      </c>
      <c r="K18" s="406">
        <f>+K19+K67+K170+K254+K270+K323</f>
        <v>95.675281338172709</v>
      </c>
    </row>
    <row r="19" spans="1:11" x14ac:dyDescent="0.25">
      <c r="A19" s="407">
        <v>2</v>
      </c>
      <c r="B19" s="408">
        <v>1</v>
      </c>
      <c r="C19" s="408"/>
      <c r="D19" s="408"/>
      <c r="E19" s="408"/>
      <c r="F19" s="409" t="s">
        <v>895</v>
      </c>
      <c r="G19" s="410">
        <f>+G20+G42+G54+G58</f>
        <v>0</v>
      </c>
      <c r="H19" s="410">
        <f>+H20+H42+H54+H58</f>
        <v>29612728.759999998</v>
      </c>
      <c r="I19" s="410">
        <f>+I20+I42+I54+I58</f>
        <v>0</v>
      </c>
      <c r="J19" s="410">
        <f>+J20+J42+J54+J58</f>
        <v>29612728.759999998</v>
      </c>
      <c r="K19" s="410">
        <f>+K20+K42+K54+K58</f>
        <v>19.286886482542762</v>
      </c>
    </row>
    <row r="20" spans="1:11" x14ac:dyDescent="0.25">
      <c r="A20" s="411">
        <v>2</v>
      </c>
      <c r="B20" s="412">
        <v>1</v>
      </c>
      <c r="C20" s="412">
        <v>1</v>
      </c>
      <c r="D20" s="412"/>
      <c r="E20" s="412"/>
      <c r="F20" s="413" t="s">
        <v>896</v>
      </c>
      <c r="G20" s="414">
        <f>+G21+G26+G33+G35+G37</f>
        <v>0</v>
      </c>
      <c r="H20" s="414">
        <f>+H21+H26+H33+H35+H37</f>
        <v>18564553.969999999</v>
      </c>
      <c r="I20" s="414">
        <f>+I21+I26+I33+I35+I37</f>
        <v>0</v>
      </c>
      <c r="J20" s="414">
        <f>+J21+J26+J33+J35+J37</f>
        <v>18564553.969999999</v>
      </c>
      <c r="K20" s="414">
        <f>+K21+K26+K33+K35+K37</f>
        <v>12.091166873553213</v>
      </c>
    </row>
    <row r="21" spans="1:11" x14ac:dyDescent="0.25">
      <c r="A21" s="415">
        <v>2</v>
      </c>
      <c r="B21" s="416">
        <v>1</v>
      </c>
      <c r="C21" s="416">
        <v>1</v>
      </c>
      <c r="D21" s="416">
        <v>1</v>
      </c>
      <c r="E21" s="416"/>
      <c r="F21" s="417" t="s">
        <v>897</v>
      </c>
      <c r="G21" s="418">
        <f>SUM(G22:G25)</f>
        <v>0</v>
      </c>
      <c r="H21" s="418">
        <f>SUM(H22:H25)</f>
        <v>7558500</v>
      </c>
      <c r="I21" s="418">
        <f>SUM(I22:I25)</f>
        <v>0</v>
      </c>
      <c r="J21" s="418">
        <f>SUM(J22:J25)</f>
        <v>7558500</v>
      </c>
      <c r="K21" s="419">
        <f>SUM(K22:K25)</f>
        <v>4.9228807199698084</v>
      </c>
    </row>
    <row r="22" spans="1:11" x14ac:dyDescent="0.25">
      <c r="A22" s="420">
        <v>2</v>
      </c>
      <c r="B22" s="421">
        <v>1</v>
      </c>
      <c r="C22" s="421">
        <v>1</v>
      </c>
      <c r="D22" s="421">
        <v>1</v>
      </c>
      <c r="E22" s="421" t="s">
        <v>898</v>
      </c>
      <c r="F22" s="422" t="s">
        <v>899</v>
      </c>
      <c r="G22" s="423"/>
      <c r="H22" s="423">
        <v>7558500</v>
      </c>
      <c r="I22" s="423"/>
      <c r="J22" s="424">
        <f>SUBTOTAL(9,G22:I22)</f>
        <v>7558500</v>
      </c>
      <c r="K22" s="425">
        <f>IFERROR(J22/$J$18*100,"0.00")</f>
        <v>4.9228807199698084</v>
      </c>
    </row>
    <row r="23" spans="1:11" x14ac:dyDescent="0.25">
      <c r="A23" s="420">
        <v>2</v>
      </c>
      <c r="B23" s="421">
        <v>1</v>
      </c>
      <c r="C23" s="421">
        <v>1</v>
      </c>
      <c r="D23" s="421">
        <v>1</v>
      </c>
      <c r="E23" s="421" t="s">
        <v>900</v>
      </c>
      <c r="F23" s="426" t="s">
        <v>901</v>
      </c>
      <c r="G23" s="423"/>
      <c r="H23" s="423"/>
      <c r="I23" s="423"/>
      <c r="J23" s="424">
        <f>SUBTOTAL(9,G23:I23)</f>
        <v>0</v>
      </c>
      <c r="K23" s="425">
        <f>IFERROR(J23/$J$18*100,"0.00")</f>
        <v>0</v>
      </c>
    </row>
    <row r="24" spans="1:11" x14ac:dyDescent="0.25">
      <c r="A24" s="420">
        <v>2</v>
      </c>
      <c r="B24" s="421">
        <v>1</v>
      </c>
      <c r="C24" s="421">
        <v>1</v>
      </c>
      <c r="D24" s="421">
        <v>1</v>
      </c>
      <c r="E24" s="421" t="s">
        <v>902</v>
      </c>
      <c r="F24" s="426" t="s">
        <v>903</v>
      </c>
      <c r="G24" s="423"/>
      <c r="H24" s="423"/>
      <c r="I24" s="423"/>
      <c r="J24" s="424">
        <f>SUBTOTAL(9,G24:I24)</f>
        <v>0</v>
      </c>
      <c r="K24" s="425">
        <f>IFERROR(J24/$J$18*100,"0.00")</f>
        <v>0</v>
      </c>
    </row>
    <row r="25" spans="1:11" x14ac:dyDescent="0.25">
      <c r="A25" s="420">
        <v>2</v>
      </c>
      <c r="B25" s="421">
        <v>1</v>
      </c>
      <c r="C25" s="421">
        <v>1</v>
      </c>
      <c r="D25" s="421">
        <v>1</v>
      </c>
      <c r="E25" s="421" t="s">
        <v>904</v>
      </c>
      <c r="F25" s="426" t="s">
        <v>905</v>
      </c>
      <c r="G25" s="423"/>
      <c r="H25" s="423"/>
      <c r="I25" s="423"/>
      <c r="J25" s="424">
        <f>SUBTOTAL(9,G25:I25)</f>
        <v>0</v>
      </c>
      <c r="K25" s="425">
        <f>IFERROR(J25/$J$18*100,"0.00")</f>
        <v>0</v>
      </c>
    </row>
    <row r="26" spans="1:11" x14ac:dyDescent="0.25">
      <c r="A26" s="415">
        <v>2</v>
      </c>
      <c r="B26" s="416">
        <v>1</v>
      </c>
      <c r="C26" s="416">
        <v>1</v>
      </c>
      <c r="D26" s="416">
        <v>2</v>
      </c>
      <c r="E26" s="416"/>
      <c r="F26" s="417" t="s">
        <v>906</v>
      </c>
      <c r="G26" s="418">
        <f>SUM(G27:G32)</f>
        <v>0</v>
      </c>
      <c r="H26" s="418">
        <f>SUM(H27:H32)</f>
        <v>10017921.51</v>
      </c>
      <c r="I26" s="418">
        <f>SUM(I27:I32)</f>
        <v>0</v>
      </c>
      <c r="J26" s="418">
        <f>SUM(J27:J32)</f>
        <v>10017921.51</v>
      </c>
      <c r="K26" s="427">
        <f>SUM(K27:K32)</f>
        <v>6.5247116035919595</v>
      </c>
    </row>
    <row r="27" spans="1:11" x14ac:dyDescent="0.25">
      <c r="A27" s="420">
        <v>2</v>
      </c>
      <c r="B27" s="421">
        <v>1</v>
      </c>
      <c r="C27" s="421">
        <v>1</v>
      </c>
      <c r="D27" s="421">
        <v>2</v>
      </c>
      <c r="E27" s="421" t="s">
        <v>907</v>
      </c>
      <c r="F27" s="426" t="s">
        <v>908</v>
      </c>
      <c r="G27" s="423"/>
      <c r="H27" s="423"/>
      <c r="I27" s="423"/>
      <c r="J27" s="424">
        <f t="shared" ref="J27:J32" si="0">SUBTOTAL(9,G27:I27)</f>
        <v>0</v>
      </c>
      <c r="K27" s="425">
        <f t="shared" ref="K27:K32" si="1">IFERROR(J27/$J$18*100,"0.00")</f>
        <v>0</v>
      </c>
    </row>
    <row r="28" spans="1:11" x14ac:dyDescent="0.25">
      <c r="A28" s="420">
        <v>2</v>
      </c>
      <c r="B28" s="421">
        <v>1</v>
      </c>
      <c r="C28" s="421">
        <v>1</v>
      </c>
      <c r="D28" s="421">
        <v>2</v>
      </c>
      <c r="E28" s="421" t="s">
        <v>902</v>
      </c>
      <c r="F28" s="426" t="s">
        <v>909</v>
      </c>
      <c r="G28" s="423"/>
      <c r="H28" s="423"/>
      <c r="I28" s="423"/>
      <c r="J28" s="424">
        <f t="shared" si="0"/>
        <v>0</v>
      </c>
      <c r="K28" s="425">
        <f t="shared" si="1"/>
        <v>0</v>
      </c>
    </row>
    <row r="29" spans="1:11" x14ac:dyDescent="0.25">
      <c r="A29" s="420">
        <v>2</v>
      </c>
      <c r="B29" s="421">
        <v>1</v>
      </c>
      <c r="C29" s="421">
        <v>1</v>
      </c>
      <c r="D29" s="421">
        <v>2</v>
      </c>
      <c r="E29" s="421" t="s">
        <v>904</v>
      </c>
      <c r="F29" s="426" t="s">
        <v>910</v>
      </c>
      <c r="G29" s="423"/>
      <c r="H29" s="423">
        <v>7938921.5099999998</v>
      </c>
      <c r="I29" s="423"/>
      <c r="J29" s="424">
        <f t="shared" si="0"/>
        <v>7938921.5099999998</v>
      </c>
      <c r="K29" s="425">
        <f t="shared" si="1"/>
        <v>5.170650742731044</v>
      </c>
    </row>
    <row r="30" spans="1:11" x14ac:dyDescent="0.25">
      <c r="A30" s="428">
        <v>2</v>
      </c>
      <c r="B30" s="429">
        <v>1</v>
      </c>
      <c r="C30" s="429">
        <v>1</v>
      </c>
      <c r="D30" s="429">
        <v>2</v>
      </c>
      <c r="E30" s="429" t="s">
        <v>911</v>
      </c>
      <c r="F30" s="430" t="s">
        <v>912</v>
      </c>
      <c r="G30" s="423"/>
      <c r="H30" s="423">
        <v>2079000</v>
      </c>
      <c r="I30" s="423"/>
      <c r="J30" s="424">
        <f t="shared" si="0"/>
        <v>2079000</v>
      </c>
      <c r="K30" s="425">
        <f t="shared" si="1"/>
        <v>1.3540608608609157</v>
      </c>
    </row>
    <row r="31" spans="1:11" x14ac:dyDescent="0.25">
      <c r="A31" s="428">
        <v>2</v>
      </c>
      <c r="B31" s="429">
        <v>1</v>
      </c>
      <c r="C31" s="429">
        <v>1</v>
      </c>
      <c r="D31" s="429">
        <v>2</v>
      </c>
      <c r="E31" s="429" t="s">
        <v>913</v>
      </c>
      <c r="F31" s="430" t="s">
        <v>914</v>
      </c>
      <c r="G31" s="423"/>
      <c r="H31" s="423"/>
      <c r="I31" s="423"/>
      <c r="J31" s="424">
        <f t="shared" si="0"/>
        <v>0</v>
      </c>
      <c r="K31" s="425">
        <f t="shared" si="1"/>
        <v>0</v>
      </c>
    </row>
    <row r="32" spans="1:11" x14ac:dyDescent="0.25">
      <c r="A32" s="428">
        <v>2</v>
      </c>
      <c r="B32" s="429">
        <v>1</v>
      </c>
      <c r="C32" s="429">
        <v>1</v>
      </c>
      <c r="D32" s="429">
        <v>2</v>
      </c>
      <c r="E32" s="429" t="s">
        <v>915</v>
      </c>
      <c r="F32" s="430" t="s">
        <v>916</v>
      </c>
      <c r="G32" s="423"/>
      <c r="H32" s="423"/>
      <c r="I32" s="423"/>
      <c r="J32" s="424">
        <f t="shared" si="0"/>
        <v>0</v>
      </c>
      <c r="K32" s="425">
        <f t="shared" si="1"/>
        <v>0</v>
      </c>
    </row>
    <row r="33" spans="1:11" x14ac:dyDescent="0.25">
      <c r="A33" s="415">
        <v>2</v>
      </c>
      <c r="B33" s="416">
        <v>1</v>
      </c>
      <c r="C33" s="416">
        <v>1</v>
      </c>
      <c r="D33" s="416">
        <v>3</v>
      </c>
      <c r="E33" s="416"/>
      <c r="F33" s="417" t="s">
        <v>917</v>
      </c>
      <c r="G33" s="418">
        <f>G34</f>
        <v>0</v>
      </c>
      <c r="H33" s="418">
        <f>H34</f>
        <v>0</v>
      </c>
      <c r="I33" s="418">
        <f>I34</f>
        <v>0</v>
      </c>
      <c r="J33" s="418">
        <f>J34</f>
        <v>0</v>
      </c>
      <c r="K33" s="419">
        <f>K34</f>
        <v>0</v>
      </c>
    </row>
    <row r="34" spans="1:11" x14ac:dyDescent="0.25">
      <c r="A34" s="420">
        <v>2</v>
      </c>
      <c r="B34" s="421">
        <v>1</v>
      </c>
      <c r="C34" s="421">
        <v>1</v>
      </c>
      <c r="D34" s="421">
        <v>3</v>
      </c>
      <c r="E34" s="421" t="s">
        <v>898</v>
      </c>
      <c r="F34" s="426" t="s">
        <v>917</v>
      </c>
      <c r="G34" s="423"/>
      <c r="H34" s="423"/>
      <c r="I34" s="423"/>
      <c r="J34" s="424">
        <f>SUBTOTAL(9,G34:I34)</f>
        <v>0</v>
      </c>
      <c r="K34" s="425">
        <f>IFERROR(J34/$J$18*100,"0.00")</f>
        <v>0</v>
      </c>
    </row>
    <row r="35" spans="1:11" x14ac:dyDescent="0.25">
      <c r="A35" s="415">
        <v>2</v>
      </c>
      <c r="B35" s="416">
        <v>1</v>
      </c>
      <c r="C35" s="416">
        <v>1</v>
      </c>
      <c r="D35" s="416">
        <v>4</v>
      </c>
      <c r="E35" s="416"/>
      <c r="F35" s="417" t="s">
        <v>918</v>
      </c>
      <c r="G35" s="418">
        <f>G36</f>
        <v>0</v>
      </c>
      <c r="H35" s="418">
        <f>H36</f>
        <v>798166.61</v>
      </c>
      <c r="I35" s="418">
        <f>I36</f>
        <v>0</v>
      </c>
      <c r="J35" s="418">
        <f>J36</f>
        <v>798166.61</v>
      </c>
      <c r="K35" s="419">
        <f>K36</f>
        <v>0.51984904619867178</v>
      </c>
    </row>
    <row r="36" spans="1:11" x14ac:dyDescent="0.25">
      <c r="A36" s="420">
        <v>2</v>
      </c>
      <c r="B36" s="421">
        <v>1</v>
      </c>
      <c r="C36" s="421">
        <v>1</v>
      </c>
      <c r="D36" s="421">
        <v>4</v>
      </c>
      <c r="E36" s="421" t="s">
        <v>898</v>
      </c>
      <c r="F36" s="426" t="s">
        <v>918</v>
      </c>
      <c r="G36" s="423"/>
      <c r="H36" s="423">
        <v>798166.61</v>
      </c>
      <c r="I36" s="423"/>
      <c r="J36" s="424">
        <f>SUBTOTAL(9,G36:I36)</f>
        <v>798166.61</v>
      </c>
      <c r="K36" s="425">
        <f>IFERROR(J36/$J$18*100,"0.00")</f>
        <v>0.51984904619867178</v>
      </c>
    </row>
    <row r="37" spans="1:11" x14ac:dyDescent="0.25">
      <c r="A37" s="415">
        <v>2</v>
      </c>
      <c r="B37" s="416">
        <v>1</v>
      </c>
      <c r="C37" s="416">
        <v>1</v>
      </c>
      <c r="D37" s="416">
        <v>5</v>
      </c>
      <c r="E37" s="416"/>
      <c r="F37" s="417" t="s">
        <v>919</v>
      </c>
      <c r="G37" s="418">
        <f>SUM(G38:G41)</f>
        <v>0</v>
      </c>
      <c r="H37" s="418">
        <f>SUM(H38:H41)</f>
        <v>189965.85</v>
      </c>
      <c r="I37" s="418">
        <f>SUM(I38:I41)</f>
        <v>0</v>
      </c>
      <c r="J37" s="418">
        <f>SUM(J38:J41)</f>
        <v>189965.85</v>
      </c>
      <c r="K37" s="419">
        <f>SUM(K38:K41)</f>
        <v>0.12372550379277326</v>
      </c>
    </row>
    <row r="38" spans="1:11" x14ac:dyDescent="0.25">
      <c r="A38" s="420">
        <v>2</v>
      </c>
      <c r="B38" s="421">
        <v>1</v>
      </c>
      <c r="C38" s="421">
        <v>1</v>
      </c>
      <c r="D38" s="421">
        <v>5</v>
      </c>
      <c r="E38" s="421" t="s">
        <v>898</v>
      </c>
      <c r="F38" s="431" t="s">
        <v>919</v>
      </c>
      <c r="G38" s="423"/>
      <c r="H38" s="423"/>
      <c r="I38" s="423"/>
      <c r="J38" s="424">
        <f>SUBTOTAL(9,G38:I38)</f>
        <v>0</v>
      </c>
      <c r="K38" s="425">
        <f>IFERROR(J38/$J$18*100,"0.00")</f>
        <v>0</v>
      </c>
    </row>
    <row r="39" spans="1:11" x14ac:dyDescent="0.25">
      <c r="A39" s="420">
        <v>2</v>
      </c>
      <c r="B39" s="421">
        <v>1</v>
      </c>
      <c r="C39" s="421">
        <v>1</v>
      </c>
      <c r="D39" s="421">
        <v>5</v>
      </c>
      <c r="E39" s="421" t="s">
        <v>900</v>
      </c>
      <c r="F39" s="426" t="s">
        <v>920</v>
      </c>
      <c r="G39" s="423"/>
      <c r="H39" s="423"/>
      <c r="I39" s="423"/>
      <c r="J39" s="424">
        <f>SUBTOTAL(9,G39:I39)</f>
        <v>0</v>
      </c>
      <c r="K39" s="425">
        <f>IFERROR(J39/$J$18*100,"0.00")</f>
        <v>0</v>
      </c>
    </row>
    <row r="40" spans="1:11" x14ac:dyDescent="0.25">
      <c r="A40" s="420">
        <v>2</v>
      </c>
      <c r="B40" s="421">
        <v>1</v>
      </c>
      <c r="C40" s="421">
        <v>1</v>
      </c>
      <c r="D40" s="421">
        <v>5</v>
      </c>
      <c r="E40" s="421" t="s">
        <v>907</v>
      </c>
      <c r="F40" s="426" t="s">
        <v>921</v>
      </c>
      <c r="G40" s="423"/>
      <c r="H40" s="423">
        <v>189965.85</v>
      </c>
      <c r="I40" s="423"/>
      <c r="J40" s="424">
        <f>SUBTOTAL(9,G40:I40)</f>
        <v>189965.85</v>
      </c>
      <c r="K40" s="425">
        <f>IFERROR(J40/$J$18*100,"0.00")</f>
        <v>0.12372550379277326</v>
      </c>
    </row>
    <row r="41" spans="1:11" x14ac:dyDescent="0.25">
      <c r="A41" s="420">
        <v>2</v>
      </c>
      <c r="B41" s="421">
        <v>1</v>
      </c>
      <c r="C41" s="421">
        <v>1</v>
      </c>
      <c r="D41" s="421">
        <v>5</v>
      </c>
      <c r="E41" s="421" t="s">
        <v>922</v>
      </c>
      <c r="F41" s="426" t="s">
        <v>923</v>
      </c>
      <c r="G41" s="423"/>
      <c r="H41" s="423"/>
      <c r="I41" s="423"/>
      <c r="J41" s="424">
        <f>SUBTOTAL(9,G41:I41)</f>
        <v>0</v>
      </c>
      <c r="K41" s="425">
        <f>IFERROR(J41/$J$18*100,"0.00")</f>
        <v>0</v>
      </c>
    </row>
    <row r="42" spans="1:11" x14ac:dyDescent="0.25">
      <c r="A42" s="411">
        <v>2</v>
      </c>
      <c r="B42" s="412">
        <v>1</v>
      </c>
      <c r="C42" s="412">
        <v>2</v>
      </c>
      <c r="D42" s="412"/>
      <c r="E42" s="412"/>
      <c r="F42" s="413" t="s">
        <v>924</v>
      </c>
      <c r="G42" s="414">
        <f>+G43+G45</f>
        <v>0</v>
      </c>
      <c r="H42" s="414">
        <f>+H43+H45</f>
        <v>9586549.25</v>
      </c>
      <c r="I42" s="414">
        <f>+I43+I45</f>
        <v>0</v>
      </c>
      <c r="J42" s="414">
        <f>+J43+J45</f>
        <v>9586549.25</v>
      </c>
      <c r="K42" s="414">
        <f>+K43+K45</f>
        <v>6.2437571573547697</v>
      </c>
    </row>
    <row r="43" spans="1:11" x14ac:dyDescent="0.25">
      <c r="A43" s="415">
        <v>2</v>
      </c>
      <c r="B43" s="416">
        <v>1</v>
      </c>
      <c r="C43" s="416">
        <v>2</v>
      </c>
      <c r="D43" s="416">
        <v>1</v>
      </c>
      <c r="E43" s="416"/>
      <c r="F43" s="417" t="s">
        <v>925</v>
      </c>
      <c r="G43" s="418">
        <f>G44</f>
        <v>0</v>
      </c>
      <c r="H43" s="418">
        <f>H44</f>
        <v>0</v>
      </c>
      <c r="I43" s="418">
        <f>I44</f>
        <v>0</v>
      </c>
      <c r="J43" s="418">
        <f>J44</f>
        <v>0</v>
      </c>
      <c r="K43" s="419">
        <f>K44</f>
        <v>0</v>
      </c>
    </row>
    <row r="44" spans="1:11" x14ac:dyDescent="0.25">
      <c r="A44" s="420">
        <v>2</v>
      </c>
      <c r="B44" s="421">
        <v>1</v>
      </c>
      <c r="C44" s="421">
        <v>2</v>
      </c>
      <c r="D44" s="421">
        <v>1</v>
      </c>
      <c r="E44" s="421" t="s">
        <v>898</v>
      </c>
      <c r="F44" s="426" t="s">
        <v>925</v>
      </c>
      <c r="G44" s="423"/>
      <c r="H44" s="423"/>
      <c r="I44" s="423"/>
      <c r="J44" s="424">
        <f>SUBTOTAL(9,G44:I44)</f>
        <v>0</v>
      </c>
      <c r="K44" s="425">
        <f>IFERROR(J44/$J$18*100,"0.00")</f>
        <v>0</v>
      </c>
    </row>
    <row r="45" spans="1:11" x14ac:dyDescent="0.25">
      <c r="A45" s="415">
        <v>2</v>
      </c>
      <c r="B45" s="416">
        <v>1</v>
      </c>
      <c r="C45" s="416">
        <v>2</v>
      </c>
      <c r="D45" s="416">
        <v>2</v>
      </c>
      <c r="E45" s="416"/>
      <c r="F45" s="417" t="s">
        <v>926</v>
      </c>
      <c r="G45" s="418">
        <f>SUM(G46:G53)</f>
        <v>0</v>
      </c>
      <c r="H45" s="418">
        <f>SUM(H46:H53)</f>
        <v>9586549.25</v>
      </c>
      <c r="I45" s="418">
        <f>SUM(I46:I53)</f>
        <v>0</v>
      </c>
      <c r="J45" s="418">
        <f>SUM(J46:J53)</f>
        <v>9586549.25</v>
      </c>
      <c r="K45" s="419">
        <f>SUM(K46:K53)</f>
        <v>6.2437571573547697</v>
      </c>
    </row>
    <row r="46" spans="1:11" ht="25.5" x14ac:dyDescent="0.25">
      <c r="A46" s="420">
        <v>2</v>
      </c>
      <c r="B46" s="421">
        <v>1</v>
      </c>
      <c r="C46" s="421">
        <v>2</v>
      </c>
      <c r="D46" s="421">
        <v>2</v>
      </c>
      <c r="E46" s="421" t="s">
        <v>907</v>
      </c>
      <c r="F46" s="426" t="s">
        <v>927</v>
      </c>
      <c r="G46" s="423"/>
      <c r="H46" s="423"/>
      <c r="I46" s="423"/>
      <c r="J46" s="424">
        <f t="shared" ref="J46:J53" si="2">SUBTOTAL(9,G46:I46)</f>
        <v>0</v>
      </c>
      <c r="K46" s="425">
        <f t="shared" ref="K46:K53" si="3">IFERROR(J46/$J$18*100,"0.00")</f>
        <v>0</v>
      </c>
    </row>
    <row r="47" spans="1:11" x14ac:dyDescent="0.25">
      <c r="A47" s="420">
        <v>2</v>
      </c>
      <c r="B47" s="421">
        <v>1</v>
      </c>
      <c r="C47" s="421">
        <v>2</v>
      </c>
      <c r="D47" s="421">
        <v>2</v>
      </c>
      <c r="E47" s="421" t="s">
        <v>922</v>
      </c>
      <c r="F47" s="426" t="s">
        <v>928</v>
      </c>
      <c r="G47" s="423"/>
      <c r="H47" s="423"/>
      <c r="I47" s="423"/>
      <c r="J47" s="424">
        <f>SUBTOTAL(9,G47:I47)</f>
        <v>0</v>
      </c>
      <c r="K47" s="425">
        <f t="shared" si="3"/>
        <v>0</v>
      </c>
    </row>
    <row r="48" spans="1:11" x14ac:dyDescent="0.25">
      <c r="A48" s="420">
        <v>2</v>
      </c>
      <c r="B48" s="421">
        <v>1</v>
      </c>
      <c r="C48" s="421">
        <v>2</v>
      </c>
      <c r="D48" s="421">
        <v>2</v>
      </c>
      <c r="E48" s="421" t="s">
        <v>902</v>
      </c>
      <c r="F48" s="426" t="s">
        <v>929</v>
      </c>
      <c r="G48" s="423"/>
      <c r="H48" s="423"/>
      <c r="I48" s="423"/>
      <c r="J48" s="424">
        <f t="shared" si="2"/>
        <v>0</v>
      </c>
      <c r="K48" s="425">
        <f t="shared" si="3"/>
        <v>0</v>
      </c>
    </row>
    <row r="49" spans="1:11" x14ac:dyDescent="0.25">
      <c r="A49" s="420">
        <v>2</v>
      </c>
      <c r="B49" s="421">
        <v>1</v>
      </c>
      <c r="C49" s="421">
        <v>2</v>
      </c>
      <c r="D49" s="421">
        <v>2</v>
      </c>
      <c r="E49" s="421" t="s">
        <v>904</v>
      </c>
      <c r="F49" s="426" t="s">
        <v>930</v>
      </c>
      <c r="G49" s="423"/>
      <c r="H49" s="423">
        <v>9586549.25</v>
      </c>
      <c r="I49" s="423"/>
      <c r="J49" s="424">
        <f t="shared" si="2"/>
        <v>9586549.25</v>
      </c>
      <c r="K49" s="425">
        <f t="shared" si="3"/>
        <v>6.2437571573547697</v>
      </c>
    </row>
    <row r="50" spans="1:11" x14ac:dyDescent="0.25">
      <c r="A50" s="420">
        <v>2</v>
      </c>
      <c r="B50" s="421">
        <v>1</v>
      </c>
      <c r="C50" s="421">
        <v>2</v>
      </c>
      <c r="D50" s="421">
        <v>2</v>
      </c>
      <c r="E50" s="421" t="s">
        <v>931</v>
      </c>
      <c r="F50" s="426" t="s">
        <v>932</v>
      </c>
      <c r="G50" s="423"/>
      <c r="H50" s="423"/>
      <c r="I50" s="423"/>
      <c r="J50" s="424">
        <f t="shared" si="2"/>
        <v>0</v>
      </c>
      <c r="K50" s="425">
        <f t="shared" si="3"/>
        <v>0</v>
      </c>
    </row>
    <row r="51" spans="1:11" x14ac:dyDescent="0.25">
      <c r="A51" s="420">
        <v>2</v>
      </c>
      <c r="B51" s="421">
        <v>1</v>
      </c>
      <c r="C51" s="421">
        <v>2</v>
      </c>
      <c r="D51" s="421">
        <v>2</v>
      </c>
      <c r="E51" s="421" t="s">
        <v>911</v>
      </c>
      <c r="F51" s="426" t="s">
        <v>933</v>
      </c>
      <c r="G51" s="423"/>
      <c r="H51" s="423"/>
      <c r="I51" s="423"/>
      <c r="J51" s="424">
        <f t="shared" si="2"/>
        <v>0</v>
      </c>
      <c r="K51" s="425">
        <f t="shared" si="3"/>
        <v>0</v>
      </c>
    </row>
    <row r="52" spans="1:11" x14ac:dyDescent="0.25">
      <c r="A52" s="420">
        <v>2</v>
      </c>
      <c r="B52" s="421">
        <v>1</v>
      </c>
      <c r="C52" s="421">
        <v>2</v>
      </c>
      <c r="D52" s="421">
        <v>2</v>
      </c>
      <c r="E52" s="421" t="s">
        <v>913</v>
      </c>
      <c r="F52" s="426" t="s">
        <v>934</v>
      </c>
      <c r="G52" s="423"/>
      <c r="H52" s="423"/>
      <c r="I52" s="423"/>
      <c r="J52" s="424">
        <f t="shared" si="2"/>
        <v>0</v>
      </c>
      <c r="K52" s="425">
        <f t="shared" si="3"/>
        <v>0</v>
      </c>
    </row>
    <row r="53" spans="1:11" x14ac:dyDescent="0.25">
      <c r="A53" s="420">
        <v>2</v>
      </c>
      <c r="B53" s="421">
        <v>1</v>
      </c>
      <c r="C53" s="421">
        <v>2</v>
      </c>
      <c r="D53" s="421">
        <v>2</v>
      </c>
      <c r="E53" s="421" t="s">
        <v>935</v>
      </c>
      <c r="F53" s="426" t="s">
        <v>936</v>
      </c>
      <c r="G53" s="423"/>
      <c r="H53" s="423"/>
      <c r="I53" s="423"/>
      <c r="J53" s="424">
        <f t="shared" si="2"/>
        <v>0</v>
      </c>
      <c r="K53" s="425">
        <f t="shared" si="3"/>
        <v>0</v>
      </c>
    </row>
    <row r="54" spans="1:11" x14ac:dyDescent="0.25">
      <c r="A54" s="411">
        <v>2</v>
      </c>
      <c r="B54" s="412">
        <v>1</v>
      </c>
      <c r="C54" s="412">
        <v>3</v>
      </c>
      <c r="D54" s="412"/>
      <c r="E54" s="412"/>
      <c r="F54" s="413" t="s">
        <v>937</v>
      </c>
      <c r="G54" s="414">
        <f>+G55</f>
        <v>0</v>
      </c>
      <c r="H54" s="414">
        <f>+H55</f>
        <v>0</v>
      </c>
      <c r="I54" s="414">
        <f>+I55</f>
        <v>0</v>
      </c>
      <c r="J54" s="414">
        <f>+J55</f>
        <v>0</v>
      </c>
      <c r="K54" s="414">
        <f>+K55</f>
        <v>0</v>
      </c>
    </row>
    <row r="55" spans="1:11" x14ac:dyDescent="0.25">
      <c r="A55" s="415">
        <v>2</v>
      </c>
      <c r="B55" s="416">
        <v>1</v>
      </c>
      <c r="C55" s="416">
        <v>3</v>
      </c>
      <c r="D55" s="416">
        <v>2</v>
      </c>
      <c r="E55" s="416"/>
      <c r="F55" s="432" t="s">
        <v>938</v>
      </c>
      <c r="G55" s="418">
        <f>SUM(G56:G57)</f>
        <v>0</v>
      </c>
      <c r="H55" s="418">
        <f>SUM(H56:H57)</f>
        <v>0</v>
      </c>
      <c r="I55" s="418">
        <f>SUM(I56:I57)</f>
        <v>0</v>
      </c>
      <c r="J55" s="418">
        <f>SUM(J56:J57)</f>
        <v>0</v>
      </c>
      <c r="K55" s="419">
        <f>SUM(K56:K57)</f>
        <v>0</v>
      </c>
    </row>
    <row r="56" spans="1:11" x14ac:dyDescent="0.25">
      <c r="A56" s="420">
        <v>2</v>
      </c>
      <c r="B56" s="421">
        <v>1</v>
      </c>
      <c r="C56" s="421">
        <v>3</v>
      </c>
      <c r="D56" s="421">
        <v>2</v>
      </c>
      <c r="E56" s="421" t="s">
        <v>898</v>
      </c>
      <c r="F56" s="426" t="s">
        <v>939</v>
      </c>
      <c r="G56" s="423"/>
      <c r="H56" s="423"/>
      <c r="I56" s="423"/>
      <c r="J56" s="424">
        <f>SUBTOTAL(9,G56:I56)</f>
        <v>0</v>
      </c>
      <c r="K56" s="425">
        <f>IFERROR(J56/$J$18*100,"0.00")</f>
        <v>0</v>
      </c>
    </row>
    <row r="57" spans="1:11" x14ac:dyDescent="0.25">
      <c r="A57" s="420">
        <v>2</v>
      </c>
      <c r="B57" s="421">
        <v>1</v>
      </c>
      <c r="C57" s="421">
        <v>3</v>
      </c>
      <c r="D57" s="421">
        <v>2</v>
      </c>
      <c r="E57" s="421" t="s">
        <v>900</v>
      </c>
      <c r="F57" s="426" t="s">
        <v>940</v>
      </c>
      <c r="G57" s="423"/>
      <c r="H57" s="423"/>
      <c r="I57" s="423"/>
      <c r="J57" s="424">
        <f>SUBTOTAL(9,G57:I57)</f>
        <v>0</v>
      </c>
      <c r="K57" s="425">
        <f>IFERROR(J57/$J$18*100,"0.00")</f>
        <v>0</v>
      </c>
    </row>
    <row r="58" spans="1:11" x14ac:dyDescent="0.25">
      <c r="A58" s="411">
        <v>2</v>
      </c>
      <c r="B58" s="412">
        <v>1</v>
      </c>
      <c r="C58" s="412">
        <v>5</v>
      </c>
      <c r="D58" s="412"/>
      <c r="E58" s="412"/>
      <c r="F58" s="413" t="s">
        <v>941</v>
      </c>
      <c r="G58" s="414">
        <f>G59+G61+G63+G65</f>
        <v>0</v>
      </c>
      <c r="H58" s="414">
        <f>H59+H61+H63+H65</f>
        <v>1461625.5399999998</v>
      </c>
      <c r="I58" s="414">
        <f>I59+I61+I63+I65</f>
        <v>0</v>
      </c>
      <c r="J58" s="414">
        <f>J59+J61+J63+J65</f>
        <v>1461625.5399999998</v>
      </c>
      <c r="K58" s="433">
        <f>K59+K61+K63+K65</f>
        <v>0.95196245163477666</v>
      </c>
    </row>
    <row r="59" spans="1:11" x14ac:dyDescent="0.25">
      <c r="A59" s="415">
        <v>2</v>
      </c>
      <c r="B59" s="416">
        <v>1</v>
      </c>
      <c r="C59" s="416">
        <v>5</v>
      </c>
      <c r="D59" s="416">
        <v>1</v>
      </c>
      <c r="E59" s="416"/>
      <c r="F59" s="417" t="s">
        <v>942</v>
      </c>
      <c r="G59" s="418">
        <f>G60</f>
        <v>0</v>
      </c>
      <c r="H59" s="418">
        <f>H60</f>
        <v>623415.9</v>
      </c>
      <c r="I59" s="418">
        <f>I60</f>
        <v>0</v>
      </c>
      <c r="J59" s="418">
        <f>J60</f>
        <v>623415.9</v>
      </c>
      <c r="K59" s="419">
        <f>K60</f>
        <v>0.40603322281307486</v>
      </c>
    </row>
    <row r="60" spans="1:11" x14ac:dyDescent="0.25">
      <c r="A60" s="420">
        <v>2</v>
      </c>
      <c r="B60" s="421">
        <v>1</v>
      </c>
      <c r="C60" s="421">
        <v>5</v>
      </c>
      <c r="D60" s="421">
        <v>1</v>
      </c>
      <c r="E60" s="421" t="s">
        <v>898</v>
      </c>
      <c r="F60" s="426" t="s">
        <v>942</v>
      </c>
      <c r="G60" s="423"/>
      <c r="H60" s="423">
        <v>623415.9</v>
      </c>
      <c r="I60" s="423"/>
      <c r="J60" s="424">
        <f>SUBTOTAL(9,G60:I60)</f>
        <v>623415.9</v>
      </c>
      <c r="K60" s="425">
        <f>IFERROR(J60/$J$18*100,"0.00")</f>
        <v>0.40603322281307486</v>
      </c>
    </row>
    <row r="61" spans="1:11" x14ac:dyDescent="0.25">
      <c r="A61" s="415">
        <v>2</v>
      </c>
      <c r="B61" s="416">
        <v>1</v>
      </c>
      <c r="C61" s="416">
        <v>5</v>
      </c>
      <c r="D61" s="416">
        <v>2</v>
      </c>
      <c r="E61" s="416"/>
      <c r="F61" s="432" t="s">
        <v>943</v>
      </c>
      <c r="G61" s="418">
        <f>G62</f>
        <v>0</v>
      </c>
      <c r="H61" s="418">
        <f>H62</f>
        <v>665300.93999999994</v>
      </c>
      <c r="I61" s="418">
        <f>I62</f>
        <v>0</v>
      </c>
      <c r="J61" s="418">
        <f>J62</f>
        <v>665300.93999999994</v>
      </c>
      <c r="K61" s="419">
        <f>K62</f>
        <v>0.4333131137796904</v>
      </c>
    </row>
    <row r="62" spans="1:11" x14ac:dyDescent="0.25">
      <c r="A62" s="420">
        <v>2</v>
      </c>
      <c r="B62" s="421">
        <v>1</v>
      </c>
      <c r="C62" s="421">
        <v>5</v>
      </c>
      <c r="D62" s="421">
        <v>2</v>
      </c>
      <c r="E62" s="421" t="s">
        <v>898</v>
      </c>
      <c r="F62" s="426" t="s">
        <v>943</v>
      </c>
      <c r="G62" s="423"/>
      <c r="H62" s="423">
        <v>665300.93999999994</v>
      </c>
      <c r="I62" s="423"/>
      <c r="J62" s="424">
        <f>SUBTOTAL(9,G62:I62)</f>
        <v>665300.93999999994</v>
      </c>
      <c r="K62" s="425">
        <f>IFERROR(J62/$J$18*100,"0.00")</f>
        <v>0.4333131137796904</v>
      </c>
    </row>
    <row r="63" spans="1:11" x14ac:dyDescent="0.25">
      <c r="A63" s="415">
        <v>2</v>
      </c>
      <c r="B63" s="416">
        <v>1</v>
      </c>
      <c r="C63" s="416">
        <v>5</v>
      </c>
      <c r="D63" s="416">
        <v>3</v>
      </c>
      <c r="E63" s="416"/>
      <c r="F63" s="432" t="s">
        <v>944</v>
      </c>
      <c r="G63" s="418">
        <f>G64</f>
        <v>0</v>
      </c>
      <c r="H63" s="418">
        <f>H64</f>
        <v>172908.7</v>
      </c>
      <c r="I63" s="418">
        <f>I64</f>
        <v>0</v>
      </c>
      <c r="J63" s="418">
        <f>J64</f>
        <v>172908.7</v>
      </c>
      <c r="K63" s="419">
        <f>K64</f>
        <v>0.11261611504201147</v>
      </c>
    </row>
    <row r="64" spans="1:11" x14ac:dyDescent="0.25">
      <c r="A64" s="420">
        <v>2</v>
      </c>
      <c r="B64" s="421">
        <v>1</v>
      </c>
      <c r="C64" s="421">
        <v>5</v>
      </c>
      <c r="D64" s="421">
        <v>3</v>
      </c>
      <c r="E64" s="421" t="s">
        <v>898</v>
      </c>
      <c r="F64" s="426" t="s">
        <v>944</v>
      </c>
      <c r="G64" s="423"/>
      <c r="H64" s="423">
        <v>172908.7</v>
      </c>
      <c r="I64" s="423"/>
      <c r="J64" s="424">
        <f>SUBTOTAL(9,G64:I64)</f>
        <v>172908.7</v>
      </c>
      <c r="K64" s="425">
        <f>IFERROR(J64/$J$18*100,"0.00")</f>
        <v>0.11261611504201147</v>
      </c>
    </row>
    <row r="65" spans="1:11" x14ac:dyDescent="0.25">
      <c r="A65" s="415">
        <v>2</v>
      </c>
      <c r="B65" s="416">
        <v>1</v>
      </c>
      <c r="C65" s="416">
        <v>5</v>
      </c>
      <c r="D65" s="416">
        <v>4</v>
      </c>
      <c r="E65" s="416"/>
      <c r="F65" s="432" t="s">
        <v>945</v>
      </c>
      <c r="G65" s="418">
        <f>G66</f>
        <v>0</v>
      </c>
      <c r="H65" s="418">
        <f>H66</f>
        <v>0</v>
      </c>
      <c r="I65" s="418">
        <f>I66</f>
        <v>0</v>
      </c>
      <c r="J65" s="418">
        <f>J66</f>
        <v>0</v>
      </c>
      <c r="K65" s="419">
        <f>K66</f>
        <v>0</v>
      </c>
    </row>
    <row r="66" spans="1:11" x14ac:dyDescent="0.25">
      <c r="A66" s="420">
        <v>2</v>
      </c>
      <c r="B66" s="421">
        <v>1</v>
      </c>
      <c r="C66" s="421">
        <v>5</v>
      </c>
      <c r="D66" s="421">
        <v>4</v>
      </c>
      <c r="E66" s="421" t="s">
        <v>898</v>
      </c>
      <c r="F66" s="426" t="s">
        <v>945</v>
      </c>
      <c r="G66" s="423"/>
      <c r="H66" s="423"/>
      <c r="I66" s="423"/>
      <c r="J66" s="424">
        <f>SUBTOTAL(9,G66:I66)</f>
        <v>0</v>
      </c>
      <c r="K66" s="425">
        <f>IFERROR(J66/$J$18*100,"0.00")</f>
        <v>0</v>
      </c>
    </row>
    <row r="67" spans="1:11" x14ac:dyDescent="0.25">
      <c r="A67" s="407">
        <v>2</v>
      </c>
      <c r="B67" s="408">
        <v>2</v>
      </c>
      <c r="C67" s="408"/>
      <c r="D67" s="408"/>
      <c r="E67" s="408"/>
      <c r="F67" s="409" t="s">
        <v>946</v>
      </c>
      <c r="G67" s="410">
        <f>+G68+G82+G87+G92+G99+G116+G125+G143</f>
        <v>3153476.5300000003</v>
      </c>
      <c r="H67" s="410">
        <f>+H68+H82+H87+H92+H99+H116+H125+H143</f>
        <v>31620505.752</v>
      </c>
      <c r="I67" s="410">
        <f>+I68+I82+I87+I92+I99+I116+I125+I143</f>
        <v>0</v>
      </c>
      <c r="J67" s="410">
        <f>+J68+J82+J87+J92+J99+J116+J125+J143</f>
        <v>34773982.281999998</v>
      </c>
      <c r="K67" s="410">
        <f>+K68+K82+K87+K92+K99+K116+K125+K143</f>
        <v>22.648431161292525</v>
      </c>
    </row>
    <row r="68" spans="1:11" x14ac:dyDescent="0.25">
      <c r="A68" s="411">
        <v>2</v>
      </c>
      <c r="B68" s="412">
        <v>2</v>
      </c>
      <c r="C68" s="412">
        <v>1</v>
      </c>
      <c r="D68" s="412"/>
      <c r="E68" s="412"/>
      <c r="F68" s="413" t="s">
        <v>947</v>
      </c>
      <c r="G68" s="414">
        <f>+G69+G71+G73+G75+G78+G80</f>
        <v>828938.62</v>
      </c>
      <c r="H68" s="414">
        <f>+H69+H71+H73+H75+H78+H80</f>
        <v>5449230.79</v>
      </c>
      <c r="I68" s="414">
        <f>+I69+I71+I73+I75+I78+I80</f>
        <v>0</v>
      </c>
      <c r="J68" s="414">
        <f>+J69+J71+J73+J75+J78+J80</f>
        <v>6278169.4100000001</v>
      </c>
      <c r="K68" s="414">
        <f>+K69+K71+K73+K75+K78+K80</f>
        <v>4.0889963809212455</v>
      </c>
    </row>
    <row r="69" spans="1:11" x14ac:dyDescent="0.25">
      <c r="A69" s="415">
        <v>2</v>
      </c>
      <c r="B69" s="416">
        <v>2</v>
      </c>
      <c r="C69" s="416">
        <v>1</v>
      </c>
      <c r="D69" s="416">
        <v>2</v>
      </c>
      <c r="E69" s="416"/>
      <c r="F69" s="417" t="s">
        <v>948</v>
      </c>
      <c r="G69" s="418">
        <f>G70</f>
        <v>0</v>
      </c>
      <c r="H69" s="418">
        <f>H70</f>
        <v>0</v>
      </c>
      <c r="I69" s="418">
        <f>I70</f>
        <v>0</v>
      </c>
      <c r="J69" s="418">
        <f>J70</f>
        <v>0</v>
      </c>
      <c r="K69" s="419">
        <f>K70</f>
        <v>0</v>
      </c>
    </row>
    <row r="70" spans="1:11" x14ac:dyDescent="0.25">
      <c r="A70" s="420">
        <v>2</v>
      </c>
      <c r="B70" s="421">
        <v>2</v>
      </c>
      <c r="C70" s="421">
        <v>1</v>
      </c>
      <c r="D70" s="421">
        <v>2</v>
      </c>
      <c r="E70" s="421" t="s">
        <v>898</v>
      </c>
      <c r="F70" s="426" t="s">
        <v>948</v>
      </c>
      <c r="G70" s="423"/>
      <c r="H70" s="423"/>
      <c r="I70" s="423"/>
      <c r="J70" s="424">
        <f>SUBTOTAL(9,G70:I70)</f>
        <v>0</v>
      </c>
      <c r="K70" s="425">
        <f>IFERROR(J70/$J$18*100,"0.00")</f>
        <v>0</v>
      </c>
    </row>
    <row r="71" spans="1:11" x14ac:dyDescent="0.25">
      <c r="A71" s="415">
        <v>2</v>
      </c>
      <c r="B71" s="416">
        <v>2</v>
      </c>
      <c r="C71" s="416">
        <v>1</v>
      </c>
      <c r="D71" s="416">
        <v>3</v>
      </c>
      <c r="E71" s="416"/>
      <c r="F71" s="417" t="s">
        <v>949</v>
      </c>
      <c r="G71" s="418">
        <f>G72</f>
        <v>828938.62</v>
      </c>
      <c r="H71" s="418">
        <f>H72</f>
        <v>759805.17</v>
      </c>
      <c r="I71" s="418">
        <f>I72</f>
        <v>0</v>
      </c>
      <c r="J71" s="418">
        <f>J72</f>
        <v>1588743.79</v>
      </c>
      <c r="K71" s="419">
        <f>K72</f>
        <v>1.0347550668469621</v>
      </c>
    </row>
    <row r="72" spans="1:11" x14ac:dyDescent="0.25">
      <c r="A72" s="420">
        <v>2</v>
      </c>
      <c r="B72" s="421">
        <v>2</v>
      </c>
      <c r="C72" s="421">
        <v>1</v>
      </c>
      <c r="D72" s="421">
        <v>3</v>
      </c>
      <c r="E72" s="421" t="s">
        <v>898</v>
      </c>
      <c r="F72" s="426" t="s">
        <v>949</v>
      </c>
      <c r="G72" s="423">
        <v>828938.62</v>
      </c>
      <c r="H72" s="423">
        <v>759805.17</v>
      </c>
      <c r="I72" s="423"/>
      <c r="J72" s="424">
        <f>SUBTOTAL(9,G72:I72)</f>
        <v>1588743.79</v>
      </c>
      <c r="K72" s="425">
        <f>IFERROR(J72/$J$18*100,"0.00")</f>
        <v>1.0347550668469621</v>
      </c>
    </row>
    <row r="73" spans="1:11" x14ac:dyDescent="0.25">
      <c r="A73" s="415">
        <v>2</v>
      </c>
      <c r="B73" s="416">
        <v>2</v>
      </c>
      <c r="C73" s="416">
        <v>1</v>
      </c>
      <c r="D73" s="416">
        <v>5</v>
      </c>
      <c r="E73" s="416"/>
      <c r="F73" s="417" t="s">
        <v>950</v>
      </c>
      <c r="G73" s="418">
        <f>G74</f>
        <v>0</v>
      </c>
      <c r="H73" s="418">
        <f>H74</f>
        <v>4023982.42</v>
      </c>
      <c r="I73" s="418">
        <f>I74</f>
        <v>0</v>
      </c>
      <c r="J73" s="418">
        <f>J74</f>
        <v>4023982.42</v>
      </c>
      <c r="K73" s="419">
        <f>K74</f>
        <v>2.620835545798168</v>
      </c>
    </row>
    <row r="74" spans="1:11" x14ac:dyDescent="0.25">
      <c r="A74" s="420">
        <v>2</v>
      </c>
      <c r="B74" s="421">
        <v>2</v>
      </c>
      <c r="C74" s="421">
        <v>1</v>
      </c>
      <c r="D74" s="421">
        <v>5</v>
      </c>
      <c r="E74" s="421" t="s">
        <v>898</v>
      </c>
      <c r="F74" s="426" t="s">
        <v>950</v>
      </c>
      <c r="G74" s="423"/>
      <c r="H74" s="423">
        <v>4023982.42</v>
      </c>
      <c r="I74" s="423"/>
      <c r="J74" s="424">
        <f>SUBTOTAL(9,G74:I74)</f>
        <v>4023982.42</v>
      </c>
      <c r="K74" s="425">
        <f>IFERROR(J74/$J$18*100,"0.00")</f>
        <v>2.620835545798168</v>
      </c>
    </row>
    <row r="75" spans="1:11" x14ac:dyDescent="0.25">
      <c r="A75" s="415">
        <v>2</v>
      </c>
      <c r="B75" s="416">
        <v>2</v>
      </c>
      <c r="C75" s="416">
        <v>1</v>
      </c>
      <c r="D75" s="416">
        <v>6</v>
      </c>
      <c r="E75" s="416"/>
      <c r="F75" s="417" t="s">
        <v>951</v>
      </c>
      <c r="G75" s="418">
        <f>G76+G77</f>
        <v>0</v>
      </c>
      <c r="H75" s="418">
        <f>H76+H77</f>
        <v>583019.13</v>
      </c>
      <c r="I75" s="418">
        <f>I76+I77</f>
        <v>0</v>
      </c>
      <c r="J75" s="418">
        <f>J76+J77</f>
        <v>583019.13</v>
      </c>
      <c r="K75" s="419">
        <f>K76+K77</f>
        <v>0.37972264793948152</v>
      </c>
    </row>
    <row r="76" spans="1:11" x14ac:dyDescent="0.25">
      <c r="A76" s="420">
        <v>2</v>
      </c>
      <c r="B76" s="421">
        <v>2</v>
      </c>
      <c r="C76" s="421">
        <v>1</v>
      </c>
      <c r="D76" s="421">
        <v>6</v>
      </c>
      <c r="E76" s="421" t="s">
        <v>898</v>
      </c>
      <c r="F76" s="426" t="s">
        <v>952</v>
      </c>
      <c r="G76" s="423"/>
      <c r="H76" s="423">
        <v>583019.13</v>
      </c>
      <c r="I76" s="423"/>
      <c r="J76" s="424">
        <f>SUBTOTAL(9,G76:I76)</f>
        <v>583019.13</v>
      </c>
      <c r="K76" s="425">
        <f>IFERROR(J76/$J$18*100,"0.00")</f>
        <v>0.37972264793948152</v>
      </c>
    </row>
    <row r="77" spans="1:11" x14ac:dyDescent="0.25">
      <c r="A77" s="420">
        <v>2</v>
      </c>
      <c r="B77" s="421">
        <v>2</v>
      </c>
      <c r="C77" s="421">
        <v>1</v>
      </c>
      <c r="D77" s="421">
        <v>6</v>
      </c>
      <c r="E77" s="421" t="s">
        <v>900</v>
      </c>
      <c r="F77" s="426" t="s">
        <v>953</v>
      </c>
      <c r="G77" s="434"/>
      <c r="H77" s="434"/>
      <c r="I77" s="434"/>
      <c r="J77" s="424">
        <f>SUBTOTAL(9,G77:I77)</f>
        <v>0</v>
      </c>
      <c r="K77" s="425">
        <f>IFERROR(J77/$J$18*100,"0.00")</f>
        <v>0</v>
      </c>
    </row>
    <row r="78" spans="1:11" x14ac:dyDescent="0.25">
      <c r="A78" s="415">
        <v>2</v>
      </c>
      <c r="B78" s="416">
        <v>2</v>
      </c>
      <c r="C78" s="416">
        <v>1</v>
      </c>
      <c r="D78" s="416">
        <v>7</v>
      </c>
      <c r="E78" s="416"/>
      <c r="F78" s="417" t="s">
        <v>954</v>
      </c>
      <c r="G78" s="418">
        <f>G79</f>
        <v>0</v>
      </c>
      <c r="H78" s="418">
        <f>H79</f>
        <v>82424.070000000007</v>
      </c>
      <c r="I78" s="418">
        <f>I79</f>
        <v>0</v>
      </c>
      <c r="J78" s="418">
        <f>J79</f>
        <v>82424.070000000007</v>
      </c>
      <c r="K78" s="419">
        <f>K79</f>
        <v>5.3683120336633181E-2</v>
      </c>
    </row>
    <row r="79" spans="1:11" x14ac:dyDescent="0.25">
      <c r="A79" s="420">
        <v>2</v>
      </c>
      <c r="B79" s="421">
        <v>2</v>
      </c>
      <c r="C79" s="421">
        <v>1</v>
      </c>
      <c r="D79" s="421">
        <v>7</v>
      </c>
      <c r="E79" s="421" t="s">
        <v>898</v>
      </c>
      <c r="F79" s="426" t="s">
        <v>954</v>
      </c>
      <c r="G79" s="423"/>
      <c r="H79" s="423">
        <v>82424.070000000007</v>
      </c>
      <c r="I79" s="423"/>
      <c r="J79" s="424">
        <f>SUBTOTAL(9,G79:I79)</f>
        <v>82424.070000000007</v>
      </c>
      <c r="K79" s="425">
        <f>IFERROR(J79/$J$18*100,"0.00")</f>
        <v>5.3683120336633181E-2</v>
      </c>
    </row>
    <row r="80" spans="1:11" x14ac:dyDescent="0.25">
      <c r="A80" s="415">
        <v>2</v>
      </c>
      <c r="B80" s="416">
        <v>2</v>
      </c>
      <c r="C80" s="416">
        <v>1</v>
      </c>
      <c r="D80" s="416">
        <v>8</v>
      </c>
      <c r="E80" s="416"/>
      <c r="F80" s="417" t="s">
        <v>955</v>
      </c>
      <c r="G80" s="418">
        <f>G81</f>
        <v>0</v>
      </c>
      <c r="H80" s="418">
        <f>H81</f>
        <v>0</v>
      </c>
      <c r="I80" s="418">
        <f>I81</f>
        <v>0</v>
      </c>
      <c r="J80" s="418">
        <f>J81</f>
        <v>0</v>
      </c>
      <c r="K80" s="419">
        <f>K81</f>
        <v>0</v>
      </c>
    </row>
    <row r="81" spans="1:11" x14ac:dyDescent="0.25">
      <c r="A81" s="420">
        <v>2</v>
      </c>
      <c r="B81" s="421">
        <v>2</v>
      </c>
      <c r="C81" s="421">
        <v>1</v>
      </c>
      <c r="D81" s="421">
        <v>8</v>
      </c>
      <c r="E81" s="421" t="s">
        <v>898</v>
      </c>
      <c r="F81" s="426" t="s">
        <v>955</v>
      </c>
      <c r="G81" s="423"/>
      <c r="H81" s="423"/>
      <c r="I81" s="423"/>
      <c r="J81" s="424">
        <f>SUBTOTAL(9,G81:I81)</f>
        <v>0</v>
      </c>
      <c r="K81" s="425">
        <f>IFERROR(J81/$J$18*100,"0.00")</f>
        <v>0</v>
      </c>
    </row>
    <row r="82" spans="1:11" x14ac:dyDescent="0.25">
      <c r="A82" s="411">
        <v>2</v>
      </c>
      <c r="B82" s="412">
        <v>2</v>
      </c>
      <c r="C82" s="412">
        <v>2</v>
      </c>
      <c r="D82" s="412"/>
      <c r="E82" s="412"/>
      <c r="F82" s="413" t="s">
        <v>956</v>
      </c>
      <c r="G82" s="414">
        <f>+G83+G85</f>
        <v>0</v>
      </c>
      <c r="H82" s="414">
        <f>+H83+H85</f>
        <v>177839.34000000003</v>
      </c>
      <c r="I82" s="414">
        <f>+I83+I85</f>
        <v>0</v>
      </c>
      <c r="J82" s="414">
        <f>+J83+J85</f>
        <v>177839.34000000003</v>
      </c>
      <c r="K82" s="433">
        <f>+K83+K85</f>
        <v>0.11582746022863739</v>
      </c>
    </row>
    <row r="83" spans="1:11" x14ac:dyDescent="0.25">
      <c r="A83" s="415">
        <v>2</v>
      </c>
      <c r="B83" s="416">
        <v>2</v>
      </c>
      <c r="C83" s="416">
        <v>2</v>
      </c>
      <c r="D83" s="416">
        <v>1</v>
      </c>
      <c r="E83" s="416"/>
      <c r="F83" s="417" t="s">
        <v>957</v>
      </c>
      <c r="G83" s="418">
        <f>G84</f>
        <v>0</v>
      </c>
      <c r="H83" s="418">
        <f>H84</f>
        <v>162270.14000000001</v>
      </c>
      <c r="I83" s="418">
        <f>I84</f>
        <v>0</v>
      </c>
      <c r="J83" s="418">
        <f>J84</f>
        <v>162270.14000000001</v>
      </c>
      <c r="K83" s="419">
        <f>K84</f>
        <v>0.10568717915364183</v>
      </c>
    </row>
    <row r="84" spans="1:11" x14ac:dyDescent="0.25">
      <c r="A84" s="420">
        <v>2</v>
      </c>
      <c r="B84" s="421">
        <v>2</v>
      </c>
      <c r="C84" s="421">
        <v>2</v>
      </c>
      <c r="D84" s="421">
        <v>1</v>
      </c>
      <c r="E84" s="421" t="s">
        <v>898</v>
      </c>
      <c r="F84" s="426" t="s">
        <v>957</v>
      </c>
      <c r="G84" s="423"/>
      <c r="H84" s="423">
        <v>162270.14000000001</v>
      </c>
      <c r="I84" s="423"/>
      <c r="J84" s="424">
        <f>SUBTOTAL(9,G84:I84)</f>
        <v>162270.14000000001</v>
      </c>
      <c r="K84" s="425">
        <f>IFERROR(J84/$J$18*100,"0.00")</f>
        <v>0.10568717915364183</v>
      </c>
    </row>
    <row r="85" spans="1:11" x14ac:dyDescent="0.25">
      <c r="A85" s="415">
        <v>2</v>
      </c>
      <c r="B85" s="416">
        <v>2</v>
      </c>
      <c r="C85" s="416">
        <v>2</v>
      </c>
      <c r="D85" s="416">
        <v>2</v>
      </c>
      <c r="E85" s="416"/>
      <c r="F85" s="417" t="s">
        <v>958</v>
      </c>
      <c r="G85" s="418">
        <f>G86</f>
        <v>0</v>
      </c>
      <c r="H85" s="418">
        <f>H86</f>
        <v>15569.2</v>
      </c>
      <c r="I85" s="418">
        <f>I86</f>
        <v>0</v>
      </c>
      <c r="J85" s="418">
        <f>J86</f>
        <v>15569.2</v>
      </c>
      <c r="K85" s="419">
        <f>K86</f>
        <v>1.0140281074995561E-2</v>
      </c>
    </row>
    <row r="86" spans="1:11" x14ac:dyDescent="0.25">
      <c r="A86" s="420">
        <v>2</v>
      </c>
      <c r="B86" s="421">
        <v>2</v>
      </c>
      <c r="C86" s="421">
        <v>2</v>
      </c>
      <c r="D86" s="421">
        <v>2</v>
      </c>
      <c r="E86" s="421" t="s">
        <v>898</v>
      </c>
      <c r="F86" s="426" t="s">
        <v>958</v>
      </c>
      <c r="G86" s="423"/>
      <c r="H86" s="423">
        <v>15569.2</v>
      </c>
      <c r="I86" s="423"/>
      <c r="J86" s="424">
        <f>SUBTOTAL(9,G86:I86)</f>
        <v>15569.2</v>
      </c>
      <c r="K86" s="425">
        <f>IFERROR(J86/$J$18*100,"0.00")</f>
        <v>1.0140281074995561E-2</v>
      </c>
    </row>
    <row r="87" spans="1:11" x14ac:dyDescent="0.25">
      <c r="A87" s="411">
        <v>2</v>
      </c>
      <c r="B87" s="412">
        <v>2</v>
      </c>
      <c r="C87" s="412">
        <v>3</v>
      </c>
      <c r="D87" s="412"/>
      <c r="E87" s="412"/>
      <c r="F87" s="413" t="s">
        <v>959</v>
      </c>
      <c r="G87" s="414">
        <f>+G88+G90</f>
        <v>1476010</v>
      </c>
      <c r="H87" s="414">
        <f>+H88+H90</f>
        <v>10072.322</v>
      </c>
      <c r="I87" s="414">
        <f>+I88+I90</f>
        <v>0</v>
      </c>
      <c r="J87" s="414">
        <f>+J88+J90</f>
        <v>1486082.3219999999</v>
      </c>
      <c r="K87" s="433">
        <f>+K88+K90</f>
        <v>0.96789124975349139</v>
      </c>
    </row>
    <row r="88" spans="1:11" x14ac:dyDescent="0.25">
      <c r="A88" s="415">
        <v>2</v>
      </c>
      <c r="B88" s="416">
        <v>2</v>
      </c>
      <c r="C88" s="416">
        <v>3</v>
      </c>
      <c r="D88" s="416">
        <v>1</v>
      </c>
      <c r="E88" s="416"/>
      <c r="F88" s="417" t="s">
        <v>960</v>
      </c>
      <c r="G88" s="418">
        <f>G89</f>
        <v>1476010</v>
      </c>
      <c r="H88" s="418">
        <f>H89</f>
        <v>10072.322</v>
      </c>
      <c r="I88" s="418">
        <f>I89</f>
        <v>0</v>
      </c>
      <c r="J88" s="418">
        <f>J89</f>
        <v>1486082.3219999999</v>
      </c>
      <c r="K88" s="419">
        <f>K89</f>
        <v>0.96789124975349139</v>
      </c>
    </row>
    <row r="89" spans="1:11" x14ac:dyDescent="0.25">
      <c r="A89" s="420">
        <v>2</v>
      </c>
      <c r="B89" s="421">
        <v>2</v>
      </c>
      <c r="C89" s="421">
        <v>3</v>
      </c>
      <c r="D89" s="421">
        <v>1</v>
      </c>
      <c r="E89" s="421" t="s">
        <v>898</v>
      </c>
      <c r="F89" s="426" t="s">
        <v>960</v>
      </c>
      <c r="G89" s="423">
        <v>1476010</v>
      </c>
      <c r="H89" s="423">
        <v>10072.322</v>
      </c>
      <c r="I89" s="423"/>
      <c r="J89" s="424">
        <f>SUBTOTAL(9,G89:I89)</f>
        <v>1486082.3219999999</v>
      </c>
      <c r="K89" s="425">
        <f>IFERROR(J89/$J$18*100,"0.00")</f>
        <v>0.96789124975349139</v>
      </c>
    </row>
    <row r="90" spans="1:11" x14ac:dyDescent="0.25">
      <c r="A90" s="415">
        <v>2</v>
      </c>
      <c r="B90" s="416">
        <v>2</v>
      </c>
      <c r="C90" s="416">
        <v>3</v>
      </c>
      <c r="D90" s="416">
        <v>2</v>
      </c>
      <c r="E90" s="416"/>
      <c r="F90" s="417" t="s">
        <v>961</v>
      </c>
      <c r="G90" s="418">
        <f>G91</f>
        <v>0</v>
      </c>
      <c r="H90" s="418">
        <f>H91</f>
        <v>0</v>
      </c>
      <c r="I90" s="418">
        <f>I91</f>
        <v>0</v>
      </c>
      <c r="J90" s="418">
        <f>J91</f>
        <v>0</v>
      </c>
      <c r="K90" s="419">
        <f>K91</f>
        <v>0</v>
      </c>
    </row>
    <row r="91" spans="1:11" x14ac:dyDescent="0.25">
      <c r="A91" s="420">
        <v>2</v>
      </c>
      <c r="B91" s="421">
        <v>2</v>
      </c>
      <c r="C91" s="421">
        <v>3</v>
      </c>
      <c r="D91" s="421">
        <v>2</v>
      </c>
      <c r="E91" s="421" t="s">
        <v>898</v>
      </c>
      <c r="F91" s="426" t="s">
        <v>961</v>
      </c>
      <c r="G91" s="423"/>
      <c r="H91" s="423"/>
      <c r="I91" s="423"/>
      <c r="J91" s="424">
        <f>SUBTOTAL(9,G91:I91)</f>
        <v>0</v>
      </c>
      <c r="K91" s="425">
        <f>IFERROR(J91/$J$18*100,"0.00")</f>
        <v>0</v>
      </c>
    </row>
    <row r="92" spans="1:11" x14ac:dyDescent="0.25">
      <c r="A92" s="411">
        <v>2</v>
      </c>
      <c r="B92" s="412">
        <v>2</v>
      </c>
      <c r="C92" s="412">
        <v>4</v>
      </c>
      <c r="D92" s="412"/>
      <c r="E92" s="412"/>
      <c r="F92" s="413" t="s">
        <v>962</v>
      </c>
      <c r="G92" s="414">
        <f>+G93+G95+G97</f>
        <v>0</v>
      </c>
      <c r="H92" s="414">
        <f>+H93+H95+H97</f>
        <v>1554968.33</v>
      </c>
      <c r="I92" s="414">
        <f>+I93+I95+I97</f>
        <v>0</v>
      </c>
      <c r="J92" s="414">
        <f>+J93+J95+J97</f>
        <v>1554968.33</v>
      </c>
      <c r="K92" s="414">
        <f>+K93+K95+K97</f>
        <v>1.0127569771675136</v>
      </c>
    </row>
    <row r="93" spans="1:11" x14ac:dyDescent="0.25">
      <c r="A93" s="415">
        <v>2</v>
      </c>
      <c r="B93" s="416">
        <v>2</v>
      </c>
      <c r="C93" s="416">
        <v>4</v>
      </c>
      <c r="D93" s="416">
        <v>1</v>
      </c>
      <c r="E93" s="416"/>
      <c r="F93" s="432" t="s">
        <v>963</v>
      </c>
      <c r="G93" s="418">
        <f>G94</f>
        <v>0</v>
      </c>
      <c r="H93" s="418">
        <f>H94</f>
        <v>21000</v>
      </c>
      <c r="I93" s="418">
        <f>I94</f>
        <v>0</v>
      </c>
      <c r="J93" s="418">
        <f>J94</f>
        <v>21000</v>
      </c>
      <c r="K93" s="419">
        <f>K94</f>
        <v>1.3677382432938543E-2</v>
      </c>
    </row>
    <row r="94" spans="1:11" x14ac:dyDescent="0.25">
      <c r="A94" s="420">
        <v>2</v>
      </c>
      <c r="B94" s="421">
        <v>2</v>
      </c>
      <c r="C94" s="421">
        <v>4</v>
      </c>
      <c r="D94" s="421">
        <v>1</v>
      </c>
      <c r="E94" s="421" t="s">
        <v>898</v>
      </c>
      <c r="F94" s="422" t="s">
        <v>963</v>
      </c>
      <c r="G94" s="423"/>
      <c r="H94" s="423">
        <v>21000</v>
      </c>
      <c r="I94" s="423"/>
      <c r="J94" s="424">
        <f>SUBTOTAL(9,G94:I94)</f>
        <v>21000</v>
      </c>
      <c r="K94" s="425">
        <f>IFERROR(J94/$J$18*100,"0.00")</f>
        <v>1.3677382432938543E-2</v>
      </c>
    </row>
    <row r="95" spans="1:11" x14ac:dyDescent="0.25">
      <c r="A95" s="415">
        <v>2</v>
      </c>
      <c r="B95" s="416">
        <v>2</v>
      </c>
      <c r="C95" s="416">
        <v>4</v>
      </c>
      <c r="D95" s="416">
        <v>2</v>
      </c>
      <c r="E95" s="416"/>
      <c r="F95" s="432" t="s">
        <v>964</v>
      </c>
      <c r="G95" s="418">
        <f>G96</f>
        <v>0</v>
      </c>
      <c r="H95" s="418">
        <f>H96</f>
        <v>1494068.33</v>
      </c>
      <c r="I95" s="418">
        <f>I96</f>
        <v>0</v>
      </c>
      <c r="J95" s="418">
        <f>J96</f>
        <v>1494068.33</v>
      </c>
      <c r="K95" s="419">
        <f>K96</f>
        <v>0.97309256811199174</v>
      </c>
    </row>
    <row r="96" spans="1:11" x14ac:dyDescent="0.25">
      <c r="A96" s="420">
        <v>2</v>
      </c>
      <c r="B96" s="421">
        <v>2</v>
      </c>
      <c r="C96" s="421">
        <v>4</v>
      </c>
      <c r="D96" s="421">
        <v>2</v>
      </c>
      <c r="E96" s="421" t="s">
        <v>898</v>
      </c>
      <c r="F96" s="426" t="s">
        <v>964</v>
      </c>
      <c r="G96" s="423"/>
      <c r="H96" s="423">
        <v>1494068.33</v>
      </c>
      <c r="I96" s="423"/>
      <c r="J96" s="424">
        <f>SUBTOTAL(9,G96:I96)</f>
        <v>1494068.33</v>
      </c>
      <c r="K96" s="425">
        <f>IFERROR(J96/$J$18*100,"0.00")</f>
        <v>0.97309256811199174</v>
      </c>
    </row>
    <row r="97" spans="1:11" x14ac:dyDescent="0.25">
      <c r="A97" s="415">
        <v>2</v>
      </c>
      <c r="B97" s="416">
        <v>2</v>
      </c>
      <c r="C97" s="416">
        <v>4</v>
      </c>
      <c r="D97" s="416">
        <v>4</v>
      </c>
      <c r="E97" s="416"/>
      <c r="F97" s="432" t="s">
        <v>965</v>
      </c>
      <c r="G97" s="418">
        <f>G98</f>
        <v>0</v>
      </c>
      <c r="H97" s="418">
        <f>H98</f>
        <v>39900</v>
      </c>
      <c r="I97" s="418">
        <f>I98</f>
        <v>0</v>
      </c>
      <c r="J97" s="418">
        <f>J98</f>
        <v>39900</v>
      </c>
      <c r="K97" s="419">
        <f>K98</f>
        <v>2.5987026622583231E-2</v>
      </c>
    </row>
    <row r="98" spans="1:11" x14ac:dyDescent="0.25">
      <c r="A98" s="420">
        <v>2</v>
      </c>
      <c r="B98" s="421">
        <v>2</v>
      </c>
      <c r="C98" s="421">
        <v>4</v>
      </c>
      <c r="D98" s="421">
        <v>4</v>
      </c>
      <c r="E98" s="421" t="s">
        <v>898</v>
      </c>
      <c r="F98" s="426" t="s">
        <v>965</v>
      </c>
      <c r="G98" s="423"/>
      <c r="H98" s="423">
        <v>39900</v>
      </c>
      <c r="I98" s="423"/>
      <c r="J98" s="424">
        <f>SUBTOTAL(9,G98:I98)</f>
        <v>39900</v>
      </c>
      <c r="K98" s="425">
        <f>IFERROR(J98/$J$18*100,"0.00")</f>
        <v>2.5987026622583231E-2</v>
      </c>
    </row>
    <row r="99" spans="1:11" x14ac:dyDescent="0.25">
      <c r="A99" s="411">
        <v>2</v>
      </c>
      <c r="B99" s="412">
        <v>2</v>
      </c>
      <c r="C99" s="412">
        <v>5</v>
      </c>
      <c r="D99" s="412"/>
      <c r="E99" s="412"/>
      <c r="F99" s="413" t="s">
        <v>966</v>
      </c>
      <c r="G99" s="414">
        <f>+G100+G102+G104+G110+G112</f>
        <v>25120</v>
      </c>
      <c r="H99" s="414">
        <f>+H100+H102+H104+H110+H112</f>
        <v>10445584.52</v>
      </c>
      <c r="I99" s="414">
        <f>+I100+I102+I104+I110+I112</f>
        <v>0</v>
      </c>
      <c r="J99" s="414">
        <f>+J100+J102+J104+J110+J112</f>
        <v>10470704.52</v>
      </c>
      <c r="K99" s="414">
        <f>+K100+K102+K104+K110+K112</f>
        <v>6.8196109553494377</v>
      </c>
    </row>
    <row r="100" spans="1:11" x14ac:dyDescent="0.25">
      <c r="A100" s="415">
        <v>2</v>
      </c>
      <c r="B100" s="416">
        <v>2</v>
      </c>
      <c r="C100" s="416">
        <v>5</v>
      </c>
      <c r="D100" s="416">
        <v>1</v>
      </c>
      <c r="E100" s="416"/>
      <c r="F100" s="432" t="s">
        <v>967</v>
      </c>
      <c r="G100" s="418">
        <f>G101</f>
        <v>25120</v>
      </c>
      <c r="H100" s="418">
        <f>H101</f>
        <v>10370479.52</v>
      </c>
      <c r="I100" s="418">
        <f>I101</f>
        <v>0</v>
      </c>
      <c r="J100" s="418">
        <f>J101</f>
        <v>10395599.52</v>
      </c>
      <c r="K100" s="419">
        <f>K101</f>
        <v>6.7706947740339212</v>
      </c>
    </row>
    <row r="101" spans="1:11" x14ac:dyDescent="0.25">
      <c r="A101" s="420">
        <v>2</v>
      </c>
      <c r="B101" s="421">
        <v>2</v>
      </c>
      <c r="C101" s="421">
        <v>5</v>
      </c>
      <c r="D101" s="421">
        <v>1</v>
      </c>
      <c r="E101" s="421" t="s">
        <v>898</v>
      </c>
      <c r="F101" s="426" t="s">
        <v>967</v>
      </c>
      <c r="G101" s="423">
        <v>25120</v>
      </c>
      <c r="H101" s="423">
        <v>10370479.52</v>
      </c>
      <c r="I101" s="423"/>
      <c r="J101" s="424">
        <f>SUBTOTAL(9,G101:I101)</f>
        <v>10395599.52</v>
      </c>
      <c r="K101" s="425">
        <f>IFERROR(J101/$J$18*100,"0.00")</f>
        <v>6.7706947740339212</v>
      </c>
    </row>
    <row r="102" spans="1:11" x14ac:dyDescent="0.25">
      <c r="A102" s="415">
        <v>2</v>
      </c>
      <c r="B102" s="416">
        <v>2</v>
      </c>
      <c r="C102" s="416">
        <v>5</v>
      </c>
      <c r="D102" s="416">
        <v>2</v>
      </c>
      <c r="E102" s="416"/>
      <c r="F102" s="417" t="s">
        <v>968</v>
      </c>
      <c r="G102" s="418">
        <f>G103</f>
        <v>0</v>
      </c>
      <c r="H102" s="418">
        <f>H103</f>
        <v>0</v>
      </c>
      <c r="I102" s="418">
        <f>I103</f>
        <v>0</v>
      </c>
      <c r="J102" s="418">
        <f>J103</f>
        <v>0</v>
      </c>
      <c r="K102" s="419">
        <f>K103</f>
        <v>0</v>
      </c>
    </row>
    <row r="103" spans="1:11" x14ac:dyDescent="0.25">
      <c r="A103" s="420">
        <v>2</v>
      </c>
      <c r="B103" s="421">
        <v>2</v>
      </c>
      <c r="C103" s="421">
        <v>5</v>
      </c>
      <c r="D103" s="421">
        <v>2</v>
      </c>
      <c r="E103" s="421" t="s">
        <v>898</v>
      </c>
      <c r="F103" s="426" t="s">
        <v>968</v>
      </c>
      <c r="G103" s="423"/>
      <c r="H103" s="423"/>
      <c r="I103" s="423"/>
      <c r="J103" s="424">
        <f>SUBTOTAL(9,G103:I103)</f>
        <v>0</v>
      </c>
      <c r="K103" s="425">
        <f>IFERROR(J103/$J$18*100,"0.00")</f>
        <v>0</v>
      </c>
    </row>
    <row r="104" spans="1:11" x14ac:dyDescent="0.25">
      <c r="A104" s="415">
        <v>2</v>
      </c>
      <c r="B104" s="416">
        <v>2</v>
      </c>
      <c r="C104" s="416">
        <v>5</v>
      </c>
      <c r="D104" s="416">
        <v>3</v>
      </c>
      <c r="E104" s="416"/>
      <c r="F104" s="432" t="s">
        <v>969</v>
      </c>
      <c r="G104" s="418">
        <f>SUM(G105:G109)</f>
        <v>0</v>
      </c>
      <c r="H104" s="418">
        <f>SUM(H105:H109)</f>
        <v>0</v>
      </c>
      <c r="I104" s="418">
        <f>SUM(I105:I109)</f>
        <v>0</v>
      </c>
      <c r="J104" s="418">
        <f>SUM(J105:J109)</f>
        <v>0</v>
      </c>
      <c r="K104" s="419">
        <f>SUM(K105:K109)</f>
        <v>0</v>
      </c>
    </row>
    <row r="105" spans="1:11" x14ac:dyDescent="0.25">
      <c r="A105" s="420">
        <v>2</v>
      </c>
      <c r="B105" s="421">
        <v>2</v>
      </c>
      <c r="C105" s="421">
        <v>5</v>
      </c>
      <c r="D105" s="421">
        <v>3</v>
      </c>
      <c r="E105" s="421" t="s">
        <v>898</v>
      </c>
      <c r="F105" s="426" t="s">
        <v>970</v>
      </c>
      <c r="G105" s="423"/>
      <c r="H105" s="423"/>
      <c r="I105" s="423"/>
      <c r="J105" s="424">
        <f>SUBTOTAL(9,G105:I105)</f>
        <v>0</v>
      </c>
      <c r="K105" s="425">
        <f>IFERROR(J105/$J$18*100,"0.00")</f>
        <v>0</v>
      </c>
    </row>
    <row r="106" spans="1:11" x14ac:dyDescent="0.25">
      <c r="A106" s="420">
        <v>2</v>
      </c>
      <c r="B106" s="421">
        <v>2</v>
      </c>
      <c r="C106" s="421">
        <v>5</v>
      </c>
      <c r="D106" s="421">
        <v>3</v>
      </c>
      <c r="E106" s="421" t="s">
        <v>900</v>
      </c>
      <c r="F106" s="426" t="s">
        <v>971</v>
      </c>
      <c r="G106" s="423"/>
      <c r="H106" s="423"/>
      <c r="I106" s="423"/>
      <c r="J106" s="424">
        <f>SUBTOTAL(9,G106:I106)</f>
        <v>0</v>
      </c>
      <c r="K106" s="425">
        <f>IFERROR(J106/$J$18*100,"0.00")</f>
        <v>0</v>
      </c>
    </row>
    <row r="107" spans="1:11" x14ac:dyDescent="0.25">
      <c r="A107" s="420">
        <v>2</v>
      </c>
      <c r="B107" s="421">
        <v>2</v>
      </c>
      <c r="C107" s="421">
        <v>5</v>
      </c>
      <c r="D107" s="421">
        <v>3</v>
      </c>
      <c r="E107" s="421" t="s">
        <v>907</v>
      </c>
      <c r="F107" s="426" t="s">
        <v>972</v>
      </c>
      <c r="G107" s="423"/>
      <c r="H107" s="423"/>
      <c r="I107" s="423"/>
      <c r="J107" s="424">
        <f>SUBTOTAL(9,G107:I107)</f>
        <v>0</v>
      </c>
      <c r="K107" s="425">
        <f>IFERROR(J107/$J$18*100,"0.00")</f>
        <v>0</v>
      </c>
    </row>
    <row r="108" spans="1:11" x14ac:dyDescent="0.25">
      <c r="A108" s="420">
        <v>2</v>
      </c>
      <c r="B108" s="421">
        <v>2</v>
      </c>
      <c r="C108" s="421">
        <v>5</v>
      </c>
      <c r="D108" s="421">
        <v>3</v>
      </c>
      <c r="E108" s="421" t="s">
        <v>922</v>
      </c>
      <c r="F108" s="426" t="s">
        <v>973</v>
      </c>
      <c r="G108" s="423"/>
      <c r="H108" s="423"/>
      <c r="I108" s="423"/>
      <c r="J108" s="424">
        <f>SUBTOTAL(9,G108:I108)</f>
        <v>0</v>
      </c>
      <c r="K108" s="425">
        <f>IFERROR(J108/$J$18*100,"0.00")</f>
        <v>0</v>
      </c>
    </row>
    <row r="109" spans="1:11" x14ac:dyDescent="0.25">
      <c r="A109" s="420">
        <v>2</v>
      </c>
      <c r="B109" s="421">
        <v>2</v>
      </c>
      <c r="C109" s="421">
        <v>5</v>
      </c>
      <c r="D109" s="421">
        <v>3</v>
      </c>
      <c r="E109" s="421" t="s">
        <v>902</v>
      </c>
      <c r="F109" s="426" t="s">
        <v>974</v>
      </c>
      <c r="G109" s="423"/>
      <c r="H109" s="423"/>
      <c r="I109" s="423"/>
      <c r="J109" s="424">
        <f>SUBTOTAL(9,G109:I109)</f>
        <v>0</v>
      </c>
      <c r="K109" s="425">
        <f>IFERROR(J109/$J$18*100,"0.00")</f>
        <v>0</v>
      </c>
    </row>
    <row r="110" spans="1:11" x14ac:dyDescent="0.25">
      <c r="A110" s="415">
        <v>2</v>
      </c>
      <c r="B110" s="416">
        <v>2</v>
      </c>
      <c r="C110" s="416">
        <v>5</v>
      </c>
      <c r="D110" s="416">
        <v>4</v>
      </c>
      <c r="E110" s="416"/>
      <c r="F110" s="432" t="s">
        <v>975</v>
      </c>
      <c r="G110" s="418">
        <f>G111</f>
        <v>0</v>
      </c>
      <c r="H110" s="418">
        <f>H111</f>
        <v>0</v>
      </c>
      <c r="I110" s="418">
        <f>I111</f>
        <v>0</v>
      </c>
      <c r="J110" s="418">
        <f>J111</f>
        <v>0</v>
      </c>
      <c r="K110" s="419">
        <f>K111</f>
        <v>0</v>
      </c>
    </row>
    <row r="111" spans="1:11" x14ac:dyDescent="0.25">
      <c r="A111" s="420">
        <v>2</v>
      </c>
      <c r="B111" s="421">
        <v>2</v>
      </c>
      <c r="C111" s="421">
        <v>5</v>
      </c>
      <c r="D111" s="421">
        <v>4</v>
      </c>
      <c r="E111" s="421" t="s">
        <v>898</v>
      </c>
      <c r="F111" s="426" t="s">
        <v>975</v>
      </c>
      <c r="G111" s="423"/>
      <c r="H111" s="423"/>
      <c r="I111" s="423"/>
      <c r="J111" s="424">
        <f>SUBTOTAL(9,G111:I111)</f>
        <v>0</v>
      </c>
      <c r="K111" s="425">
        <f>IFERROR(J111/$J$18*100,"0.00")</f>
        <v>0</v>
      </c>
    </row>
    <row r="112" spans="1:11" x14ac:dyDescent="0.25">
      <c r="A112" s="415">
        <v>2</v>
      </c>
      <c r="B112" s="416">
        <v>2</v>
      </c>
      <c r="C112" s="416">
        <v>5</v>
      </c>
      <c r="D112" s="416">
        <v>8</v>
      </c>
      <c r="E112" s="416"/>
      <c r="F112" s="417" t="s">
        <v>976</v>
      </c>
      <c r="G112" s="418">
        <f>G113</f>
        <v>0</v>
      </c>
      <c r="H112" s="418">
        <f>H113</f>
        <v>75105</v>
      </c>
      <c r="I112" s="418">
        <f>I113</f>
        <v>0</v>
      </c>
      <c r="J112" s="418">
        <f>J113</f>
        <v>75105</v>
      </c>
      <c r="K112" s="419">
        <f>K113</f>
        <v>4.8916181315516637E-2</v>
      </c>
    </row>
    <row r="113" spans="1:52" x14ac:dyDescent="0.25">
      <c r="A113" s="420">
        <v>2</v>
      </c>
      <c r="B113" s="421">
        <v>2</v>
      </c>
      <c r="C113" s="421">
        <v>5</v>
      </c>
      <c r="D113" s="421">
        <v>8</v>
      </c>
      <c r="E113" s="421" t="s">
        <v>898</v>
      </c>
      <c r="F113" s="426" t="s">
        <v>976</v>
      </c>
      <c r="G113" s="423"/>
      <c r="H113" s="423">
        <v>75105</v>
      </c>
      <c r="I113" s="423"/>
      <c r="J113" s="424">
        <f>SUBTOTAL(9,G113:I113)</f>
        <v>75105</v>
      </c>
      <c r="K113" s="425">
        <f>IFERROR(J113/$J$18*100,"0.00")</f>
        <v>4.8916181315516637E-2</v>
      </c>
    </row>
    <row r="114" spans="1:52" s="436" customFormat="1" x14ac:dyDescent="0.25">
      <c r="A114" s="415">
        <v>2</v>
      </c>
      <c r="B114" s="416">
        <v>2</v>
      </c>
      <c r="C114" s="416">
        <v>5</v>
      </c>
      <c r="D114" s="416">
        <v>9</v>
      </c>
      <c r="E114" s="416"/>
      <c r="F114" s="417" t="s">
        <v>977</v>
      </c>
      <c r="G114" s="437">
        <f>+G115</f>
        <v>0</v>
      </c>
      <c r="H114" s="437">
        <f>+H115</f>
        <v>0</v>
      </c>
      <c r="I114" s="437">
        <f>+I115</f>
        <v>0</v>
      </c>
      <c r="J114" s="437">
        <f>+J115</f>
        <v>0</v>
      </c>
      <c r="K114" s="427">
        <f>+K115</f>
        <v>0</v>
      </c>
      <c r="L114" s="435"/>
      <c r="M114" s="435"/>
      <c r="N114" s="435"/>
      <c r="O114" s="435"/>
      <c r="P114" s="435"/>
      <c r="Q114" s="435"/>
      <c r="R114" s="435"/>
      <c r="S114" s="435"/>
      <c r="T114" s="435"/>
      <c r="U114" s="435"/>
      <c r="V114" s="435"/>
      <c r="W114" s="435"/>
      <c r="X114" s="435"/>
      <c r="Y114" s="435"/>
      <c r="Z114" s="435"/>
      <c r="AA114" s="435"/>
      <c r="AB114" s="435"/>
      <c r="AC114" s="435"/>
      <c r="AD114" s="435"/>
      <c r="AE114" s="435"/>
      <c r="AF114" s="435"/>
      <c r="AG114" s="435"/>
      <c r="AH114" s="435"/>
      <c r="AI114" s="435"/>
      <c r="AJ114" s="435"/>
      <c r="AK114" s="435"/>
      <c r="AL114" s="435"/>
      <c r="AM114" s="435"/>
      <c r="AN114" s="435"/>
      <c r="AO114" s="435"/>
      <c r="AP114" s="435"/>
      <c r="AQ114" s="435"/>
      <c r="AR114" s="435"/>
      <c r="AS114" s="435"/>
      <c r="AT114" s="435"/>
      <c r="AU114" s="435"/>
      <c r="AV114" s="435"/>
      <c r="AW114" s="435"/>
      <c r="AX114" s="435"/>
      <c r="AY114" s="435"/>
      <c r="AZ114" s="435"/>
    </row>
    <row r="115" spans="1:52" x14ac:dyDescent="0.25">
      <c r="A115" s="420">
        <v>2</v>
      </c>
      <c r="B115" s="421">
        <v>2</v>
      </c>
      <c r="C115" s="421">
        <v>5</v>
      </c>
      <c r="D115" s="421">
        <v>9</v>
      </c>
      <c r="E115" s="421" t="s">
        <v>898</v>
      </c>
      <c r="F115" s="426" t="s">
        <v>978</v>
      </c>
      <c r="G115" s="423"/>
      <c r="H115" s="423"/>
      <c r="I115" s="423"/>
      <c r="J115" s="424">
        <f>SUBTOTAL(9,G115:I115)</f>
        <v>0</v>
      </c>
      <c r="K115" s="425">
        <f>IFERROR(J115/$J$18*100,"0.00")</f>
        <v>0</v>
      </c>
    </row>
    <row r="116" spans="1:52" x14ac:dyDescent="0.25">
      <c r="A116" s="411">
        <v>2</v>
      </c>
      <c r="B116" s="412">
        <v>2</v>
      </c>
      <c r="C116" s="412">
        <v>6</v>
      </c>
      <c r="D116" s="412"/>
      <c r="E116" s="412"/>
      <c r="F116" s="413" t="s">
        <v>979</v>
      </c>
      <c r="G116" s="414">
        <f>+G117+G119+G121+G123</f>
        <v>0</v>
      </c>
      <c r="H116" s="414">
        <f>+H117+H119+H121+H123</f>
        <v>119813.99</v>
      </c>
      <c r="I116" s="414">
        <f>+I117+I119+I121+I123</f>
        <v>0</v>
      </c>
      <c r="J116" s="414">
        <f>+J117+J119+J121+J123</f>
        <v>119813.99</v>
      </c>
      <c r="K116" s="414">
        <f>+K117+K119+K121+K123</f>
        <v>7.8035322002203533E-2</v>
      </c>
    </row>
    <row r="117" spans="1:52" x14ac:dyDescent="0.25">
      <c r="A117" s="415">
        <v>2</v>
      </c>
      <c r="B117" s="416">
        <v>2</v>
      </c>
      <c r="C117" s="416">
        <v>6</v>
      </c>
      <c r="D117" s="416">
        <v>1</v>
      </c>
      <c r="E117" s="416"/>
      <c r="F117" s="432" t="s">
        <v>980</v>
      </c>
      <c r="G117" s="418">
        <f>G118</f>
        <v>0</v>
      </c>
      <c r="H117" s="418">
        <f>H118</f>
        <v>119813.99</v>
      </c>
      <c r="I117" s="418">
        <f>I118</f>
        <v>0</v>
      </c>
      <c r="J117" s="418">
        <f>J118</f>
        <v>119813.99</v>
      </c>
      <c r="K117" s="419">
        <f>K118</f>
        <v>7.8035322002203533E-2</v>
      </c>
    </row>
    <row r="118" spans="1:52" x14ac:dyDescent="0.25">
      <c r="A118" s="420">
        <v>2</v>
      </c>
      <c r="B118" s="421">
        <v>2</v>
      </c>
      <c r="C118" s="421">
        <v>6</v>
      </c>
      <c r="D118" s="421">
        <v>1</v>
      </c>
      <c r="E118" s="421" t="s">
        <v>898</v>
      </c>
      <c r="F118" s="426" t="s">
        <v>980</v>
      </c>
      <c r="G118" s="423"/>
      <c r="H118" s="423">
        <v>119813.99</v>
      </c>
      <c r="I118" s="423"/>
      <c r="J118" s="424">
        <f>SUBTOTAL(9,G118:I118)</f>
        <v>119813.99</v>
      </c>
      <c r="K118" s="425">
        <f>IFERROR(J118/$J$18*100,"0.00")</f>
        <v>7.8035322002203533E-2</v>
      </c>
    </row>
    <row r="119" spans="1:52" x14ac:dyDescent="0.25">
      <c r="A119" s="415">
        <v>2</v>
      </c>
      <c r="B119" s="416">
        <v>2</v>
      </c>
      <c r="C119" s="416">
        <v>6</v>
      </c>
      <c r="D119" s="416">
        <v>2</v>
      </c>
      <c r="E119" s="416"/>
      <c r="F119" s="432" t="s">
        <v>981</v>
      </c>
      <c r="G119" s="418">
        <f>G120</f>
        <v>0</v>
      </c>
      <c r="H119" s="418">
        <f>H120</f>
        <v>0</v>
      </c>
      <c r="I119" s="418">
        <f>I120</f>
        <v>0</v>
      </c>
      <c r="J119" s="418">
        <f>J120</f>
        <v>0</v>
      </c>
      <c r="K119" s="419">
        <f>K120</f>
        <v>0</v>
      </c>
    </row>
    <row r="120" spans="1:52" x14ac:dyDescent="0.25">
      <c r="A120" s="420">
        <v>2</v>
      </c>
      <c r="B120" s="421">
        <v>2</v>
      </c>
      <c r="C120" s="421">
        <v>6</v>
      </c>
      <c r="D120" s="421">
        <v>2</v>
      </c>
      <c r="E120" s="421" t="s">
        <v>898</v>
      </c>
      <c r="F120" s="426" t="s">
        <v>981</v>
      </c>
      <c r="G120" s="423"/>
      <c r="H120" s="423"/>
      <c r="I120" s="423"/>
      <c r="J120" s="424">
        <f>SUBTOTAL(9,G120:I120)</f>
        <v>0</v>
      </c>
      <c r="K120" s="425">
        <f>IFERROR(J120/$J$18*100,"0.00")</f>
        <v>0</v>
      </c>
    </row>
    <row r="121" spans="1:52" x14ac:dyDescent="0.25">
      <c r="A121" s="415">
        <v>2</v>
      </c>
      <c r="B121" s="416">
        <v>2</v>
      </c>
      <c r="C121" s="416">
        <v>6</v>
      </c>
      <c r="D121" s="416">
        <v>3</v>
      </c>
      <c r="E121" s="416"/>
      <c r="F121" s="432" t="s">
        <v>982</v>
      </c>
      <c r="G121" s="418">
        <f>G122</f>
        <v>0</v>
      </c>
      <c r="H121" s="418">
        <f>H122</f>
        <v>0</v>
      </c>
      <c r="I121" s="418">
        <f>I122</f>
        <v>0</v>
      </c>
      <c r="J121" s="418">
        <f>J122</f>
        <v>0</v>
      </c>
      <c r="K121" s="419">
        <f>K122</f>
        <v>0</v>
      </c>
    </row>
    <row r="122" spans="1:52" x14ac:dyDescent="0.25">
      <c r="A122" s="420">
        <v>2</v>
      </c>
      <c r="B122" s="421">
        <v>2</v>
      </c>
      <c r="C122" s="421">
        <v>6</v>
      </c>
      <c r="D122" s="421">
        <v>3</v>
      </c>
      <c r="E122" s="421" t="s">
        <v>898</v>
      </c>
      <c r="F122" s="426" t="s">
        <v>982</v>
      </c>
      <c r="G122" s="423"/>
      <c r="H122" s="423"/>
      <c r="I122" s="423"/>
      <c r="J122" s="424">
        <f>SUBTOTAL(9,G122:I122)</f>
        <v>0</v>
      </c>
      <c r="K122" s="425">
        <f>IFERROR(J122/$J$18*100,"0.00")</f>
        <v>0</v>
      </c>
    </row>
    <row r="123" spans="1:52" x14ac:dyDescent="0.25">
      <c r="A123" s="415">
        <v>2</v>
      </c>
      <c r="B123" s="416">
        <v>2</v>
      </c>
      <c r="C123" s="416">
        <v>6</v>
      </c>
      <c r="D123" s="416">
        <v>9</v>
      </c>
      <c r="E123" s="416"/>
      <c r="F123" s="417" t="s">
        <v>983</v>
      </c>
      <c r="G123" s="437">
        <f>+G124</f>
        <v>0</v>
      </c>
      <c r="H123" s="437">
        <f>+H124</f>
        <v>0</v>
      </c>
      <c r="I123" s="437">
        <f>+I124</f>
        <v>0</v>
      </c>
      <c r="J123" s="437">
        <f>+J124</f>
        <v>0</v>
      </c>
      <c r="K123" s="427">
        <f>+K124</f>
        <v>0</v>
      </c>
    </row>
    <row r="124" spans="1:52" x14ac:dyDescent="0.25">
      <c r="A124" s="420">
        <v>2</v>
      </c>
      <c r="B124" s="421">
        <v>2</v>
      </c>
      <c r="C124" s="421">
        <v>6</v>
      </c>
      <c r="D124" s="421">
        <v>9</v>
      </c>
      <c r="E124" s="421" t="s">
        <v>898</v>
      </c>
      <c r="F124" s="426" t="s">
        <v>983</v>
      </c>
      <c r="G124" s="423"/>
      <c r="H124" s="423"/>
      <c r="I124" s="423"/>
      <c r="J124" s="424">
        <f>SUBTOTAL(9,G124:I124)</f>
        <v>0</v>
      </c>
      <c r="K124" s="425">
        <f>IFERROR(J124/$J$18*100,"0.00")</f>
        <v>0</v>
      </c>
    </row>
    <row r="125" spans="1:52" x14ac:dyDescent="0.25">
      <c r="A125" s="411">
        <v>2</v>
      </c>
      <c r="B125" s="412">
        <v>2</v>
      </c>
      <c r="C125" s="412">
        <v>7</v>
      </c>
      <c r="D125" s="412"/>
      <c r="E125" s="412"/>
      <c r="F125" s="413" t="s">
        <v>984</v>
      </c>
      <c r="G125" s="414">
        <f>+G126+G131+G141</f>
        <v>799346.79</v>
      </c>
      <c r="H125" s="414">
        <f>+H126+H131+H141</f>
        <v>13580650.57</v>
      </c>
      <c r="I125" s="414">
        <f>+I126+I131+I141</f>
        <v>0</v>
      </c>
      <c r="J125" s="414">
        <f>+J126+J131+J141</f>
        <v>14379997.359999999</v>
      </c>
      <c r="K125" s="433">
        <f>+K126+K131+K141</f>
        <v>9.3657487274936475</v>
      </c>
    </row>
    <row r="126" spans="1:52" x14ac:dyDescent="0.25">
      <c r="A126" s="415">
        <v>2</v>
      </c>
      <c r="B126" s="416">
        <v>2</v>
      </c>
      <c r="C126" s="416">
        <v>7</v>
      </c>
      <c r="D126" s="416">
        <v>1</v>
      </c>
      <c r="E126" s="416"/>
      <c r="F126" s="417" t="s">
        <v>985</v>
      </c>
      <c r="G126" s="418">
        <f>SUM(G127:G130)</f>
        <v>0</v>
      </c>
      <c r="H126" s="418">
        <f>SUM(H127:H130)</f>
        <v>11890146.41</v>
      </c>
      <c r="I126" s="418">
        <f>SUM(I127:I130)</f>
        <v>0</v>
      </c>
      <c r="J126" s="418">
        <f>SUM(J127:J130)</f>
        <v>11890146.41</v>
      </c>
      <c r="K126" s="425">
        <f>SUM(K127:K130)</f>
        <v>7.7440990301524408</v>
      </c>
    </row>
    <row r="127" spans="1:52" x14ac:dyDescent="0.25">
      <c r="A127" s="420">
        <v>2</v>
      </c>
      <c r="B127" s="421">
        <v>2</v>
      </c>
      <c r="C127" s="421">
        <v>7</v>
      </c>
      <c r="D127" s="421">
        <v>1</v>
      </c>
      <c r="E127" s="421" t="s">
        <v>898</v>
      </c>
      <c r="F127" s="426" t="s">
        <v>986</v>
      </c>
      <c r="G127" s="423"/>
      <c r="H127" s="423">
        <v>11067954.1</v>
      </c>
      <c r="I127" s="423"/>
      <c r="J127" s="424">
        <f>SUBTOTAL(9,G127:I127)</f>
        <v>11067954.1</v>
      </c>
      <c r="K127" s="425">
        <f>IFERROR(J127/$J$18*100,"0.00")</f>
        <v>7.2086019512338142</v>
      </c>
    </row>
    <row r="128" spans="1:52" x14ac:dyDescent="0.25">
      <c r="A128" s="420">
        <v>2</v>
      </c>
      <c r="B128" s="421">
        <v>2</v>
      </c>
      <c r="C128" s="421">
        <v>7</v>
      </c>
      <c r="D128" s="421">
        <v>1</v>
      </c>
      <c r="E128" s="421" t="s">
        <v>904</v>
      </c>
      <c r="F128" s="426" t="s">
        <v>987</v>
      </c>
      <c r="G128" s="423"/>
      <c r="H128" s="423"/>
      <c r="I128" s="423"/>
      <c r="J128" s="424">
        <f>SUBTOTAL(9,G128:I128)</f>
        <v>0</v>
      </c>
      <c r="K128" s="425">
        <f>IFERROR(J128/$J$18*100,"0.00")</f>
        <v>0</v>
      </c>
    </row>
    <row r="129" spans="1:11" x14ac:dyDescent="0.25">
      <c r="A129" s="420">
        <v>2</v>
      </c>
      <c r="B129" s="421">
        <v>2</v>
      </c>
      <c r="C129" s="421">
        <v>7</v>
      </c>
      <c r="D129" s="421">
        <v>1</v>
      </c>
      <c r="E129" s="421" t="s">
        <v>931</v>
      </c>
      <c r="F129" s="426" t="s">
        <v>988</v>
      </c>
      <c r="G129" s="423"/>
      <c r="H129" s="423">
        <v>822192.31</v>
      </c>
      <c r="I129" s="423"/>
      <c r="J129" s="424">
        <f>SUBTOTAL(9,G129:I129)</f>
        <v>822192.31</v>
      </c>
      <c r="K129" s="425">
        <f>IFERROR(J129/$J$18*100,"0.00")</f>
        <v>0.53549707891862675</v>
      </c>
    </row>
    <row r="130" spans="1:11" ht="25.5" x14ac:dyDescent="0.25">
      <c r="A130" s="420">
        <v>2</v>
      </c>
      <c r="B130" s="421">
        <v>2</v>
      </c>
      <c r="C130" s="421">
        <v>7</v>
      </c>
      <c r="D130" s="421">
        <v>1</v>
      </c>
      <c r="E130" s="421" t="s">
        <v>989</v>
      </c>
      <c r="F130" s="426" t="s">
        <v>990</v>
      </c>
      <c r="G130" s="423"/>
      <c r="H130" s="423"/>
      <c r="I130" s="423"/>
      <c r="J130" s="424">
        <f>SUBTOTAL(9,G130:I130)</f>
        <v>0</v>
      </c>
      <c r="K130" s="425">
        <f>IFERROR(J130/$J$18*100,"0.00")</f>
        <v>0</v>
      </c>
    </row>
    <row r="131" spans="1:11" x14ac:dyDescent="0.25">
      <c r="A131" s="415">
        <v>2</v>
      </c>
      <c r="B131" s="416">
        <v>2</v>
      </c>
      <c r="C131" s="416">
        <v>7</v>
      </c>
      <c r="D131" s="416">
        <v>2</v>
      </c>
      <c r="E131" s="416"/>
      <c r="F131" s="432" t="s">
        <v>991</v>
      </c>
      <c r="G131" s="418">
        <f>SUM(G132:G140)</f>
        <v>799346.79</v>
      </c>
      <c r="H131" s="418">
        <f>SUM(H132:H140)</f>
        <v>1690504.16</v>
      </c>
      <c r="I131" s="418">
        <f>SUM(I132:I140)</f>
        <v>0</v>
      </c>
      <c r="J131" s="418">
        <f>SUM(J132:J140)</f>
        <v>2489850.9500000002</v>
      </c>
      <c r="K131" s="419">
        <f>SUM(K132:K139)</f>
        <v>1.6216496973412067</v>
      </c>
    </row>
    <row r="132" spans="1:11" x14ac:dyDescent="0.25">
      <c r="A132" s="420">
        <v>2</v>
      </c>
      <c r="B132" s="421">
        <v>2</v>
      </c>
      <c r="C132" s="421">
        <v>7</v>
      </c>
      <c r="D132" s="421">
        <v>2</v>
      </c>
      <c r="E132" s="421" t="s">
        <v>898</v>
      </c>
      <c r="F132" s="426" t="s">
        <v>992</v>
      </c>
      <c r="G132" s="423"/>
      <c r="H132" s="423">
        <v>390</v>
      </c>
      <c r="I132" s="423"/>
      <c r="J132" s="424">
        <f t="shared" ref="J132:J140" si="4">SUBTOTAL(9,G132:I132)</f>
        <v>390</v>
      </c>
      <c r="K132" s="425">
        <f t="shared" ref="K132:K140" si="5">IFERROR(J132/$J$18*100,"0.00")</f>
        <v>2.5400853089743009E-4</v>
      </c>
    </row>
    <row r="133" spans="1:11" x14ac:dyDescent="0.25">
      <c r="A133" s="420">
        <v>2</v>
      </c>
      <c r="B133" s="421">
        <v>2</v>
      </c>
      <c r="C133" s="421">
        <v>7</v>
      </c>
      <c r="D133" s="421">
        <v>2</v>
      </c>
      <c r="E133" s="421" t="s">
        <v>900</v>
      </c>
      <c r="F133" s="426" t="s">
        <v>993</v>
      </c>
      <c r="G133" s="423"/>
      <c r="H133" s="423">
        <v>46076</v>
      </c>
      <c r="I133" s="423"/>
      <c r="J133" s="424">
        <f t="shared" si="4"/>
        <v>46076</v>
      </c>
      <c r="K133" s="425">
        <f t="shared" si="5"/>
        <v>3.0009479665717917E-2</v>
      </c>
    </row>
    <row r="134" spans="1:11" ht="33.75" customHeight="1" x14ac:dyDescent="0.25">
      <c r="A134" s="420">
        <v>2</v>
      </c>
      <c r="B134" s="421">
        <v>2</v>
      </c>
      <c r="C134" s="421">
        <v>7</v>
      </c>
      <c r="D134" s="421">
        <v>2</v>
      </c>
      <c r="E134" s="421" t="s">
        <v>907</v>
      </c>
      <c r="F134" s="426" t="s">
        <v>994</v>
      </c>
      <c r="G134" s="423"/>
      <c r="H134" s="423"/>
      <c r="I134" s="423"/>
      <c r="J134" s="424">
        <f t="shared" si="4"/>
        <v>0</v>
      </c>
      <c r="K134" s="425">
        <f t="shared" si="5"/>
        <v>0</v>
      </c>
    </row>
    <row r="135" spans="1:11" x14ac:dyDescent="0.25">
      <c r="A135" s="420">
        <v>2</v>
      </c>
      <c r="B135" s="421">
        <v>2</v>
      </c>
      <c r="C135" s="421">
        <v>7</v>
      </c>
      <c r="D135" s="421">
        <v>2</v>
      </c>
      <c r="E135" s="421" t="s">
        <v>922</v>
      </c>
      <c r="F135" s="426" t="s">
        <v>995</v>
      </c>
      <c r="G135" s="423">
        <v>127935</v>
      </c>
      <c r="H135" s="423"/>
      <c r="I135" s="423"/>
      <c r="J135" s="424">
        <f t="shared" si="4"/>
        <v>127935</v>
      </c>
      <c r="K135" s="425">
        <f t="shared" si="5"/>
        <v>8.3324567693237733E-2</v>
      </c>
    </row>
    <row r="136" spans="1:11" x14ac:dyDescent="0.25">
      <c r="A136" s="420">
        <v>2</v>
      </c>
      <c r="B136" s="421">
        <v>2</v>
      </c>
      <c r="C136" s="421">
        <v>7</v>
      </c>
      <c r="D136" s="421">
        <v>2</v>
      </c>
      <c r="E136" s="421" t="s">
        <v>902</v>
      </c>
      <c r="F136" s="426" t="s">
        <v>996</v>
      </c>
      <c r="G136" s="423"/>
      <c r="H136" s="423"/>
      <c r="I136" s="423"/>
      <c r="J136" s="424">
        <f t="shared" si="4"/>
        <v>0</v>
      </c>
      <c r="K136" s="425">
        <f t="shared" si="5"/>
        <v>0</v>
      </c>
    </row>
    <row r="137" spans="1:11" x14ac:dyDescent="0.25">
      <c r="A137" s="420">
        <v>2</v>
      </c>
      <c r="B137" s="421">
        <v>2</v>
      </c>
      <c r="C137" s="421">
        <v>7</v>
      </c>
      <c r="D137" s="421">
        <v>2</v>
      </c>
      <c r="E137" s="421" t="s">
        <v>904</v>
      </c>
      <c r="F137" s="422" t="s">
        <v>997</v>
      </c>
      <c r="G137" s="423">
        <v>671411.79</v>
      </c>
      <c r="H137" s="423">
        <v>1629338.17</v>
      </c>
      <c r="I137" s="423"/>
      <c r="J137" s="424">
        <f t="shared" si="4"/>
        <v>2300749.96</v>
      </c>
      <c r="K137" s="425">
        <f t="shared" si="5"/>
        <v>1.4984874802613359</v>
      </c>
    </row>
    <row r="138" spans="1:11" x14ac:dyDescent="0.25">
      <c r="A138" s="420">
        <v>2</v>
      </c>
      <c r="B138" s="421">
        <v>2</v>
      </c>
      <c r="C138" s="421">
        <v>7</v>
      </c>
      <c r="D138" s="421">
        <v>2</v>
      </c>
      <c r="E138" s="421" t="s">
        <v>931</v>
      </c>
      <c r="F138" s="422" t="s">
        <v>998</v>
      </c>
      <c r="G138" s="423"/>
      <c r="H138" s="423">
        <v>14699.99</v>
      </c>
      <c r="I138" s="423"/>
      <c r="J138" s="424">
        <f t="shared" si="4"/>
        <v>14699.99</v>
      </c>
      <c r="K138" s="425">
        <f t="shared" si="5"/>
        <v>9.5741611900177267E-3</v>
      </c>
    </row>
    <row r="139" spans="1:11" x14ac:dyDescent="0.25">
      <c r="A139" s="420">
        <v>2</v>
      </c>
      <c r="B139" s="421">
        <v>2</v>
      </c>
      <c r="C139" s="421">
        <v>7</v>
      </c>
      <c r="D139" s="421">
        <v>2</v>
      </c>
      <c r="E139" s="421" t="s">
        <v>911</v>
      </c>
      <c r="F139" s="422" t="s">
        <v>999</v>
      </c>
      <c r="G139" s="423"/>
      <c r="H139" s="423"/>
      <c r="I139" s="423"/>
      <c r="J139" s="424">
        <f t="shared" si="4"/>
        <v>0</v>
      </c>
      <c r="K139" s="425">
        <f t="shared" si="5"/>
        <v>0</v>
      </c>
    </row>
    <row r="140" spans="1:11" ht="33.75" customHeight="1" x14ac:dyDescent="0.25">
      <c r="A140" s="420">
        <v>2</v>
      </c>
      <c r="B140" s="421">
        <v>2</v>
      </c>
      <c r="C140" s="421">
        <v>7</v>
      </c>
      <c r="D140" s="421">
        <v>2</v>
      </c>
      <c r="E140" s="421" t="s">
        <v>989</v>
      </c>
      <c r="F140" s="422" t="s">
        <v>1000</v>
      </c>
      <c r="G140" s="423"/>
      <c r="H140" s="423"/>
      <c r="I140" s="423"/>
      <c r="J140" s="424">
        <f t="shared" si="4"/>
        <v>0</v>
      </c>
      <c r="K140" s="425">
        <f t="shared" si="5"/>
        <v>0</v>
      </c>
    </row>
    <row r="141" spans="1:11" x14ac:dyDescent="0.25">
      <c r="A141" s="415">
        <v>2</v>
      </c>
      <c r="B141" s="416">
        <v>2</v>
      </c>
      <c r="C141" s="416">
        <v>7</v>
      </c>
      <c r="D141" s="416">
        <v>3</v>
      </c>
      <c r="E141" s="416"/>
      <c r="F141" s="432" t="s">
        <v>1001</v>
      </c>
      <c r="G141" s="418">
        <f>G142</f>
        <v>0</v>
      </c>
      <c r="H141" s="418">
        <f>H142</f>
        <v>0</v>
      </c>
      <c r="I141" s="418">
        <f>I142</f>
        <v>0</v>
      </c>
      <c r="J141" s="418">
        <f>J142</f>
        <v>0</v>
      </c>
      <c r="K141" s="419">
        <f>K142</f>
        <v>0</v>
      </c>
    </row>
    <row r="142" spans="1:11" x14ac:dyDescent="0.25">
      <c r="A142" s="420">
        <v>2</v>
      </c>
      <c r="B142" s="421">
        <v>2</v>
      </c>
      <c r="C142" s="421">
        <v>7</v>
      </c>
      <c r="D142" s="421">
        <v>3</v>
      </c>
      <c r="E142" s="421" t="s">
        <v>898</v>
      </c>
      <c r="F142" s="422" t="s">
        <v>1001</v>
      </c>
      <c r="G142" s="423"/>
      <c r="H142" s="423"/>
      <c r="I142" s="423"/>
      <c r="J142" s="424">
        <f>SUBTOTAL(9,G142:I142)</f>
        <v>0</v>
      </c>
      <c r="K142" s="425">
        <f>IFERROR(J142/$J$18*100,"0.00")</f>
        <v>0</v>
      </c>
    </row>
    <row r="143" spans="1:11" x14ac:dyDescent="0.25">
      <c r="A143" s="411">
        <v>2</v>
      </c>
      <c r="B143" s="412">
        <v>2</v>
      </c>
      <c r="C143" s="412">
        <v>8</v>
      </c>
      <c r="D143" s="412"/>
      <c r="E143" s="412"/>
      <c r="F143" s="413" t="s">
        <v>1002</v>
      </c>
      <c r="G143" s="414">
        <f>+G144+G146+G148+G150+G154+G157+G164</f>
        <v>24061.119999999999</v>
      </c>
      <c r="H143" s="414">
        <f>+H144+H146+H148+H150+H154+H157+H164</f>
        <v>282345.89</v>
      </c>
      <c r="I143" s="414">
        <f>+I144+I146+I148+I150+I154+I157+I164</f>
        <v>0</v>
      </c>
      <c r="J143" s="414">
        <f>+J144+J146+J148+J150+J154+J157+J164</f>
        <v>306407.01</v>
      </c>
      <c r="K143" s="414">
        <f>+K144+K146+K148+K150+K154+K157+K164</f>
        <v>0.19956408837634401</v>
      </c>
    </row>
    <row r="144" spans="1:11" x14ac:dyDescent="0.25">
      <c r="A144" s="415">
        <v>2</v>
      </c>
      <c r="B144" s="416">
        <v>2</v>
      </c>
      <c r="C144" s="416">
        <v>8</v>
      </c>
      <c r="D144" s="416">
        <v>1</v>
      </c>
      <c r="E144" s="416"/>
      <c r="F144" s="432" t="s">
        <v>1003</v>
      </c>
      <c r="G144" s="418">
        <f>G145</f>
        <v>0</v>
      </c>
      <c r="H144" s="418">
        <f>H145</f>
        <v>0</v>
      </c>
      <c r="I144" s="418">
        <f>I145</f>
        <v>0</v>
      </c>
      <c r="J144" s="418">
        <f>J145</f>
        <v>0</v>
      </c>
      <c r="K144" s="419">
        <f>K145</f>
        <v>0</v>
      </c>
    </row>
    <row r="145" spans="1:11" x14ac:dyDescent="0.25">
      <c r="A145" s="420">
        <v>2</v>
      </c>
      <c r="B145" s="421">
        <v>2</v>
      </c>
      <c r="C145" s="421">
        <v>8</v>
      </c>
      <c r="D145" s="421">
        <v>1</v>
      </c>
      <c r="E145" s="421" t="s">
        <v>898</v>
      </c>
      <c r="F145" s="422" t="s">
        <v>1003</v>
      </c>
      <c r="G145" s="423"/>
      <c r="H145" s="423"/>
      <c r="I145" s="423"/>
      <c r="J145" s="424">
        <f>SUBTOTAL(9,G145:I145)</f>
        <v>0</v>
      </c>
      <c r="K145" s="425">
        <f>IFERROR(J145/$J$18*100,"0.00")</f>
        <v>0</v>
      </c>
    </row>
    <row r="146" spans="1:11" x14ac:dyDescent="0.25">
      <c r="A146" s="415">
        <v>2</v>
      </c>
      <c r="B146" s="416">
        <v>2</v>
      </c>
      <c r="C146" s="416">
        <v>8</v>
      </c>
      <c r="D146" s="416">
        <v>2</v>
      </c>
      <c r="E146" s="416"/>
      <c r="F146" s="432" t="s">
        <v>1004</v>
      </c>
      <c r="G146" s="418">
        <f>G147</f>
        <v>24061.119999999999</v>
      </c>
      <c r="H146" s="418">
        <f>H147</f>
        <v>182598.39</v>
      </c>
      <c r="I146" s="418">
        <f>I147</f>
        <v>0</v>
      </c>
      <c r="J146" s="418">
        <f>J147</f>
        <v>206659.51</v>
      </c>
      <c r="K146" s="419">
        <f>K147</f>
        <v>0.13459815007969939</v>
      </c>
    </row>
    <row r="147" spans="1:11" x14ac:dyDescent="0.25">
      <c r="A147" s="420">
        <v>2</v>
      </c>
      <c r="B147" s="421">
        <v>2</v>
      </c>
      <c r="C147" s="421">
        <v>8</v>
      </c>
      <c r="D147" s="421">
        <v>2</v>
      </c>
      <c r="E147" s="421" t="s">
        <v>898</v>
      </c>
      <c r="F147" s="422" t="s">
        <v>1005</v>
      </c>
      <c r="G147" s="423">
        <v>24061.119999999999</v>
      </c>
      <c r="H147" s="423">
        <v>182598.39</v>
      </c>
      <c r="I147" s="423"/>
      <c r="J147" s="424">
        <f>SUBTOTAL(9,G147:I147)</f>
        <v>206659.51</v>
      </c>
      <c r="K147" s="425">
        <f>IFERROR(J147/$J$18*100,"0.00")</f>
        <v>0.13459815007969939</v>
      </c>
    </row>
    <row r="148" spans="1:11" x14ac:dyDescent="0.25">
      <c r="A148" s="415">
        <v>2</v>
      </c>
      <c r="B148" s="416">
        <v>2</v>
      </c>
      <c r="C148" s="416">
        <v>8</v>
      </c>
      <c r="D148" s="416">
        <v>4</v>
      </c>
      <c r="E148" s="416"/>
      <c r="F148" s="432" t="s">
        <v>1006</v>
      </c>
      <c r="G148" s="418">
        <f>G149</f>
        <v>0</v>
      </c>
      <c r="H148" s="418">
        <f>H149</f>
        <v>0</v>
      </c>
      <c r="I148" s="418">
        <f>I149</f>
        <v>0</v>
      </c>
      <c r="J148" s="418">
        <f>J149</f>
        <v>0</v>
      </c>
      <c r="K148" s="419">
        <f>K149</f>
        <v>0</v>
      </c>
    </row>
    <row r="149" spans="1:11" x14ac:dyDescent="0.25">
      <c r="A149" s="420">
        <v>2</v>
      </c>
      <c r="B149" s="421">
        <v>2</v>
      </c>
      <c r="C149" s="421">
        <v>8</v>
      </c>
      <c r="D149" s="421">
        <v>4</v>
      </c>
      <c r="E149" s="421" t="s">
        <v>898</v>
      </c>
      <c r="F149" s="422" t="s">
        <v>1006</v>
      </c>
      <c r="G149" s="423"/>
      <c r="H149" s="423"/>
      <c r="I149" s="423"/>
      <c r="J149" s="424">
        <f>SUBTOTAL(9,G149:I149)</f>
        <v>0</v>
      </c>
      <c r="K149" s="425">
        <f>IFERROR(J149/$J$18*100,"0.00")</f>
        <v>0</v>
      </c>
    </row>
    <row r="150" spans="1:11" x14ac:dyDescent="0.25">
      <c r="A150" s="415">
        <v>2</v>
      </c>
      <c r="B150" s="416">
        <v>2</v>
      </c>
      <c r="C150" s="416">
        <v>8</v>
      </c>
      <c r="D150" s="416">
        <v>5</v>
      </c>
      <c r="E150" s="416"/>
      <c r="F150" s="432" t="s">
        <v>1007</v>
      </c>
      <c r="G150" s="418">
        <f>SUM(G151:G153)</f>
        <v>0</v>
      </c>
      <c r="H150" s="418">
        <f>SUM(H151:H153)</f>
        <v>1250</v>
      </c>
      <c r="I150" s="418">
        <f>SUM(I151:I153)</f>
        <v>0</v>
      </c>
      <c r="J150" s="418">
        <f>SUM(J151:J153)</f>
        <v>1250</v>
      </c>
      <c r="K150" s="419">
        <f>SUM(K151:K153)</f>
        <v>8.1412990672253226E-4</v>
      </c>
    </row>
    <row r="151" spans="1:11" x14ac:dyDescent="0.25">
      <c r="A151" s="420">
        <v>2</v>
      </c>
      <c r="B151" s="421">
        <v>2</v>
      </c>
      <c r="C151" s="421">
        <v>8</v>
      </c>
      <c r="D151" s="421">
        <v>5</v>
      </c>
      <c r="E151" s="421" t="s">
        <v>898</v>
      </c>
      <c r="F151" s="422" t="s">
        <v>1008</v>
      </c>
      <c r="G151" s="423"/>
      <c r="H151" s="423">
        <v>600</v>
      </c>
      <c r="I151" s="423"/>
      <c r="J151" s="424">
        <f>SUBTOTAL(9,G151:I151)</f>
        <v>600</v>
      </c>
      <c r="K151" s="425">
        <f>IFERROR(J151/$J$18*100,"0.00")</f>
        <v>3.9078235522681552E-4</v>
      </c>
    </row>
    <row r="152" spans="1:11" x14ac:dyDescent="0.25">
      <c r="A152" s="420">
        <v>2</v>
      </c>
      <c r="B152" s="421">
        <v>2</v>
      </c>
      <c r="C152" s="421">
        <v>8</v>
      </c>
      <c r="D152" s="421">
        <v>5</v>
      </c>
      <c r="E152" s="421" t="s">
        <v>900</v>
      </c>
      <c r="F152" s="422" t="s">
        <v>1009</v>
      </c>
      <c r="G152" s="423"/>
      <c r="H152" s="423">
        <v>650</v>
      </c>
      <c r="I152" s="423"/>
      <c r="J152" s="424">
        <f>SUBTOTAL(9,G152:I152)</f>
        <v>650</v>
      </c>
      <c r="K152" s="425">
        <f>IFERROR(J152/$J$18*100,"0.00")</f>
        <v>4.2334755149571674E-4</v>
      </c>
    </row>
    <row r="153" spans="1:11" x14ac:dyDescent="0.25">
      <c r="A153" s="420">
        <v>2</v>
      </c>
      <c r="B153" s="421">
        <v>2</v>
      </c>
      <c r="C153" s="421">
        <v>8</v>
      </c>
      <c r="D153" s="421">
        <v>5</v>
      </c>
      <c r="E153" s="421" t="s">
        <v>907</v>
      </c>
      <c r="F153" s="422" t="s">
        <v>1010</v>
      </c>
      <c r="G153" s="423"/>
      <c r="H153" s="423"/>
      <c r="I153" s="423"/>
      <c r="J153" s="424">
        <f>SUBTOTAL(9,G153:I153)</f>
        <v>0</v>
      </c>
      <c r="K153" s="425">
        <f>IFERROR(J153/$J$18*100,"0.00")</f>
        <v>0</v>
      </c>
    </row>
    <row r="154" spans="1:11" x14ac:dyDescent="0.25">
      <c r="A154" s="415">
        <v>2</v>
      </c>
      <c r="B154" s="416">
        <v>2</v>
      </c>
      <c r="C154" s="416">
        <v>8</v>
      </c>
      <c r="D154" s="416">
        <v>6</v>
      </c>
      <c r="E154" s="416"/>
      <c r="F154" s="432" t="s">
        <v>1011</v>
      </c>
      <c r="G154" s="418">
        <f>SUM(G155:G156)</f>
        <v>0</v>
      </c>
      <c r="H154" s="418">
        <f>SUM(H155:H156)</f>
        <v>5397.5</v>
      </c>
      <c r="I154" s="418">
        <f>SUM(I155:I156)</f>
        <v>0</v>
      </c>
      <c r="J154" s="418">
        <f>SUM(J155:J156)</f>
        <v>5397.5</v>
      </c>
      <c r="K154" s="419">
        <f>SUM(K155:K156)</f>
        <v>3.5154129372278946E-3</v>
      </c>
    </row>
    <row r="155" spans="1:11" x14ac:dyDescent="0.25">
      <c r="A155" s="420">
        <v>2</v>
      </c>
      <c r="B155" s="421">
        <v>2</v>
      </c>
      <c r="C155" s="421">
        <v>8</v>
      </c>
      <c r="D155" s="421">
        <v>6</v>
      </c>
      <c r="E155" s="421" t="s">
        <v>898</v>
      </c>
      <c r="F155" s="422" t="s">
        <v>1012</v>
      </c>
      <c r="G155" s="423"/>
      <c r="H155" s="423">
        <v>5397.5</v>
      </c>
      <c r="I155" s="423"/>
      <c r="J155" s="424">
        <f>SUBTOTAL(9,G155:I155)</f>
        <v>5397.5</v>
      </c>
      <c r="K155" s="425">
        <f>IFERROR(J155/$J$18*100,"0.00")</f>
        <v>3.5154129372278946E-3</v>
      </c>
    </row>
    <row r="156" spans="1:11" x14ac:dyDescent="0.25">
      <c r="A156" s="420">
        <v>2</v>
      </c>
      <c r="B156" s="421">
        <v>2</v>
      </c>
      <c r="C156" s="421">
        <v>8</v>
      </c>
      <c r="D156" s="421">
        <v>6</v>
      </c>
      <c r="E156" s="421" t="s">
        <v>900</v>
      </c>
      <c r="F156" s="422" t="s">
        <v>1013</v>
      </c>
      <c r="G156" s="423"/>
      <c r="H156" s="423"/>
      <c r="I156" s="423"/>
      <c r="J156" s="424">
        <f>SUBTOTAL(9,G156:I156)</f>
        <v>0</v>
      </c>
      <c r="K156" s="425">
        <f>IFERROR(J156/$J$18*100,"0.00")</f>
        <v>0</v>
      </c>
    </row>
    <row r="157" spans="1:11" x14ac:dyDescent="0.25">
      <c r="A157" s="415">
        <v>2</v>
      </c>
      <c r="B157" s="416">
        <v>2</v>
      </c>
      <c r="C157" s="416">
        <v>8</v>
      </c>
      <c r="D157" s="416">
        <v>7</v>
      </c>
      <c r="E157" s="416"/>
      <c r="F157" s="432" t="s">
        <v>1014</v>
      </c>
      <c r="G157" s="418">
        <f>SUM(G158:G163)</f>
        <v>0</v>
      </c>
      <c r="H157" s="418">
        <f>SUM(H158:H163)</f>
        <v>93100</v>
      </c>
      <c r="I157" s="418">
        <f>SUM(I158:I163)</f>
        <v>0</v>
      </c>
      <c r="J157" s="418">
        <f>SUM(J158:J163)</f>
        <v>93100</v>
      </c>
      <c r="K157" s="419">
        <f>SUM(K158:K163)</f>
        <v>6.0636395452694204E-2</v>
      </c>
    </row>
    <row r="158" spans="1:11" x14ac:dyDescent="0.25">
      <c r="A158" s="420">
        <v>2</v>
      </c>
      <c r="B158" s="421">
        <v>2</v>
      </c>
      <c r="C158" s="421">
        <v>8</v>
      </c>
      <c r="D158" s="421">
        <v>7</v>
      </c>
      <c r="E158" s="421" t="s">
        <v>898</v>
      </c>
      <c r="F158" s="422" t="s">
        <v>1014</v>
      </c>
      <c r="G158" s="423"/>
      <c r="H158" s="423"/>
      <c r="I158" s="423"/>
      <c r="J158" s="424">
        <f t="shared" ref="J158:J163" si="6">SUBTOTAL(9,G158:I158)</f>
        <v>0</v>
      </c>
      <c r="K158" s="425">
        <f t="shared" ref="K158:K163" si="7">IFERROR(J158/$J$18*100,"0.00")</f>
        <v>0</v>
      </c>
    </row>
    <row r="159" spans="1:11" x14ac:dyDescent="0.25">
      <c r="A159" s="420">
        <v>2</v>
      </c>
      <c r="B159" s="421">
        <v>2</v>
      </c>
      <c r="C159" s="421">
        <v>8</v>
      </c>
      <c r="D159" s="421">
        <v>7</v>
      </c>
      <c r="E159" s="421" t="s">
        <v>900</v>
      </c>
      <c r="F159" s="422" t="s">
        <v>1015</v>
      </c>
      <c r="G159" s="423"/>
      <c r="H159" s="423">
        <v>93100</v>
      </c>
      <c r="I159" s="423"/>
      <c r="J159" s="424">
        <f t="shared" si="6"/>
        <v>93100</v>
      </c>
      <c r="K159" s="425">
        <f t="shared" si="7"/>
        <v>6.0636395452694204E-2</v>
      </c>
    </row>
    <row r="160" spans="1:11" x14ac:dyDescent="0.25">
      <c r="A160" s="420">
        <v>2</v>
      </c>
      <c r="B160" s="421">
        <v>2</v>
      </c>
      <c r="C160" s="421">
        <v>8</v>
      </c>
      <c r="D160" s="421">
        <v>7</v>
      </c>
      <c r="E160" s="421" t="s">
        <v>907</v>
      </c>
      <c r="F160" s="422" t="s">
        <v>1016</v>
      </c>
      <c r="G160" s="423"/>
      <c r="H160" s="423"/>
      <c r="I160" s="423"/>
      <c r="J160" s="424">
        <f t="shared" si="6"/>
        <v>0</v>
      </c>
      <c r="K160" s="425">
        <f t="shared" si="7"/>
        <v>0</v>
      </c>
    </row>
    <row r="161" spans="1:11" x14ac:dyDescent="0.25">
      <c r="A161" s="420">
        <v>2</v>
      </c>
      <c r="B161" s="421">
        <v>2</v>
      </c>
      <c r="C161" s="421">
        <v>8</v>
      </c>
      <c r="D161" s="421">
        <v>7</v>
      </c>
      <c r="E161" s="421" t="s">
        <v>922</v>
      </c>
      <c r="F161" s="422" t="s">
        <v>1017</v>
      </c>
      <c r="G161" s="423"/>
      <c r="H161" s="423"/>
      <c r="I161" s="423"/>
      <c r="J161" s="424">
        <f t="shared" si="6"/>
        <v>0</v>
      </c>
      <c r="K161" s="425">
        <f t="shared" si="7"/>
        <v>0</v>
      </c>
    </row>
    <row r="162" spans="1:11" x14ac:dyDescent="0.25">
      <c r="A162" s="420">
        <v>2</v>
      </c>
      <c r="B162" s="421">
        <v>2</v>
      </c>
      <c r="C162" s="421">
        <v>8</v>
      </c>
      <c r="D162" s="421">
        <v>7</v>
      </c>
      <c r="E162" s="421" t="s">
        <v>902</v>
      </c>
      <c r="F162" s="422" t="s">
        <v>1018</v>
      </c>
      <c r="G162" s="423"/>
      <c r="H162" s="423"/>
      <c r="I162" s="423"/>
      <c r="J162" s="424">
        <f t="shared" si="6"/>
        <v>0</v>
      </c>
      <c r="K162" s="425">
        <f t="shared" si="7"/>
        <v>0</v>
      </c>
    </row>
    <row r="163" spans="1:11" x14ac:dyDescent="0.25">
      <c r="A163" s="420">
        <v>2</v>
      </c>
      <c r="B163" s="421">
        <v>2</v>
      </c>
      <c r="C163" s="421">
        <v>8</v>
      </c>
      <c r="D163" s="421">
        <v>7</v>
      </c>
      <c r="E163" s="421" t="s">
        <v>904</v>
      </c>
      <c r="F163" s="422" t="s">
        <v>1019</v>
      </c>
      <c r="G163" s="423"/>
      <c r="H163" s="423"/>
      <c r="I163" s="423"/>
      <c r="J163" s="424">
        <f t="shared" si="6"/>
        <v>0</v>
      </c>
      <c r="K163" s="425">
        <f t="shared" si="7"/>
        <v>0</v>
      </c>
    </row>
    <row r="164" spans="1:11" x14ac:dyDescent="0.25">
      <c r="A164" s="415">
        <v>2</v>
      </c>
      <c r="B164" s="416">
        <v>2</v>
      </c>
      <c r="C164" s="416">
        <v>8</v>
      </c>
      <c r="D164" s="416">
        <v>8</v>
      </c>
      <c r="E164" s="416"/>
      <c r="F164" s="432" t="s">
        <v>1020</v>
      </c>
      <c r="G164" s="418">
        <f>SUM(G165:G166)</f>
        <v>0</v>
      </c>
      <c r="H164" s="418">
        <f>SUM(H165:H166)</f>
        <v>0</v>
      </c>
      <c r="I164" s="418">
        <f>SUM(I165:I166)</f>
        <v>0</v>
      </c>
      <c r="J164" s="418">
        <f>SUM(J165:J166)</f>
        <v>0</v>
      </c>
      <c r="K164" s="419">
        <f>SUM(K165:K166)</f>
        <v>0</v>
      </c>
    </row>
    <row r="165" spans="1:11" x14ac:dyDescent="0.25">
      <c r="A165" s="420">
        <v>2</v>
      </c>
      <c r="B165" s="421">
        <v>2</v>
      </c>
      <c r="C165" s="421">
        <v>8</v>
      </c>
      <c r="D165" s="421">
        <v>8</v>
      </c>
      <c r="E165" s="421" t="s">
        <v>898</v>
      </c>
      <c r="F165" s="422" t="s">
        <v>1021</v>
      </c>
      <c r="G165" s="423"/>
      <c r="H165" s="423"/>
      <c r="I165" s="423"/>
      <c r="J165" s="424">
        <f>SUBTOTAL(9,G165:I165)</f>
        <v>0</v>
      </c>
      <c r="K165" s="425">
        <f>IFERROR(J165/$J$18*100,"0.00")</f>
        <v>0</v>
      </c>
    </row>
    <row r="166" spans="1:11" x14ac:dyDescent="0.25">
      <c r="A166" s="420">
        <v>2</v>
      </c>
      <c r="B166" s="421">
        <v>2</v>
      </c>
      <c r="C166" s="421">
        <v>8</v>
      </c>
      <c r="D166" s="421">
        <v>8</v>
      </c>
      <c r="E166" s="421" t="s">
        <v>900</v>
      </c>
      <c r="F166" s="422" t="s">
        <v>1022</v>
      </c>
      <c r="G166" s="423"/>
      <c r="H166" s="423"/>
      <c r="I166" s="423"/>
      <c r="J166" s="424">
        <f>SUBTOTAL(9,G166:I166)</f>
        <v>0</v>
      </c>
      <c r="K166" s="425">
        <f>IFERROR(J166/$J$18*100,"0.00")</f>
        <v>0</v>
      </c>
    </row>
    <row r="167" spans="1:11" x14ac:dyDescent="0.25">
      <c r="A167" s="415">
        <v>2</v>
      </c>
      <c r="B167" s="416">
        <v>2</v>
      </c>
      <c r="C167" s="416">
        <v>9</v>
      </c>
      <c r="D167" s="416">
        <v>2</v>
      </c>
      <c r="E167" s="421"/>
      <c r="F167" s="432" t="s">
        <v>1023</v>
      </c>
      <c r="G167" s="418">
        <f>+G168+G169</f>
        <v>0</v>
      </c>
      <c r="H167" s="418">
        <f>+H168+H169</f>
        <v>0</v>
      </c>
      <c r="I167" s="418">
        <f>+I168+I169</f>
        <v>0</v>
      </c>
      <c r="J167" s="418">
        <f>+J168+J169</f>
        <v>0</v>
      </c>
      <c r="K167" s="427">
        <f>+K169</f>
        <v>0</v>
      </c>
    </row>
    <row r="168" spans="1:11" x14ac:dyDescent="0.25">
      <c r="A168" s="420">
        <v>2</v>
      </c>
      <c r="B168" s="421">
        <v>2</v>
      </c>
      <c r="C168" s="421">
        <v>9</v>
      </c>
      <c r="D168" s="421">
        <v>2</v>
      </c>
      <c r="E168" s="421" t="s">
        <v>858</v>
      </c>
      <c r="F168" s="422" t="s">
        <v>1023</v>
      </c>
      <c r="G168" s="438"/>
      <c r="H168" s="438"/>
      <c r="I168" s="438"/>
      <c r="J168" s="438">
        <f>SUBTOTAL(9,G168:I168)</f>
        <v>0</v>
      </c>
      <c r="K168" s="425">
        <f>IFERROR(J168/$J$18*100,"0.00")</f>
        <v>0</v>
      </c>
    </row>
    <row r="169" spans="1:11" x14ac:dyDescent="0.25">
      <c r="A169" s="420">
        <v>2</v>
      </c>
      <c r="B169" s="421">
        <v>2</v>
      </c>
      <c r="C169" s="421">
        <v>9</v>
      </c>
      <c r="D169" s="421">
        <v>2</v>
      </c>
      <c r="E169" s="421" t="s">
        <v>907</v>
      </c>
      <c r="F169" s="422" t="s">
        <v>1024</v>
      </c>
      <c r="G169" s="423"/>
      <c r="H169" s="423"/>
      <c r="I169" s="423"/>
      <c r="J169" s="438">
        <f>SUBTOTAL(9,G169:I169)</f>
        <v>0</v>
      </c>
      <c r="K169" s="425">
        <f>IFERROR(J169/$J$18*100,"0.00")</f>
        <v>0</v>
      </c>
    </row>
    <row r="170" spans="1:11" x14ac:dyDescent="0.25">
      <c r="A170" s="407">
        <v>2</v>
      </c>
      <c r="B170" s="408">
        <v>3</v>
      </c>
      <c r="C170" s="408"/>
      <c r="D170" s="408"/>
      <c r="E170" s="408"/>
      <c r="F170" s="409" t="s">
        <v>1025</v>
      </c>
      <c r="G170" s="410">
        <f>+G171+G179+G188+G197+G200+G209+G224+G237</f>
        <v>14298554.550000001</v>
      </c>
      <c r="H170" s="410">
        <f>+H171+H179+H188+H197+H200+H209+H224+H237</f>
        <v>34955644.469999999</v>
      </c>
      <c r="I170" s="410">
        <f>+I171+I179+I188+I197+I200+I209+I224+I237</f>
        <v>0</v>
      </c>
      <c r="J170" s="410">
        <f>+J171+J179+J188+J197+J200+J209+J224+J237</f>
        <v>62704286.25</v>
      </c>
      <c r="K170" s="410">
        <f>+K171+K179+K188+K197+K200+K209+K224+K237</f>
        <v>36.514829110825062</v>
      </c>
    </row>
    <row r="171" spans="1:11" x14ac:dyDescent="0.25">
      <c r="A171" s="411">
        <v>2</v>
      </c>
      <c r="B171" s="412">
        <v>3</v>
      </c>
      <c r="C171" s="412">
        <v>1</v>
      </c>
      <c r="D171" s="412"/>
      <c r="E171" s="412"/>
      <c r="F171" s="413" t="s">
        <v>1026</v>
      </c>
      <c r="G171" s="414">
        <f>+G172+G174+G177</f>
        <v>72918.41</v>
      </c>
      <c r="H171" s="414">
        <f>+H172+H174+H177</f>
        <v>4263929.46</v>
      </c>
      <c r="I171" s="414">
        <f>+I172+I174+I177</f>
        <v>0</v>
      </c>
      <c r="J171" s="414">
        <f>+J172+J174+J177</f>
        <v>4336847.8699999992</v>
      </c>
      <c r="K171" s="414">
        <f>+K172+K174+K177</f>
        <v>2.8246060414983303</v>
      </c>
    </row>
    <row r="172" spans="1:11" x14ac:dyDescent="0.25">
      <c r="A172" s="415">
        <v>2</v>
      </c>
      <c r="B172" s="416">
        <v>3</v>
      </c>
      <c r="C172" s="416">
        <v>1</v>
      </c>
      <c r="D172" s="416">
        <v>1</v>
      </c>
      <c r="E172" s="416"/>
      <c r="F172" s="432" t="s">
        <v>1027</v>
      </c>
      <c r="G172" s="418">
        <f>+G173</f>
        <v>72918.41</v>
      </c>
      <c r="H172" s="418">
        <f>+H173</f>
        <v>4165218.86</v>
      </c>
      <c r="I172" s="418">
        <f>+I173</f>
        <v>0</v>
      </c>
      <c r="J172" s="418">
        <f>+J173</f>
        <v>4238137.2699999996</v>
      </c>
      <c r="K172" s="419">
        <f>+K173</f>
        <v>2.7603154402419099</v>
      </c>
    </row>
    <row r="173" spans="1:11" x14ac:dyDescent="0.25">
      <c r="A173" s="420">
        <v>2</v>
      </c>
      <c r="B173" s="421">
        <v>3</v>
      </c>
      <c r="C173" s="421">
        <v>1</v>
      </c>
      <c r="D173" s="421">
        <v>1</v>
      </c>
      <c r="E173" s="421" t="s">
        <v>898</v>
      </c>
      <c r="F173" s="422" t="s">
        <v>1027</v>
      </c>
      <c r="G173" s="423">
        <v>72918.41</v>
      </c>
      <c r="H173" s="423">
        <v>4165218.86</v>
      </c>
      <c r="I173" s="423"/>
      <c r="J173" s="424">
        <f>SUBTOTAL(9,G173:I173)</f>
        <v>4238137.2699999996</v>
      </c>
      <c r="K173" s="425">
        <f>IFERROR(J173/$J$18*100,"0.00")</f>
        <v>2.7603154402419099</v>
      </c>
    </row>
    <row r="174" spans="1:11" x14ac:dyDescent="0.25">
      <c r="A174" s="415">
        <v>2</v>
      </c>
      <c r="B174" s="416">
        <v>3</v>
      </c>
      <c r="C174" s="416">
        <v>1</v>
      </c>
      <c r="D174" s="416">
        <v>3</v>
      </c>
      <c r="E174" s="416"/>
      <c r="F174" s="432" t="s">
        <v>1028</v>
      </c>
      <c r="G174" s="418">
        <f>SUM(G175:G176)</f>
        <v>0</v>
      </c>
      <c r="H174" s="418">
        <f>SUM(H175:H176)</f>
        <v>16500</v>
      </c>
      <c r="I174" s="418">
        <f>SUM(I175:I176)</f>
        <v>0</v>
      </c>
      <c r="J174" s="418">
        <f>SUM(J175:J176)</f>
        <v>16500</v>
      </c>
      <c r="K174" s="419">
        <f>SUM(K175:K176)</f>
        <v>1.0746514768737427E-2</v>
      </c>
    </row>
    <row r="175" spans="1:11" x14ac:dyDescent="0.25">
      <c r="A175" s="420">
        <v>2</v>
      </c>
      <c r="B175" s="421">
        <v>3</v>
      </c>
      <c r="C175" s="421">
        <v>1</v>
      </c>
      <c r="D175" s="421">
        <v>3</v>
      </c>
      <c r="E175" s="421" t="s">
        <v>900</v>
      </c>
      <c r="F175" s="422" t="s">
        <v>1029</v>
      </c>
      <c r="G175" s="423"/>
      <c r="H175" s="423"/>
      <c r="I175" s="423"/>
      <c r="J175" s="424">
        <f>SUBTOTAL(9,G175:I175)</f>
        <v>0</v>
      </c>
      <c r="K175" s="425">
        <f>IFERROR(J175/$J$18*100,"0.00")</f>
        <v>0</v>
      </c>
    </row>
    <row r="176" spans="1:11" x14ac:dyDescent="0.25">
      <c r="A176" s="420">
        <v>2</v>
      </c>
      <c r="B176" s="421">
        <v>3</v>
      </c>
      <c r="C176" s="421">
        <v>1</v>
      </c>
      <c r="D176" s="421">
        <v>3</v>
      </c>
      <c r="E176" s="421" t="s">
        <v>907</v>
      </c>
      <c r="F176" s="422" t="s">
        <v>1030</v>
      </c>
      <c r="G176" s="423"/>
      <c r="H176" s="423">
        <v>16500</v>
      </c>
      <c r="I176" s="423"/>
      <c r="J176" s="424">
        <f>SUBTOTAL(9,G176:I176)</f>
        <v>16500</v>
      </c>
      <c r="K176" s="425">
        <f>IFERROR(J176/$J$18*100,"0.00")</f>
        <v>1.0746514768737427E-2</v>
      </c>
    </row>
    <row r="177" spans="1:11" x14ac:dyDescent="0.25">
      <c r="A177" s="415">
        <v>2</v>
      </c>
      <c r="B177" s="416">
        <v>3</v>
      </c>
      <c r="C177" s="416">
        <v>1</v>
      </c>
      <c r="D177" s="416">
        <v>4</v>
      </c>
      <c r="E177" s="416"/>
      <c r="F177" s="432" t="s">
        <v>1031</v>
      </c>
      <c r="G177" s="437">
        <f>+G178</f>
        <v>0</v>
      </c>
      <c r="H177" s="437">
        <f>+H178</f>
        <v>82210.600000000006</v>
      </c>
      <c r="I177" s="437">
        <f>+I178</f>
        <v>0</v>
      </c>
      <c r="J177" s="437">
        <f>+J178</f>
        <v>82210.600000000006</v>
      </c>
      <c r="K177" s="427">
        <f>+K178</f>
        <v>5.3544086487682739E-2</v>
      </c>
    </row>
    <row r="178" spans="1:11" x14ac:dyDescent="0.25">
      <c r="A178" s="420">
        <v>2</v>
      </c>
      <c r="B178" s="421">
        <v>3</v>
      </c>
      <c r="C178" s="421">
        <v>1</v>
      </c>
      <c r="D178" s="421">
        <v>4</v>
      </c>
      <c r="E178" s="421" t="s">
        <v>898</v>
      </c>
      <c r="F178" s="422" t="s">
        <v>1031</v>
      </c>
      <c r="G178" s="423"/>
      <c r="H178" s="423">
        <v>82210.600000000006</v>
      </c>
      <c r="I178" s="423"/>
      <c r="J178" s="424">
        <f>SUBTOTAL(9,G178:I178)</f>
        <v>82210.600000000006</v>
      </c>
      <c r="K178" s="425">
        <f>IFERROR(J178/$J$18*100,"0.00")</f>
        <v>5.3544086487682739E-2</v>
      </c>
    </row>
    <row r="179" spans="1:11" x14ac:dyDescent="0.25">
      <c r="A179" s="411">
        <v>2</v>
      </c>
      <c r="B179" s="412">
        <v>3</v>
      </c>
      <c r="C179" s="412">
        <v>2</v>
      </c>
      <c r="D179" s="412"/>
      <c r="E179" s="412"/>
      <c r="F179" s="413" t="s">
        <v>1032</v>
      </c>
      <c r="G179" s="414">
        <f>+G180+G182+G184+G186</f>
        <v>0</v>
      </c>
      <c r="H179" s="414">
        <f>+H180+H182+H184+H186</f>
        <v>174197.65</v>
      </c>
      <c r="I179" s="414">
        <f>+I180+I182+I184+I186</f>
        <v>0</v>
      </c>
      <c r="J179" s="414">
        <f>+J180+J182+J184+J186</f>
        <v>174197.65</v>
      </c>
      <c r="K179" s="433">
        <f>+K180+K182+K184+K186</f>
        <v>0.11345561323662745</v>
      </c>
    </row>
    <row r="180" spans="1:11" x14ac:dyDescent="0.25">
      <c r="A180" s="415">
        <v>2</v>
      </c>
      <c r="B180" s="416">
        <v>3</v>
      </c>
      <c r="C180" s="416">
        <v>2</v>
      </c>
      <c r="D180" s="416">
        <v>1</v>
      </c>
      <c r="E180" s="416"/>
      <c r="F180" s="432" t="s">
        <v>1033</v>
      </c>
      <c r="G180" s="437">
        <f>+G181</f>
        <v>0</v>
      </c>
      <c r="H180" s="437">
        <f>+H181</f>
        <v>0</v>
      </c>
      <c r="I180" s="437">
        <f>+I181</f>
        <v>0</v>
      </c>
      <c r="J180" s="437">
        <f>+J181</f>
        <v>0</v>
      </c>
      <c r="K180" s="427">
        <f>+K181</f>
        <v>0</v>
      </c>
    </row>
    <row r="181" spans="1:11" x14ac:dyDescent="0.25">
      <c r="A181" s="420">
        <v>2</v>
      </c>
      <c r="B181" s="421">
        <v>3</v>
      </c>
      <c r="C181" s="421">
        <v>2</v>
      </c>
      <c r="D181" s="421">
        <v>1</v>
      </c>
      <c r="E181" s="421" t="s">
        <v>898</v>
      </c>
      <c r="F181" s="422" t="s">
        <v>1033</v>
      </c>
      <c r="G181" s="423"/>
      <c r="H181" s="423"/>
      <c r="I181" s="423"/>
      <c r="J181" s="424">
        <f>SUBTOTAL(9,G181:I181)</f>
        <v>0</v>
      </c>
      <c r="K181" s="425">
        <f>IFERROR(J181/$J$18*100,"0.00")</f>
        <v>0</v>
      </c>
    </row>
    <row r="182" spans="1:11" x14ac:dyDescent="0.25">
      <c r="A182" s="415">
        <v>2</v>
      </c>
      <c r="B182" s="416">
        <v>3</v>
      </c>
      <c r="C182" s="416">
        <v>2</v>
      </c>
      <c r="D182" s="416">
        <v>2</v>
      </c>
      <c r="E182" s="416"/>
      <c r="F182" s="432" t="s">
        <v>1034</v>
      </c>
      <c r="G182" s="437">
        <f>+G183</f>
        <v>0</v>
      </c>
      <c r="H182" s="437">
        <f>+H183</f>
        <v>174197.65</v>
      </c>
      <c r="I182" s="437">
        <f>+I183</f>
        <v>0</v>
      </c>
      <c r="J182" s="437">
        <f>+J183</f>
        <v>174197.65</v>
      </c>
      <c r="K182" s="427">
        <f>+K183</f>
        <v>0.11345561323662745</v>
      </c>
    </row>
    <row r="183" spans="1:11" x14ac:dyDescent="0.25">
      <c r="A183" s="420">
        <v>2</v>
      </c>
      <c r="B183" s="421">
        <v>3</v>
      </c>
      <c r="C183" s="421">
        <v>2</v>
      </c>
      <c r="D183" s="421">
        <v>2</v>
      </c>
      <c r="E183" s="421" t="s">
        <v>898</v>
      </c>
      <c r="F183" s="422" t="s">
        <v>1034</v>
      </c>
      <c r="G183" s="423"/>
      <c r="H183" s="423">
        <v>174197.65</v>
      </c>
      <c r="I183" s="423"/>
      <c r="J183" s="424">
        <f>SUBTOTAL(9,G183:I183)</f>
        <v>174197.65</v>
      </c>
      <c r="K183" s="425">
        <f>IFERROR(J183/$J$18*100,"0.00")</f>
        <v>0.11345561323662745</v>
      </c>
    </row>
    <row r="184" spans="1:11" x14ac:dyDescent="0.25">
      <c r="A184" s="415">
        <v>2</v>
      </c>
      <c r="B184" s="416">
        <v>3</v>
      </c>
      <c r="C184" s="416">
        <v>2</v>
      </c>
      <c r="D184" s="416">
        <v>3</v>
      </c>
      <c r="E184" s="416"/>
      <c r="F184" s="432" t="s">
        <v>1035</v>
      </c>
      <c r="G184" s="437">
        <f>+G185</f>
        <v>0</v>
      </c>
      <c r="H184" s="437">
        <f>+H185</f>
        <v>0</v>
      </c>
      <c r="I184" s="437">
        <f>+I185</f>
        <v>0</v>
      </c>
      <c r="J184" s="437">
        <f>+J185</f>
        <v>0</v>
      </c>
      <c r="K184" s="427">
        <f>+K185</f>
        <v>0</v>
      </c>
    </row>
    <row r="185" spans="1:11" x14ac:dyDescent="0.25">
      <c r="A185" s="420">
        <v>2</v>
      </c>
      <c r="B185" s="421">
        <v>3</v>
      </c>
      <c r="C185" s="421">
        <v>2</v>
      </c>
      <c r="D185" s="421">
        <v>3</v>
      </c>
      <c r="E185" s="421" t="s">
        <v>898</v>
      </c>
      <c r="F185" s="422" t="s">
        <v>1035</v>
      </c>
      <c r="G185" s="423"/>
      <c r="H185" s="423"/>
      <c r="I185" s="423"/>
      <c r="J185" s="424">
        <f>SUBTOTAL(9,G185:I185)</f>
        <v>0</v>
      </c>
      <c r="K185" s="425">
        <f>IFERROR(J185/$J$18*100,"0.00")</f>
        <v>0</v>
      </c>
    </row>
    <row r="186" spans="1:11" x14ac:dyDescent="0.25">
      <c r="A186" s="415">
        <v>2</v>
      </c>
      <c r="B186" s="416">
        <v>3</v>
      </c>
      <c r="C186" s="416">
        <v>2</v>
      </c>
      <c r="D186" s="416">
        <v>4</v>
      </c>
      <c r="E186" s="416"/>
      <c r="F186" s="432" t="s">
        <v>1036</v>
      </c>
      <c r="G186" s="437">
        <f>+G187</f>
        <v>0</v>
      </c>
      <c r="H186" s="437">
        <f>+H187</f>
        <v>0</v>
      </c>
      <c r="I186" s="437">
        <f>+I187</f>
        <v>0</v>
      </c>
      <c r="J186" s="437">
        <f>+J187</f>
        <v>0</v>
      </c>
      <c r="K186" s="427">
        <f>+K187</f>
        <v>0</v>
      </c>
    </row>
    <row r="187" spans="1:11" x14ac:dyDescent="0.25">
      <c r="A187" s="420">
        <v>2</v>
      </c>
      <c r="B187" s="421">
        <v>3</v>
      </c>
      <c r="C187" s="421">
        <v>2</v>
      </c>
      <c r="D187" s="421">
        <v>4</v>
      </c>
      <c r="E187" s="421" t="s">
        <v>898</v>
      </c>
      <c r="F187" s="422" t="s">
        <v>1036</v>
      </c>
      <c r="G187" s="423"/>
      <c r="H187" s="423"/>
      <c r="I187" s="423"/>
      <c r="J187" s="424">
        <f>SUBTOTAL(9,G187:I187)</f>
        <v>0</v>
      </c>
      <c r="K187" s="425">
        <f>IFERROR(J187/$J$18*100,"0.00")</f>
        <v>0</v>
      </c>
    </row>
    <row r="188" spans="1:11" x14ac:dyDescent="0.25">
      <c r="A188" s="411">
        <v>2</v>
      </c>
      <c r="B188" s="412">
        <v>3</v>
      </c>
      <c r="C188" s="412">
        <v>3</v>
      </c>
      <c r="D188" s="412"/>
      <c r="E188" s="412"/>
      <c r="F188" s="413" t="s">
        <v>1037</v>
      </c>
      <c r="G188" s="414">
        <f>+G189+G191+G193+G195</f>
        <v>0</v>
      </c>
      <c r="H188" s="414">
        <f>+H189+H191+H193+H195</f>
        <v>8239179.7699999996</v>
      </c>
      <c r="I188" s="414">
        <f>+I189+I191+I193+I195</f>
        <v>0</v>
      </c>
      <c r="J188" s="414">
        <f>+J189+J191+J193+J195</f>
        <v>8239179.7699999996</v>
      </c>
      <c r="K188" s="414">
        <f>+K189+K191+K193+K195</f>
        <v>5.3662101260962203</v>
      </c>
    </row>
    <row r="189" spans="1:11" x14ac:dyDescent="0.25">
      <c r="A189" s="415">
        <v>2</v>
      </c>
      <c r="B189" s="416">
        <v>3</v>
      </c>
      <c r="C189" s="416">
        <v>3</v>
      </c>
      <c r="D189" s="416">
        <v>1</v>
      </c>
      <c r="E189" s="416"/>
      <c r="F189" s="432" t="s">
        <v>1038</v>
      </c>
      <c r="G189" s="418">
        <f>G190</f>
        <v>0</v>
      </c>
      <c r="H189" s="418">
        <f>H190</f>
        <v>0</v>
      </c>
      <c r="I189" s="418">
        <f>I190</f>
        <v>0</v>
      </c>
      <c r="J189" s="418">
        <f>J190</f>
        <v>0</v>
      </c>
      <c r="K189" s="419">
        <f>K190</f>
        <v>0</v>
      </c>
    </row>
    <row r="190" spans="1:11" x14ac:dyDescent="0.25">
      <c r="A190" s="420">
        <v>2</v>
      </c>
      <c r="B190" s="421">
        <v>3</v>
      </c>
      <c r="C190" s="421">
        <v>3</v>
      </c>
      <c r="D190" s="421">
        <v>1</v>
      </c>
      <c r="E190" s="421" t="s">
        <v>898</v>
      </c>
      <c r="F190" s="422" t="s">
        <v>1038</v>
      </c>
      <c r="G190" s="423"/>
      <c r="H190" s="423"/>
      <c r="I190" s="423"/>
      <c r="J190" s="424">
        <f>SUBTOTAL(9,G190:I190)</f>
        <v>0</v>
      </c>
      <c r="K190" s="425">
        <f>IFERROR(J190/$J$18*100,"0.00")</f>
        <v>0</v>
      </c>
    </row>
    <row r="191" spans="1:11" x14ac:dyDescent="0.25">
      <c r="A191" s="415">
        <v>2</v>
      </c>
      <c r="B191" s="416">
        <v>3</v>
      </c>
      <c r="C191" s="416">
        <v>3</v>
      </c>
      <c r="D191" s="416">
        <v>2</v>
      </c>
      <c r="E191" s="416"/>
      <c r="F191" s="432" t="s">
        <v>1039</v>
      </c>
      <c r="G191" s="437">
        <f>+G192</f>
        <v>0</v>
      </c>
      <c r="H191" s="437">
        <f>+H192</f>
        <v>0</v>
      </c>
      <c r="I191" s="437">
        <f>+I192</f>
        <v>0</v>
      </c>
      <c r="J191" s="437">
        <f>+J192</f>
        <v>0</v>
      </c>
      <c r="K191" s="427">
        <f>+K192</f>
        <v>0</v>
      </c>
    </row>
    <row r="192" spans="1:11" x14ac:dyDescent="0.25">
      <c r="A192" s="420">
        <v>2</v>
      </c>
      <c r="B192" s="421">
        <v>3</v>
      </c>
      <c r="C192" s="421">
        <v>3</v>
      </c>
      <c r="D192" s="421">
        <v>2</v>
      </c>
      <c r="E192" s="421" t="s">
        <v>898</v>
      </c>
      <c r="F192" s="422" t="s">
        <v>1039</v>
      </c>
      <c r="G192" s="423"/>
      <c r="H192" s="423"/>
      <c r="I192" s="423"/>
      <c r="J192" s="424">
        <f>SUBTOTAL(9,G192:I192)</f>
        <v>0</v>
      </c>
      <c r="K192" s="425">
        <f>IFERROR(J192/$J$18*100,"0.00")</f>
        <v>0</v>
      </c>
    </row>
    <row r="193" spans="1:11" x14ac:dyDescent="0.25">
      <c r="A193" s="415">
        <v>2</v>
      </c>
      <c r="B193" s="416">
        <v>3</v>
      </c>
      <c r="C193" s="416">
        <v>3</v>
      </c>
      <c r="D193" s="416">
        <v>3</v>
      </c>
      <c r="E193" s="416"/>
      <c r="F193" s="432" t="s">
        <v>1040</v>
      </c>
      <c r="G193" s="437">
        <f>+G194</f>
        <v>0</v>
      </c>
      <c r="H193" s="437">
        <f>+H194</f>
        <v>8239179.7699999996</v>
      </c>
      <c r="I193" s="437">
        <f>+I194</f>
        <v>0</v>
      </c>
      <c r="J193" s="437">
        <f>+J194</f>
        <v>8239179.7699999996</v>
      </c>
      <c r="K193" s="427">
        <f>+K194</f>
        <v>5.3662101260962203</v>
      </c>
    </row>
    <row r="194" spans="1:11" x14ac:dyDescent="0.25">
      <c r="A194" s="420">
        <v>2</v>
      </c>
      <c r="B194" s="421">
        <v>3</v>
      </c>
      <c r="C194" s="421">
        <v>3</v>
      </c>
      <c r="D194" s="421">
        <v>3</v>
      </c>
      <c r="E194" s="421" t="s">
        <v>898</v>
      </c>
      <c r="F194" s="422" t="s">
        <v>1040</v>
      </c>
      <c r="G194" s="423"/>
      <c r="H194" s="423">
        <v>8239179.7699999996</v>
      </c>
      <c r="I194" s="423"/>
      <c r="J194" s="424">
        <f>SUBTOTAL(9,G194:I194)</f>
        <v>8239179.7699999996</v>
      </c>
      <c r="K194" s="425">
        <f>IFERROR(J194/$J$18*100,"0.00")</f>
        <v>5.3662101260962203</v>
      </c>
    </row>
    <row r="195" spans="1:11" x14ac:dyDescent="0.25">
      <c r="A195" s="415">
        <v>2</v>
      </c>
      <c r="B195" s="416">
        <v>3</v>
      </c>
      <c r="C195" s="416">
        <v>3</v>
      </c>
      <c r="D195" s="416">
        <v>4</v>
      </c>
      <c r="E195" s="416"/>
      <c r="F195" s="432" t="s">
        <v>1041</v>
      </c>
      <c r="G195" s="437">
        <f>+G196</f>
        <v>0</v>
      </c>
      <c r="H195" s="437">
        <f>+H196</f>
        <v>0</v>
      </c>
      <c r="I195" s="437">
        <f>+I196</f>
        <v>0</v>
      </c>
      <c r="J195" s="437">
        <f>+J196</f>
        <v>0</v>
      </c>
      <c r="K195" s="427">
        <f>+K196</f>
        <v>0</v>
      </c>
    </row>
    <row r="196" spans="1:11" x14ac:dyDescent="0.25">
      <c r="A196" s="420">
        <v>2</v>
      </c>
      <c r="B196" s="421">
        <v>3</v>
      </c>
      <c r="C196" s="421">
        <v>3</v>
      </c>
      <c r="D196" s="421">
        <v>4</v>
      </c>
      <c r="E196" s="421" t="s">
        <v>898</v>
      </c>
      <c r="F196" s="422" t="s">
        <v>1041</v>
      </c>
      <c r="G196" s="423"/>
      <c r="H196" s="423"/>
      <c r="I196" s="423"/>
      <c r="J196" s="424">
        <f>SUBTOTAL(9,G196:I196)</f>
        <v>0</v>
      </c>
      <c r="K196" s="425">
        <f>IFERROR(J196/$J$18*100,"0.00")</f>
        <v>0</v>
      </c>
    </row>
    <row r="197" spans="1:11" x14ac:dyDescent="0.25">
      <c r="A197" s="411">
        <v>2</v>
      </c>
      <c r="B197" s="412">
        <v>3</v>
      </c>
      <c r="C197" s="412">
        <v>4</v>
      </c>
      <c r="D197" s="412"/>
      <c r="E197" s="412"/>
      <c r="F197" s="413" t="s">
        <v>1042</v>
      </c>
      <c r="G197" s="414">
        <f t="shared" ref="G197:K198" si="8">+G198</f>
        <v>1933769.21</v>
      </c>
      <c r="H197" s="414">
        <f t="shared" si="8"/>
        <v>1291150</v>
      </c>
      <c r="I197" s="414">
        <f t="shared" si="8"/>
        <v>0</v>
      </c>
      <c r="J197" s="414">
        <f t="shared" si="8"/>
        <v>3224919.21</v>
      </c>
      <c r="K197" s="433">
        <f t="shared" si="8"/>
        <v>2.100402540500002</v>
      </c>
    </row>
    <row r="198" spans="1:11" x14ac:dyDescent="0.25">
      <c r="A198" s="415">
        <v>2</v>
      </c>
      <c r="B198" s="416">
        <v>3</v>
      </c>
      <c r="C198" s="416">
        <v>4</v>
      </c>
      <c r="D198" s="416">
        <v>1</v>
      </c>
      <c r="E198" s="416"/>
      <c r="F198" s="432" t="s">
        <v>1043</v>
      </c>
      <c r="G198" s="437">
        <f t="shared" si="8"/>
        <v>1933769.21</v>
      </c>
      <c r="H198" s="437">
        <f t="shared" si="8"/>
        <v>1291150</v>
      </c>
      <c r="I198" s="437">
        <f t="shared" si="8"/>
        <v>0</v>
      </c>
      <c r="J198" s="437">
        <f t="shared" si="8"/>
        <v>3224919.21</v>
      </c>
      <c r="K198" s="427">
        <f t="shared" si="8"/>
        <v>2.100402540500002</v>
      </c>
    </row>
    <row r="199" spans="1:11" x14ac:dyDescent="0.25">
      <c r="A199" s="420">
        <v>2</v>
      </c>
      <c r="B199" s="421">
        <v>3</v>
      </c>
      <c r="C199" s="421">
        <v>4</v>
      </c>
      <c r="D199" s="421">
        <v>1</v>
      </c>
      <c r="E199" s="421" t="s">
        <v>898</v>
      </c>
      <c r="F199" s="422" t="s">
        <v>1043</v>
      </c>
      <c r="G199" s="423">
        <v>1933769.21</v>
      </c>
      <c r="H199" s="423">
        <v>1291150</v>
      </c>
      <c r="I199" s="423"/>
      <c r="J199" s="424">
        <f>SUBTOTAL(9,G199:I199)</f>
        <v>3224919.21</v>
      </c>
      <c r="K199" s="425">
        <f>IFERROR(J199/$J$18*100,"0.00")</f>
        <v>2.100402540500002</v>
      </c>
    </row>
    <row r="200" spans="1:11" x14ac:dyDescent="0.25">
      <c r="A200" s="411">
        <v>2</v>
      </c>
      <c r="B200" s="412">
        <v>3</v>
      </c>
      <c r="C200" s="412">
        <v>5</v>
      </c>
      <c r="D200" s="412"/>
      <c r="E200" s="412"/>
      <c r="F200" s="413" t="s">
        <v>1044</v>
      </c>
      <c r="G200" s="414">
        <f>+G201+G203+G205+G207</f>
        <v>62677.38</v>
      </c>
      <c r="H200" s="414">
        <f>+H201+H203+H205+H207</f>
        <v>682403.48</v>
      </c>
      <c r="I200" s="414">
        <f>+I201+I203+I205+I207</f>
        <v>0</v>
      </c>
      <c r="J200" s="414">
        <f>+J201+J203+J205+J207</f>
        <v>745080.86</v>
      </c>
      <c r="K200" s="414">
        <f>+K201+K203+K205+K207</f>
        <v>0.48527408884203527</v>
      </c>
    </row>
    <row r="201" spans="1:11" x14ac:dyDescent="0.25">
      <c r="A201" s="415">
        <v>2</v>
      </c>
      <c r="B201" s="416">
        <v>3</v>
      </c>
      <c r="C201" s="416">
        <v>5</v>
      </c>
      <c r="D201" s="416">
        <v>2</v>
      </c>
      <c r="E201" s="416"/>
      <c r="F201" s="432" t="s">
        <v>1045</v>
      </c>
      <c r="G201" s="437">
        <f>+G202</f>
        <v>0</v>
      </c>
      <c r="H201" s="437">
        <f>+H202</f>
        <v>0</v>
      </c>
      <c r="I201" s="437">
        <f>+I202</f>
        <v>0</v>
      </c>
      <c r="J201" s="437">
        <f>+J202</f>
        <v>0</v>
      </c>
      <c r="K201" s="427">
        <f>+K202</f>
        <v>0</v>
      </c>
    </row>
    <row r="202" spans="1:11" x14ac:dyDescent="0.25">
      <c r="A202" s="420">
        <v>2</v>
      </c>
      <c r="B202" s="421">
        <v>3</v>
      </c>
      <c r="C202" s="421">
        <v>5</v>
      </c>
      <c r="D202" s="421">
        <v>2</v>
      </c>
      <c r="E202" s="421" t="s">
        <v>898</v>
      </c>
      <c r="F202" s="422" t="s">
        <v>1045</v>
      </c>
      <c r="G202" s="423"/>
      <c r="H202" s="423"/>
      <c r="I202" s="423"/>
      <c r="J202" s="424">
        <f>SUBTOTAL(9,G202:I202)</f>
        <v>0</v>
      </c>
      <c r="K202" s="425">
        <f>IFERROR(J202/$J$18*100,"0.00")</f>
        <v>0</v>
      </c>
    </row>
    <row r="203" spans="1:11" x14ac:dyDescent="0.25">
      <c r="A203" s="415">
        <v>2</v>
      </c>
      <c r="B203" s="416">
        <v>3</v>
      </c>
      <c r="C203" s="416">
        <v>5</v>
      </c>
      <c r="D203" s="416">
        <v>3</v>
      </c>
      <c r="E203" s="416"/>
      <c r="F203" s="432" t="s">
        <v>1046</v>
      </c>
      <c r="G203" s="437">
        <f>+G204</f>
        <v>0</v>
      </c>
      <c r="H203" s="437">
        <f>+H204</f>
        <v>157120.41</v>
      </c>
      <c r="I203" s="437">
        <f>+I204</f>
        <v>0</v>
      </c>
      <c r="J203" s="437">
        <f>+J204</f>
        <v>157120.41</v>
      </c>
      <c r="K203" s="427">
        <f>+K204</f>
        <v>0.10233313979000483</v>
      </c>
    </row>
    <row r="204" spans="1:11" x14ac:dyDescent="0.25">
      <c r="A204" s="420">
        <v>2</v>
      </c>
      <c r="B204" s="421">
        <v>3</v>
      </c>
      <c r="C204" s="421">
        <v>5</v>
      </c>
      <c r="D204" s="421">
        <v>3</v>
      </c>
      <c r="E204" s="421" t="s">
        <v>898</v>
      </c>
      <c r="F204" s="422" t="s">
        <v>1046</v>
      </c>
      <c r="G204" s="423"/>
      <c r="H204" s="423">
        <v>157120.41</v>
      </c>
      <c r="I204" s="423"/>
      <c r="J204" s="424">
        <f>SUBTOTAL(9,G204:I204)</f>
        <v>157120.41</v>
      </c>
      <c r="K204" s="425">
        <f>IFERROR(J204/$J$18*100,"0.00")</f>
        <v>0.10233313979000483</v>
      </c>
    </row>
    <row r="205" spans="1:11" x14ac:dyDescent="0.25">
      <c r="A205" s="415">
        <v>2</v>
      </c>
      <c r="B205" s="416">
        <v>3</v>
      </c>
      <c r="C205" s="416">
        <v>5</v>
      </c>
      <c r="D205" s="416">
        <v>4</v>
      </c>
      <c r="E205" s="416"/>
      <c r="F205" s="432" t="s">
        <v>1047</v>
      </c>
      <c r="G205" s="437">
        <f>+G206</f>
        <v>0</v>
      </c>
      <c r="H205" s="437">
        <f>+H206</f>
        <v>0</v>
      </c>
      <c r="I205" s="437">
        <f>+I206</f>
        <v>0</v>
      </c>
      <c r="J205" s="437">
        <f>+J206</f>
        <v>0</v>
      </c>
      <c r="K205" s="427">
        <f>+K206</f>
        <v>0</v>
      </c>
    </row>
    <row r="206" spans="1:11" x14ac:dyDescent="0.25">
      <c r="A206" s="420">
        <v>2</v>
      </c>
      <c r="B206" s="421">
        <v>3</v>
      </c>
      <c r="C206" s="421">
        <v>5</v>
      </c>
      <c r="D206" s="421">
        <v>4</v>
      </c>
      <c r="E206" s="421" t="s">
        <v>898</v>
      </c>
      <c r="F206" s="422" t="s">
        <v>1047</v>
      </c>
      <c r="G206" s="423"/>
      <c r="H206" s="423"/>
      <c r="I206" s="423"/>
      <c r="J206" s="424">
        <f>SUBTOTAL(9,G206:I206)</f>
        <v>0</v>
      </c>
      <c r="K206" s="425">
        <f>IFERROR(J206/$J$18*100,"0.00")</f>
        <v>0</v>
      </c>
    </row>
    <row r="207" spans="1:11" x14ac:dyDescent="0.25">
      <c r="A207" s="415">
        <v>2</v>
      </c>
      <c r="B207" s="416">
        <v>3</v>
      </c>
      <c r="C207" s="416">
        <v>5</v>
      </c>
      <c r="D207" s="416">
        <v>5</v>
      </c>
      <c r="E207" s="416"/>
      <c r="F207" s="432" t="s">
        <v>1048</v>
      </c>
      <c r="G207" s="437">
        <f>+G208</f>
        <v>62677.38</v>
      </c>
      <c r="H207" s="437">
        <f>+H208</f>
        <v>525283.06999999995</v>
      </c>
      <c r="I207" s="437">
        <f>+I208</f>
        <v>0</v>
      </c>
      <c r="J207" s="437">
        <f>+J208</f>
        <v>587960.44999999995</v>
      </c>
      <c r="K207" s="427">
        <f>+K208</f>
        <v>0.38294094905203047</v>
      </c>
    </row>
    <row r="208" spans="1:11" x14ac:dyDescent="0.25">
      <c r="A208" s="420">
        <v>2</v>
      </c>
      <c r="B208" s="421">
        <v>3</v>
      </c>
      <c r="C208" s="421">
        <v>5</v>
      </c>
      <c r="D208" s="421">
        <v>5</v>
      </c>
      <c r="E208" s="421" t="s">
        <v>898</v>
      </c>
      <c r="F208" s="422" t="s">
        <v>1049</v>
      </c>
      <c r="G208" s="423">
        <v>62677.38</v>
      </c>
      <c r="H208" s="423">
        <v>525283.06999999995</v>
      </c>
      <c r="I208" s="423"/>
      <c r="J208" s="424">
        <f>SUBTOTAL(9,G208:I208)</f>
        <v>587960.44999999995</v>
      </c>
      <c r="K208" s="425">
        <f>IFERROR(J208/$J$18*100,"0.00")</f>
        <v>0.38294094905203047</v>
      </c>
    </row>
    <row r="209" spans="1:11" x14ac:dyDescent="0.25">
      <c r="A209" s="411">
        <v>2</v>
      </c>
      <c r="B209" s="412">
        <v>3</v>
      </c>
      <c r="C209" s="412">
        <v>6</v>
      </c>
      <c r="D209" s="412"/>
      <c r="E209" s="412"/>
      <c r="F209" s="413" t="s">
        <v>1050</v>
      </c>
      <c r="G209" s="414">
        <f>+G210+G214+G218+G222</f>
        <v>0</v>
      </c>
      <c r="H209" s="414">
        <f>+H210+H214+H218+H222</f>
        <v>1265967.8899999999</v>
      </c>
      <c r="I209" s="414">
        <f>+I210+I214+I218+I222</f>
        <v>0</v>
      </c>
      <c r="J209" s="414">
        <f>+J210+J214+J218+J222</f>
        <v>1265967.8899999999</v>
      </c>
      <c r="K209" s="414">
        <f>+K210+K214+K218+K222</f>
        <v>0.82452985615953678</v>
      </c>
    </row>
    <row r="210" spans="1:11" x14ac:dyDescent="0.25">
      <c r="A210" s="415">
        <v>2</v>
      </c>
      <c r="B210" s="416">
        <v>3</v>
      </c>
      <c r="C210" s="416">
        <v>6</v>
      </c>
      <c r="D210" s="416">
        <v>1</v>
      </c>
      <c r="E210" s="416"/>
      <c r="F210" s="432" t="s">
        <v>1051</v>
      </c>
      <c r="G210" s="437">
        <f>+G211+G212+G213</f>
        <v>0</v>
      </c>
      <c r="H210" s="437">
        <f>+H211+H212+H213</f>
        <v>0</v>
      </c>
      <c r="I210" s="437">
        <f>+I211+I212+I213</f>
        <v>0</v>
      </c>
      <c r="J210" s="437">
        <f>+J211+J212+J213</f>
        <v>0</v>
      </c>
      <c r="K210" s="425">
        <f>+K211+K212+K213</f>
        <v>0</v>
      </c>
    </row>
    <row r="211" spans="1:11" x14ac:dyDescent="0.25">
      <c r="A211" s="420">
        <v>2</v>
      </c>
      <c r="B211" s="421">
        <v>3</v>
      </c>
      <c r="C211" s="421">
        <v>6</v>
      </c>
      <c r="D211" s="421">
        <v>1</v>
      </c>
      <c r="E211" s="421" t="s">
        <v>898</v>
      </c>
      <c r="F211" s="422" t="s">
        <v>1052</v>
      </c>
      <c r="G211" s="423"/>
      <c r="H211" s="423"/>
      <c r="I211" s="423"/>
      <c r="J211" s="424">
        <f>SUBTOTAL(9,G211:I211)</f>
        <v>0</v>
      </c>
      <c r="K211" s="425">
        <f>IFERROR(J211/$J$18*100,"0.00")</f>
        <v>0</v>
      </c>
    </row>
    <row r="212" spans="1:11" x14ac:dyDescent="0.25">
      <c r="A212" s="420">
        <v>2</v>
      </c>
      <c r="B212" s="421">
        <v>3</v>
      </c>
      <c r="C212" s="421">
        <v>6</v>
      </c>
      <c r="D212" s="421">
        <v>1</v>
      </c>
      <c r="E212" s="421" t="s">
        <v>900</v>
      </c>
      <c r="F212" s="422" t="s">
        <v>1053</v>
      </c>
      <c r="G212" s="423"/>
      <c r="H212" s="423"/>
      <c r="I212" s="423"/>
      <c r="J212" s="424">
        <f>SUBTOTAL(9,G212:I212)</f>
        <v>0</v>
      </c>
      <c r="K212" s="425">
        <f>IFERROR(J212/$J$18*100,"0.00")</f>
        <v>0</v>
      </c>
    </row>
    <row r="213" spans="1:11" x14ac:dyDescent="0.25">
      <c r="A213" s="420">
        <v>2</v>
      </c>
      <c r="B213" s="421">
        <v>3</v>
      </c>
      <c r="C213" s="421">
        <v>6</v>
      </c>
      <c r="D213" s="421">
        <v>1</v>
      </c>
      <c r="E213" s="421" t="s">
        <v>922</v>
      </c>
      <c r="F213" s="422" t="s">
        <v>1054</v>
      </c>
      <c r="G213" s="423"/>
      <c r="H213" s="423"/>
      <c r="I213" s="423"/>
      <c r="J213" s="424">
        <f>SUBTOTAL(9,G213:I213)</f>
        <v>0</v>
      </c>
      <c r="K213" s="425">
        <f>IFERROR(J213/$J$18*100,"0.00")</f>
        <v>0</v>
      </c>
    </row>
    <row r="214" spans="1:11" x14ac:dyDescent="0.25">
      <c r="A214" s="415">
        <v>2</v>
      </c>
      <c r="B214" s="416">
        <v>3</v>
      </c>
      <c r="C214" s="416">
        <v>6</v>
      </c>
      <c r="D214" s="416">
        <v>2</v>
      </c>
      <c r="E214" s="416"/>
      <c r="F214" s="432" t="s">
        <v>1055</v>
      </c>
      <c r="G214" s="437">
        <f>+G215+G216+G217</f>
        <v>0</v>
      </c>
      <c r="H214" s="437">
        <f>+H215+H216+H217</f>
        <v>0</v>
      </c>
      <c r="I214" s="437">
        <f>+I215+I216+I217</f>
        <v>0</v>
      </c>
      <c r="J214" s="437">
        <f>+J215+J216+J217</f>
        <v>0</v>
      </c>
      <c r="K214" s="427">
        <f>+K215+K216+K217</f>
        <v>0</v>
      </c>
    </row>
    <row r="215" spans="1:11" x14ac:dyDescent="0.25">
      <c r="A215" s="420">
        <v>2</v>
      </c>
      <c r="B215" s="421">
        <v>3</v>
      </c>
      <c r="C215" s="421">
        <v>6</v>
      </c>
      <c r="D215" s="421">
        <v>2</v>
      </c>
      <c r="E215" s="421" t="s">
        <v>898</v>
      </c>
      <c r="F215" s="422" t="s">
        <v>1056</v>
      </c>
      <c r="G215" s="423"/>
      <c r="H215" s="423"/>
      <c r="I215" s="423"/>
      <c r="J215" s="424">
        <f>SUBTOTAL(9,G215:I215)</f>
        <v>0</v>
      </c>
      <c r="K215" s="425">
        <f>IFERROR(J215/$J$18*100,"0.00")</f>
        <v>0</v>
      </c>
    </row>
    <row r="216" spans="1:11" x14ac:dyDescent="0.25">
      <c r="A216" s="420">
        <v>2</v>
      </c>
      <c r="B216" s="421">
        <v>3</v>
      </c>
      <c r="C216" s="421">
        <v>6</v>
      </c>
      <c r="D216" s="421">
        <v>2</v>
      </c>
      <c r="E216" s="421" t="s">
        <v>900</v>
      </c>
      <c r="F216" s="422" t="s">
        <v>1057</v>
      </c>
      <c r="G216" s="423"/>
      <c r="H216" s="423"/>
      <c r="I216" s="423"/>
      <c r="J216" s="424">
        <f>SUBTOTAL(9,G216:I216)</f>
        <v>0</v>
      </c>
      <c r="K216" s="425">
        <f>IFERROR(J216/$J$18*100,"0.00")</f>
        <v>0</v>
      </c>
    </row>
    <row r="217" spans="1:11" x14ac:dyDescent="0.25">
      <c r="A217" s="420">
        <v>2</v>
      </c>
      <c r="B217" s="421">
        <v>3</v>
      </c>
      <c r="C217" s="421">
        <v>6</v>
      </c>
      <c r="D217" s="421">
        <v>2</v>
      </c>
      <c r="E217" s="421" t="s">
        <v>907</v>
      </c>
      <c r="F217" s="422" t="s">
        <v>1058</v>
      </c>
      <c r="G217" s="423"/>
      <c r="H217" s="423"/>
      <c r="I217" s="423"/>
      <c r="J217" s="424">
        <f>SUBTOTAL(9,G217:I217)</f>
        <v>0</v>
      </c>
      <c r="K217" s="425">
        <f>IFERROR(J217/$J$18*100,"0.00")</f>
        <v>0</v>
      </c>
    </row>
    <row r="218" spans="1:11" x14ac:dyDescent="0.25">
      <c r="A218" s="415">
        <v>2</v>
      </c>
      <c r="B218" s="416">
        <v>3</v>
      </c>
      <c r="C218" s="416">
        <v>6</v>
      </c>
      <c r="D218" s="416">
        <v>3</v>
      </c>
      <c r="E218" s="416"/>
      <c r="F218" s="432" t="s">
        <v>1059</v>
      </c>
      <c r="G218" s="437">
        <f>+G219+G220+G221</f>
        <v>0</v>
      </c>
      <c r="H218" s="437">
        <f>+H219+H220+H221</f>
        <v>1265967.8899999999</v>
      </c>
      <c r="I218" s="437">
        <f>+I219+I220+I221</f>
        <v>0</v>
      </c>
      <c r="J218" s="437">
        <f>+J219+J220+J221</f>
        <v>1265967.8899999999</v>
      </c>
      <c r="K218" s="427">
        <f>+K219+K220+K221</f>
        <v>0.82452985615953678</v>
      </c>
    </row>
    <row r="219" spans="1:11" x14ac:dyDescent="0.25">
      <c r="A219" s="420">
        <v>2</v>
      </c>
      <c r="B219" s="421">
        <v>3</v>
      </c>
      <c r="C219" s="421">
        <v>6</v>
      </c>
      <c r="D219" s="421">
        <v>3</v>
      </c>
      <c r="E219" s="421" t="s">
        <v>922</v>
      </c>
      <c r="F219" s="422" t="s">
        <v>1060</v>
      </c>
      <c r="G219" s="423"/>
      <c r="H219" s="423"/>
      <c r="I219" s="423"/>
      <c r="J219" s="424">
        <f>SUBTOTAL(9,G219:I219)</f>
        <v>0</v>
      </c>
      <c r="K219" s="425">
        <f>IFERROR(J219/$J$18*100,"0.00")</f>
        <v>0</v>
      </c>
    </row>
    <row r="220" spans="1:11" x14ac:dyDescent="0.25">
      <c r="A220" s="420">
        <v>2</v>
      </c>
      <c r="B220" s="421">
        <v>3</v>
      </c>
      <c r="C220" s="421">
        <v>6</v>
      </c>
      <c r="D220" s="421">
        <v>3</v>
      </c>
      <c r="E220" s="421" t="s">
        <v>902</v>
      </c>
      <c r="F220" s="422" t="s">
        <v>1061</v>
      </c>
      <c r="G220" s="423"/>
      <c r="H220" s="423"/>
      <c r="I220" s="423"/>
      <c r="J220" s="424">
        <f>SUBTOTAL(9,G220:I220)</f>
        <v>0</v>
      </c>
      <c r="K220" s="425">
        <f>IFERROR(J220/$J$18*100,"0.00")</f>
        <v>0</v>
      </c>
    </row>
    <row r="221" spans="1:11" x14ac:dyDescent="0.25">
      <c r="A221" s="420">
        <v>2</v>
      </c>
      <c r="B221" s="421">
        <v>3</v>
      </c>
      <c r="C221" s="421">
        <v>6</v>
      </c>
      <c r="D221" s="421">
        <v>3</v>
      </c>
      <c r="E221" s="421" t="s">
        <v>904</v>
      </c>
      <c r="F221" s="422" t="s">
        <v>1062</v>
      </c>
      <c r="G221" s="423"/>
      <c r="H221" s="423">
        <v>1265967.8899999999</v>
      </c>
      <c r="I221" s="423"/>
      <c r="J221" s="424">
        <f>SUBTOTAL(9,G221:I221)</f>
        <v>1265967.8899999999</v>
      </c>
      <c r="K221" s="425">
        <f>IFERROR(J221/$J$18*100,"0.00")</f>
        <v>0.82452985615953678</v>
      </c>
    </row>
    <row r="222" spans="1:11" x14ac:dyDescent="0.25">
      <c r="A222" s="415">
        <v>2</v>
      </c>
      <c r="B222" s="416">
        <v>3</v>
      </c>
      <c r="C222" s="416">
        <v>6</v>
      </c>
      <c r="D222" s="416">
        <v>4</v>
      </c>
      <c r="E222" s="416"/>
      <c r="F222" s="432" t="s">
        <v>1063</v>
      </c>
      <c r="G222" s="437">
        <f>+G223</f>
        <v>0</v>
      </c>
      <c r="H222" s="437">
        <f>+H223</f>
        <v>0</v>
      </c>
      <c r="I222" s="437">
        <f>+I223</f>
        <v>0</v>
      </c>
      <c r="J222" s="437">
        <f>+J223</f>
        <v>0</v>
      </c>
      <c r="K222" s="427">
        <f>IFERROR(J222/$J$18*100,"0.00")</f>
        <v>0</v>
      </c>
    </row>
    <row r="223" spans="1:11" x14ac:dyDescent="0.25">
      <c r="A223" s="420">
        <v>2</v>
      </c>
      <c r="B223" s="421">
        <v>3</v>
      </c>
      <c r="C223" s="421">
        <v>6</v>
      </c>
      <c r="D223" s="421">
        <v>4</v>
      </c>
      <c r="E223" s="421" t="s">
        <v>922</v>
      </c>
      <c r="F223" s="422" t="s">
        <v>1064</v>
      </c>
      <c r="G223" s="423"/>
      <c r="H223" s="423"/>
      <c r="I223" s="423"/>
      <c r="J223" s="424">
        <f>SUBTOTAL(9,G223:I223)</f>
        <v>0</v>
      </c>
      <c r="K223" s="425">
        <f>IFERROR(J223/$J$18*100,"0.00")</f>
        <v>0</v>
      </c>
    </row>
    <row r="224" spans="1:11" x14ac:dyDescent="0.25">
      <c r="A224" s="411">
        <v>2</v>
      </c>
      <c r="B224" s="412">
        <v>3</v>
      </c>
      <c r="C224" s="412">
        <v>7</v>
      </c>
      <c r="D224" s="412"/>
      <c r="E224" s="412"/>
      <c r="F224" s="413" t="s">
        <v>1065</v>
      </c>
      <c r="G224" s="414">
        <f>+G225+G232</f>
        <v>4103809.41</v>
      </c>
      <c r="H224" s="414">
        <f>+H225+H232</f>
        <v>11573767.559999999</v>
      </c>
      <c r="I224" s="414">
        <f>+I225+I232</f>
        <v>0</v>
      </c>
      <c r="J224" s="414">
        <f>+J225+J232</f>
        <v>15677576.969999999</v>
      </c>
      <c r="K224" s="433">
        <f>+K225+K232</f>
        <v>10.210867420977134</v>
      </c>
    </row>
    <row r="225" spans="1:11" x14ac:dyDescent="0.25">
      <c r="A225" s="415">
        <v>2</v>
      </c>
      <c r="B225" s="416">
        <v>3</v>
      </c>
      <c r="C225" s="416">
        <v>7</v>
      </c>
      <c r="D225" s="416">
        <v>1</v>
      </c>
      <c r="E225" s="416"/>
      <c r="F225" s="432" t="s">
        <v>1066</v>
      </c>
      <c r="G225" s="437">
        <f>+G226+G227+G228+G229+G230+G231</f>
        <v>574767.59000000008</v>
      </c>
      <c r="H225" s="437">
        <f>+H226+H227+H228+H229+H230+H231</f>
        <v>8303803.8999999994</v>
      </c>
      <c r="I225" s="437">
        <f>+I226+I227+I228+I229+I230+I231</f>
        <v>0</v>
      </c>
      <c r="J225" s="437">
        <f>SUBTOTAL(9,G225:I225)</f>
        <v>8878571.4900000002</v>
      </c>
      <c r="K225" s="427">
        <f>+K226+K227+K228+K229+K230+K231</f>
        <v>5.782648463186427</v>
      </c>
    </row>
    <row r="226" spans="1:11" x14ac:dyDescent="0.25">
      <c r="A226" s="420">
        <v>2</v>
      </c>
      <c r="B226" s="421">
        <v>3</v>
      </c>
      <c r="C226" s="421">
        <v>7</v>
      </c>
      <c r="D226" s="421">
        <v>1</v>
      </c>
      <c r="E226" s="421" t="s">
        <v>898</v>
      </c>
      <c r="F226" s="422" t="s">
        <v>1067</v>
      </c>
      <c r="G226" s="423">
        <v>73995</v>
      </c>
      <c r="H226" s="423">
        <v>2307961.7999999998</v>
      </c>
      <c r="I226" s="423"/>
      <c r="J226" s="424">
        <f>SUBTOTAL(9,G226:I226)</f>
        <v>2381956.7999999998</v>
      </c>
      <c r="K226" s="425">
        <f t="shared" ref="K226:K231" si="9">IFERROR(J226/$J$18*100,"0.00")</f>
        <v>1.5513778139208811</v>
      </c>
    </row>
    <row r="227" spans="1:11" x14ac:dyDescent="0.25">
      <c r="A227" s="420">
        <v>2</v>
      </c>
      <c r="B227" s="421">
        <v>3</v>
      </c>
      <c r="C227" s="421">
        <v>7</v>
      </c>
      <c r="D227" s="421">
        <v>1</v>
      </c>
      <c r="E227" s="421" t="s">
        <v>900</v>
      </c>
      <c r="F227" s="422" t="s">
        <v>1068</v>
      </c>
      <c r="G227" s="423">
        <v>48505</v>
      </c>
      <c r="H227" s="423">
        <v>3648030.9</v>
      </c>
      <c r="I227" s="423"/>
      <c r="J227" s="424">
        <f t="shared" ref="J227:J235" si="10">SUBTOTAL(9,G227:I227)</f>
        <v>3696535.9</v>
      </c>
      <c r="K227" s="425">
        <f t="shared" si="9"/>
        <v>2.4075683419707934</v>
      </c>
    </row>
    <row r="228" spans="1:11" x14ac:dyDescent="0.25">
      <c r="A228" s="420">
        <v>2</v>
      </c>
      <c r="B228" s="421">
        <v>3</v>
      </c>
      <c r="C228" s="421">
        <v>7</v>
      </c>
      <c r="D228" s="421">
        <v>1</v>
      </c>
      <c r="E228" s="421" t="s">
        <v>907</v>
      </c>
      <c r="F228" s="422" t="s">
        <v>1069</v>
      </c>
      <c r="G228" s="423"/>
      <c r="H228" s="423"/>
      <c r="I228" s="423"/>
      <c r="J228" s="424">
        <f t="shared" si="10"/>
        <v>0</v>
      </c>
      <c r="K228" s="425">
        <f t="shared" si="9"/>
        <v>0</v>
      </c>
    </row>
    <row r="229" spans="1:11" x14ac:dyDescent="0.25">
      <c r="A229" s="420">
        <v>2</v>
      </c>
      <c r="B229" s="421">
        <v>3</v>
      </c>
      <c r="C229" s="421">
        <v>7</v>
      </c>
      <c r="D229" s="421">
        <v>1</v>
      </c>
      <c r="E229" s="421" t="s">
        <v>922</v>
      </c>
      <c r="F229" s="422" t="s">
        <v>1070</v>
      </c>
      <c r="G229" s="423">
        <v>452267.59</v>
      </c>
      <c r="H229" s="423">
        <v>2046391.49</v>
      </c>
      <c r="I229" s="423"/>
      <c r="J229" s="424">
        <f t="shared" si="10"/>
        <v>2498659.08</v>
      </c>
      <c r="K229" s="425">
        <f t="shared" si="9"/>
        <v>1.6273864669854465</v>
      </c>
    </row>
    <row r="230" spans="1:11" x14ac:dyDescent="0.25">
      <c r="A230" s="420">
        <v>2</v>
      </c>
      <c r="B230" s="421">
        <v>3</v>
      </c>
      <c r="C230" s="421">
        <v>7</v>
      </c>
      <c r="D230" s="421">
        <v>1</v>
      </c>
      <c r="E230" s="421" t="s">
        <v>902</v>
      </c>
      <c r="F230" s="422" t="s">
        <v>1071</v>
      </c>
      <c r="G230" s="423"/>
      <c r="H230" s="423">
        <v>301419.71000000002</v>
      </c>
      <c r="I230" s="423"/>
      <c r="J230" s="424">
        <f t="shared" si="10"/>
        <v>301419.71000000002</v>
      </c>
      <c r="K230" s="425">
        <f t="shared" si="9"/>
        <v>0.19631584030930621</v>
      </c>
    </row>
    <row r="231" spans="1:11" x14ac:dyDescent="0.25">
      <c r="A231" s="420">
        <v>2</v>
      </c>
      <c r="B231" s="421">
        <v>3</v>
      </c>
      <c r="C231" s="421">
        <v>7</v>
      </c>
      <c r="D231" s="421">
        <v>1</v>
      </c>
      <c r="E231" s="421" t="s">
        <v>904</v>
      </c>
      <c r="F231" s="422" t="s">
        <v>1072</v>
      </c>
      <c r="G231" s="423"/>
      <c r="H231" s="423"/>
      <c r="I231" s="423"/>
      <c r="J231" s="424">
        <f t="shared" si="10"/>
        <v>0</v>
      </c>
      <c r="K231" s="425">
        <f t="shared" si="9"/>
        <v>0</v>
      </c>
    </row>
    <row r="232" spans="1:11" x14ac:dyDescent="0.25">
      <c r="A232" s="415">
        <v>2</v>
      </c>
      <c r="B232" s="416">
        <v>3</v>
      </c>
      <c r="C232" s="416">
        <v>7</v>
      </c>
      <c r="D232" s="416">
        <v>2</v>
      </c>
      <c r="E232" s="416"/>
      <c r="F232" s="432" t="s">
        <v>1073</v>
      </c>
      <c r="G232" s="437">
        <f>+G233+G234+G235+G236</f>
        <v>3529041.82</v>
      </c>
      <c r="H232" s="437">
        <f>+H233+H234+H235+H236</f>
        <v>3269963.66</v>
      </c>
      <c r="I232" s="437">
        <f>+I233+I234+I235+I236</f>
        <v>0</v>
      </c>
      <c r="J232" s="437">
        <f>+J233+J234+J235+J236</f>
        <v>6799005.4799999995</v>
      </c>
      <c r="K232" s="427">
        <f>+K233+K234+K235+K236</f>
        <v>4.4282189577907083</v>
      </c>
    </row>
    <row r="233" spans="1:11" x14ac:dyDescent="0.25">
      <c r="A233" s="420">
        <v>2</v>
      </c>
      <c r="B233" s="421">
        <v>3</v>
      </c>
      <c r="C233" s="421">
        <v>7</v>
      </c>
      <c r="D233" s="421">
        <v>2</v>
      </c>
      <c r="E233" s="421" t="s">
        <v>900</v>
      </c>
      <c r="F233" s="422" t="s">
        <v>1074</v>
      </c>
      <c r="G233" s="423"/>
      <c r="H233" s="423"/>
      <c r="I233" s="423"/>
      <c r="J233" s="424">
        <f t="shared" si="10"/>
        <v>0</v>
      </c>
      <c r="K233" s="425">
        <f>IFERROR(J233/$J$18*100,"0.00")</f>
        <v>0</v>
      </c>
    </row>
    <row r="234" spans="1:11" x14ac:dyDescent="0.25">
      <c r="A234" s="420">
        <v>2</v>
      </c>
      <c r="B234" s="421">
        <v>3</v>
      </c>
      <c r="C234" s="421">
        <v>7</v>
      </c>
      <c r="D234" s="421">
        <v>2</v>
      </c>
      <c r="E234" s="421" t="s">
        <v>907</v>
      </c>
      <c r="F234" s="422" t="s">
        <v>1075</v>
      </c>
      <c r="G234" s="423">
        <v>3529041.82</v>
      </c>
      <c r="H234" s="423">
        <v>1398009.04</v>
      </c>
      <c r="I234" s="423"/>
      <c r="J234" s="424">
        <f t="shared" si="10"/>
        <v>4927050.8599999994</v>
      </c>
      <c r="K234" s="425">
        <f>IFERROR(J234/$J$18*100,"0.00")</f>
        <v>3.2090075656551775</v>
      </c>
    </row>
    <row r="235" spans="1:11" x14ac:dyDescent="0.25">
      <c r="A235" s="420">
        <v>2</v>
      </c>
      <c r="B235" s="421">
        <v>3</v>
      </c>
      <c r="C235" s="421">
        <v>7</v>
      </c>
      <c r="D235" s="421">
        <v>2</v>
      </c>
      <c r="E235" s="421" t="s">
        <v>902</v>
      </c>
      <c r="F235" s="422" t="s">
        <v>1076</v>
      </c>
      <c r="G235" s="423"/>
      <c r="H235" s="423"/>
      <c r="I235" s="423"/>
      <c r="J235" s="424">
        <f t="shared" si="10"/>
        <v>0</v>
      </c>
      <c r="K235" s="425">
        <f>IFERROR(J235/$J$18*100,"0.00")</f>
        <v>0</v>
      </c>
    </row>
    <row r="236" spans="1:11" x14ac:dyDescent="0.25">
      <c r="A236" s="422">
        <v>2</v>
      </c>
      <c r="B236" s="439">
        <v>3</v>
      </c>
      <c r="C236" s="439">
        <v>7</v>
      </c>
      <c r="D236" s="439">
        <v>2</v>
      </c>
      <c r="E236" s="439" t="s">
        <v>904</v>
      </c>
      <c r="F236" s="426" t="s">
        <v>1077</v>
      </c>
      <c r="G236" s="423"/>
      <c r="H236" s="423">
        <v>1871954.62</v>
      </c>
      <c r="I236" s="423"/>
      <c r="J236" s="424">
        <f>SUBTOTAL(9,G236:I236)</f>
        <v>1871954.62</v>
      </c>
      <c r="K236" s="425">
        <f>IFERROR(J236/$J$18*100,"0.00")</f>
        <v>1.2192113921355308</v>
      </c>
    </row>
    <row r="237" spans="1:11" x14ac:dyDescent="0.25">
      <c r="A237" s="411">
        <v>2</v>
      </c>
      <c r="B237" s="412">
        <v>3</v>
      </c>
      <c r="C237" s="412">
        <v>9</v>
      </c>
      <c r="D237" s="412"/>
      <c r="E237" s="412"/>
      <c r="F237" s="413" t="s">
        <v>1078</v>
      </c>
      <c r="G237" s="414">
        <f>+G238+G241+G244+G246+G248+G250+G252</f>
        <v>8125380.1400000006</v>
      </c>
      <c r="H237" s="414">
        <f>+H238+H241+H244+H246+H248+H250+H252</f>
        <v>7465048.6599999992</v>
      </c>
      <c r="I237" s="414">
        <f>+I238+I241+I244+I246+I248+I250+I252</f>
        <v>0</v>
      </c>
      <c r="J237" s="414">
        <f>+J238+J241+J244+J246+J248+J250+J252</f>
        <v>29040516.030000001</v>
      </c>
      <c r="K237" s="414">
        <f>+K238+K241+K244+K246+K248+K250+K252</f>
        <v>14.589483423515176</v>
      </c>
    </row>
    <row r="238" spans="1:11" x14ac:dyDescent="0.25">
      <c r="A238" s="415">
        <v>2</v>
      </c>
      <c r="B238" s="416">
        <v>3</v>
      </c>
      <c r="C238" s="416">
        <v>9</v>
      </c>
      <c r="D238" s="416">
        <v>1</v>
      </c>
      <c r="E238" s="416"/>
      <c r="F238" s="432" t="s">
        <v>1079</v>
      </c>
      <c r="G238" s="437">
        <f>+G239+G240</f>
        <v>2217785.2400000002</v>
      </c>
      <c r="H238" s="437">
        <f>+H239+H240</f>
        <v>932360.13</v>
      </c>
      <c r="I238" s="437">
        <f>+I239+I240</f>
        <v>0</v>
      </c>
      <c r="J238" s="437">
        <f>+J239+J240</f>
        <v>16600232.600000001</v>
      </c>
      <c r="K238" s="427">
        <f>+K239</f>
        <v>6.4870779927409643</v>
      </c>
    </row>
    <row r="239" spans="1:11" x14ac:dyDescent="0.25">
      <c r="A239" s="420">
        <v>2</v>
      </c>
      <c r="B239" s="421">
        <v>3</v>
      </c>
      <c r="C239" s="421">
        <v>9</v>
      </c>
      <c r="D239" s="421">
        <v>1</v>
      </c>
      <c r="E239" s="421" t="s">
        <v>898</v>
      </c>
      <c r="F239" s="422" t="s">
        <v>1080</v>
      </c>
      <c r="G239" s="423">
        <v>2217785.2400000002</v>
      </c>
      <c r="H239" s="423">
        <v>932360.13</v>
      </c>
      <c r="I239" s="423"/>
      <c r="J239" s="424">
        <f>+J240+J241</f>
        <v>9960139.5600000005</v>
      </c>
      <c r="K239" s="425">
        <f>IFERROR(J239/$J$18*100,"0.00")</f>
        <v>6.4870779927409643</v>
      </c>
    </row>
    <row r="240" spans="1:11" x14ac:dyDescent="0.25">
      <c r="A240" s="420">
        <v>2</v>
      </c>
      <c r="B240" s="421">
        <v>3</v>
      </c>
      <c r="C240" s="421">
        <v>9</v>
      </c>
      <c r="D240" s="421">
        <v>1</v>
      </c>
      <c r="E240" s="421" t="s">
        <v>900</v>
      </c>
      <c r="F240" s="422" t="s">
        <v>1081</v>
      </c>
      <c r="G240" s="423"/>
      <c r="H240" s="423"/>
      <c r="I240" s="423"/>
      <c r="J240" s="424">
        <f>+J241+J242</f>
        <v>6640093.04</v>
      </c>
      <c r="K240" s="425">
        <f>IFERROR(J240/$J$18*100,"0.00")</f>
        <v>4.3247186618273084</v>
      </c>
    </row>
    <row r="241" spans="1:11" x14ac:dyDescent="0.25">
      <c r="A241" s="415">
        <v>2</v>
      </c>
      <c r="B241" s="416">
        <v>3</v>
      </c>
      <c r="C241" s="416">
        <v>9</v>
      </c>
      <c r="D241" s="416">
        <v>2</v>
      </c>
      <c r="E241" s="416"/>
      <c r="F241" s="432" t="s">
        <v>1082</v>
      </c>
      <c r="G241" s="437">
        <f>+G242+G243</f>
        <v>1786551.32</v>
      </c>
      <c r="H241" s="437">
        <f>+H242+H243</f>
        <v>1533495.2</v>
      </c>
      <c r="I241" s="437">
        <f>+I242+I243</f>
        <v>0</v>
      </c>
      <c r="J241" s="437">
        <f>+J242+J243</f>
        <v>3320046.52</v>
      </c>
      <c r="K241" s="427">
        <f>+K242+K243</f>
        <v>2.1623593309136542</v>
      </c>
    </row>
    <row r="242" spans="1:11" x14ac:dyDescent="0.25">
      <c r="A242" s="420">
        <v>2</v>
      </c>
      <c r="B242" s="421">
        <v>3</v>
      </c>
      <c r="C242" s="421">
        <v>9</v>
      </c>
      <c r="D242" s="421">
        <v>2</v>
      </c>
      <c r="E242" s="421" t="s">
        <v>898</v>
      </c>
      <c r="F242" s="422" t="s">
        <v>1083</v>
      </c>
      <c r="G242" s="423">
        <v>1786551.32</v>
      </c>
      <c r="H242" s="423">
        <v>1533495.2</v>
      </c>
      <c r="I242" s="423"/>
      <c r="J242" s="424">
        <f>SUBTOTAL(9,G242:I242)</f>
        <v>3320046.52</v>
      </c>
      <c r="K242" s="425">
        <f>IFERROR(J242/$J$18*100,"0.00")</f>
        <v>2.1623593309136542</v>
      </c>
    </row>
    <row r="243" spans="1:11" x14ac:dyDescent="0.25">
      <c r="A243" s="420">
        <v>2</v>
      </c>
      <c r="B243" s="421">
        <v>3</v>
      </c>
      <c r="C243" s="421">
        <v>9</v>
      </c>
      <c r="D243" s="421">
        <v>2</v>
      </c>
      <c r="E243" s="421" t="s">
        <v>900</v>
      </c>
      <c r="F243" s="422" t="s">
        <v>1084</v>
      </c>
      <c r="G243" s="423"/>
      <c r="H243" s="423"/>
      <c r="I243" s="423"/>
      <c r="J243" s="424">
        <f>SUBTOTAL(9,G243:I243)</f>
        <v>0</v>
      </c>
      <c r="K243" s="425">
        <f>IFERROR(J243/$J$18*100,"0.00")</f>
        <v>0</v>
      </c>
    </row>
    <row r="244" spans="1:11" x14ac:dyDescent="0.25">
      <c r="A244" s="415">
        <v>2</v>
      </c>
      <c r="B244" s="416">
        <v>3</v>
      </c>
      <c r="C244" s="416">
        <v>9</v>
      </c>
      <c r="D244" s="416">
        <v>3</v>
      </c>
      <c r="E244" s="416"/>
      <c r="F244" s="432" t="s">
        <v>1085</v>
      </c>
      <c r="G244" s="437">
        <f>+G245</f>
        <v>4121043.58</v>
      </c>
      <c r="H244" s="437">
        <f>+H245</f>
        <v>3289340.1</v>
      </c>
      <c r="I244" s="437">
        <f>+I245</f>
        <v>0</v>
      </c>
      <c r="J244" s="437">
        <f>+J245</f>
        <v>7410383.6799999997</v>
      </c>
      <c r="K244" s="427">
        <f>+K245</f>
        <v>4.8264119793412599</v>
      </c>
    </row>
    <row r="245" spans="1:11" x14ac:dyDescent="0.25">
      <c r="A245" s="420">
        <v>2</v>
      </c>
      <c r="B245" s="421">
        <v>3</v>
      </c>
      <c r="C245" s="421">
        <v>9</v>
      </c>
      <c r="D245" s="421">
        <v>3</v>
      </c>
      <c r="E245" s="421" t="s">
        <v>898</v>
      </c>
      <c r="F245" s="422" t="s">
        <v>1085</v>
      </c>
      <c r="G245" s="423">
        <v>4121043.58</v>
      </c>
      <c r="H245" s="423">
        <v>3289340.1</v>
      </c>
      <c r="I245" s="423"/>
      <c r="J245" s="424">
        <f>SUBTOTAL(9,G245:I245)</f>
        <v>7410383.6799999997</v>
      </c>
      <c r="K245" s="425">
        <f>IFERROR(J245/$J$18*100,"0.00")</f>
        <v>4.8264119793412599</v>
      </c>
    </row>
    <row r="246" spans="1:11" x14ac:dyDescent="0.25">
      <c r="A246" s="415">
        <v>2</v>
      </c>
      <c r="B246" s="416">
        <v>3</v>
      </c>
      <c r="C246" s="416">
        <v>9</v>
      </c>
      <c r="D246" s="416">
        <v>5</v>
      </c>
      <c r="E246" s="416"/>
      <c r="F246" s="432" t="s">
        <v>1086</v>
      </c>
      <c r="G246" s="437">
        <f>+G247</f>
        <v>0</v>
      </c>
      <c r="H246" s="437">
        <f>+H247</f>
        <v>124044.6</v>
      </c>
      <c r="I246" s="437">
        <f>+I247</f>
        <v>0</v>
      </c>
      <c r="J246" s="437">
        <f>+J247</f>
        <v>124044.6</v>
      </c>
      <c r="K246" s="427">
        <f>+K247</f>
        <v>8.0790734901947076E-2</v>
      </c>
    </row>
    <row r="247" spans="1:11" x14ac:dyDescent="0.25">
      <c r="A247" s="420">
        <v>2</v>
      </c>
      <c r="B247" s="421">
        <v>3</v>
      </c>
      <c r="C247" s="421">
        <v>9</v>
      </c>
      <c r="D247" s="421">
        <v>5</v>
      </c>
      <c r="E247" s="421" t="s">
        <v>898</v>
      </c>
      <c r="F247" s="422" t="s">
        <v>1086</v>
      </c>
      <c r="G247" s="423"/>
      <c r="H247" s="423">
        <v>124044.6</v>
      </c>
      <c r="I247" s="423"/>
      <c r="J247" s="424">
        <f>SUBTOTAL(9,G247:I247)</f>
        <v>124044.6</v>
      </c>
      <c r="K247" s="425">
        <f>IFERROR(J247/$J$18*100,"0.00")</f>
        <v>8.0790734901947076E-2</v>
      </c>
    </row>
    <row r="248" spans="1:11" x14ac:dyDescent="0.25">
      <c r="A248" s="415">
        <v>2</v>
      </c>
      <c r="B248" s="416">
        <v>3</v>
      </c>
      <c r="C248" s="416">
        <v>9</v>
      </c>
      <c r="D248" s="416">
        <v>6</v>
      </c>
      <c r="E248" s="416"/>
      <c r="F248" s="432" t="s">
        <v>1087</v>
      </c>
      <c r="G248" s="437">
        <f>+G249</f>
        <v>0</v>
      </c>
      <c r="H248" s="437">
        <f>+H249</f>
        <v>1585808.63</v>
      </c>
      <c r="I248" s="437">
        <f>+I249</f>
        <v>0</v>
      </c>
      <c r="J248" s="437">
        <f>+J249</f>
        <v>1585808.63</v>
      </c>
      <c r="K248" s="427">
        <f>+K249</f>
        <v>1.0328433856173493</v>
      </c>
    </row>
    <row r="249" spans="1:11" x14ac:dyDescent="0.25">
      <c r="A249" s="420">
        <v>2</v>
      </c>
      <c r="B249" s="421">
        <v>3</v>
      </c>
      <c r="C249" s="421">
        <v>9</v>
      </c>
      <c r="D249" s="421">
        <v>6</v>
      </c>
      <c r="E249" s="421" t="s">
        <v>898</v>
      </c>
      <c r="F249" s="422" t="s">
        <v>1087</v>
      </c>
      <c r="G249" s="423"/>
      <c r="H249" s="423">
        <v>1585808.63</v>
      </c>
      <c r="I249" s="423"/>
      <c r="J249" s="424">
        <f>SUBTOTAL(9,G249:I249)</f>
        <v>1585808.63</v>
      </c>
      <c r="K249" s="425">
        <f>IFERROR(J249/$J$18*100,"0.00")</f>
        <v>1.0328433856173493</v>
      </c>
    </row>
    <row r="250" spans="1:11" x14ac:dyDescent="0.25">
      <c r="A250" s="415">
        <v>2</v>
      </c>
      <c r="B250" s="416">
        <v>3</v>
      </c>
      <c r="C250" s="416">
        <v>9</v>
      </c>
      <c r="D250" s="416">
        <v>8</v>
      </c>
      <c r="E250" s="416"/>
      <c r="F250" s="432" t="s">
        <v>1088</v>
      </c>
      <c r="G250" s="437">
        <f>+G251</f>
        <v>0</v>
      </c>
      <c r="H250" s="437">
        <f>+H251</f>
        <v>0</v>
      </c>
      <c r="I250" s="437">
        <f>+I251</f>
        <v>0</v>
      </c>
      <c r="J250" s="437">
        <f>+J251</f>
        <v>0</v>
      </c>
      <c r="K250" s="427">
        <f>+K251</f>
        <v>0</v>
      </c>
    </row>
    <row r="251" spans="1:11" x14ac:dyDescent="0.25">
      <c r="A251" s="420">
        <v>2</v>
      </c>
      <c r="B251" s="421">
        <v>3</v>
      </c>
      <c r="C251" s="421">
        <v>9</v>
      </c>
      <c r="D251" s="421">
        <v>8</v>
      </c>
      <c r="E251" s="421" t="s">
        <v>898</v>
      </c>
      <c r="F251" s="422" t="s">
        <v>1088</v>
      </c>
      <c r="G251" s="423"/>
      <c r="H251" s="423"/>
      <c r="I251" s="423"/>
      <c r="J251" s="424">
        <f>SUBTOTAL(9,G251:I251)</f>
        <v>0</v>
      </c>
      <c r="K251" s="425">
        <f>IFERROR(J251/$J$18*100,"0.00")</f>
        <v>0</v>
      </c>
    </row>
    <row r="252" spans="1:11" x14ac:dyDescent="0.25">
      <c r="A252" s="415">
        <v>2</v>
      </c>
      <c r="B252" s="416">
        <v>3</v>
      </c>
      <c r="C252" s="416">
        <v>9</v>
      </c>
      <c r="D252" s="416">
        <v>9</v>
      </c>
      <c r="E252" s="416"/>
      <c r="F252" s="432" t="s">
        <v>1089</v>
      </c>
      <c r="G252" s="437">
        <f>+G253</f>
        <v>0</v>
      </c>
      <c r="H252" s="437">
        <f>+H253</f>
        <v>0</v>
      </c>
      <c r="I252" s="437">
        <f>+I253</f>
        <v>0</v>
      </c>
      <c r="J252" s="437">
        <f>+J253</f>
        <v>0</v>
      </c>
      <c r="K252" s="425">
        <f>+K253</f>
        <v>0</v>
      </c>
    </row>
    <row r="253" spans="1:11" x14ac:dyDescent="0.25">
      <c r="A253" s="420">
        <v>2</v>
      </c>
      <c r="B253" s="421">
        <v>3</v>
      </c>
      <c r="C253" s="421">
        <v>9</v>
      </c>
      <c r="D253" s="421">
        <v>9</v>
      </c>
      <c r="E253" s="421" t="s">
        <v>898</v>
      </c>
      <c r="F253" s="422" t="s">
        <v>1089</v>
      </c>
      <c r="G253" s="423"/>
      <c r="H253" s="423"/>
      <c r="I253" s="423"/>
      <c r="J253" s="424">
        <f>SUBTOTAL(9,G253:I253)</f>
        <v>0</v>
      </c>
      <c r="K253" s="425">
        <f>IFERROR(J253/$J$18*100,"0.00")</f>
        <v>0</v>
      </c>
    </row>
    <row r="254" spans="1:11" x14ac:dyDescent="0.25">
      <c r="A254" s="407">
        <v>2</v>
      </c>
      <c r="B254" s="408">
        <v>4</v>
      </c>
      <c r="C254" s="408"/>
      <c r="D254" s="408"/>
      <c r="E254" s="408"/>
      <c r="F254" s="409" t="s">
        <v>856</v>
      </c>
      <c r="G254" s="410">
        <f>+G262+G265</f>
        <v>0</v>
      </c>
      <c r="H254" s="410">
        <f>+H262+H265</f>
        <v>0</v>
      </c>
      <c r="I254" s="410">
        <f>+I262+I265</f>
        <v>0</v>
      </c>
      <c r="J254" s="410">
        <f>+J262+J265</f>
        <v>0</v>
      </c>
      <c r="K254" s="410">
        <f>+K262+K265</f>
        <v>0</v>
      </c>
    </row>
    <row r="255" spans="1:11" x14ac:dyDescent="0.25">
      <c r="A255" s="415">
        <v>2</v>
      </c>
      <c r="B255" s="416">
        <v>4</v>
      </c>
      <c r="C255" s="416">
        <v>1</v>
      </c>
      <c r="D255" s="416">
        <v>2</v>
      </c>
      <c r="E255" s="416"/>
      <c r="F255" s="432" t="s">
        <v>1090</v>
      </c>
      <c r="G255" s="437">
        <f>+G256+G257</f>
        <v>0</v>
      </c>
      <c r="H255" s="437">
        <f>+H256+H257</f>
        <v>0</v>
      </c>
      <c r="I255" s="437">
        <f>+I256+I257</f>
        <v>0</v>
      </c>
      <c r="J255" s="437">
        <f>+J256+J257</f>
        <v>0</v>
      </c>
      <c r="K255" s="425">
        <f>+K256+K257</f>
        <v>0</v>
      </c>
    </row>
    <row r="256" spans="1:11" x14ac:dyDescent="0.25">
      <c r="A256" s="420">
        <v>2</v>
      </c>
      <c r="B256" s="421">
        <v>4</v>
      </c>
      <c r="C256" s="421">
        <v>1</v>
      </c>
      <c r="D256" s="421">
        <v>2</v>
      </c>
      <c r="E256" s="421" t="s">
        <v>898</v>
      </c>
      <c r="F256" s="426" t="s">
        <v>1091</v>
      </c>
      <c r="G256" s="423"/>
      <c r="H256" s="423"/>
      <c r="I256" s="423"/>
      <c r="J256" s="424">
        <f>SUBTOTAL(9,G256:I256)</f>
        <v>0</v>
      </c>
      <c r="K256" s="425">
        <f>IFERROR(J256/$J$18*100,"0.00")</f>
        <v>0</v>
      </c>
    </row>
    <row r="257" spans="1:11" x14ac:dyDescent="0.25">
      <c r="A257" s="420">
        <v>2</v>
      </c>
      <c r="B257" s="421">
        <v>4</v>
      </c>
      <c r="C257" s="421">
        <v>1</v>
      </c>
      <c r="D257" s="421">
        <v>2</v>
      </c>
      <c r="E257" s="421" t="s">
        <v>900</v>
      </c>
      <c r="F257" s="426" t="s">
        <v>1092</v>
      </c>
      <c r="G257" s="423"/>
      <c r="H257" s="423"/>
      <c r="I257" s="423"/>
      <c r="J257" s="424">
        <f>SUBTOTAL(9,G257:I257)</f>
        <v>0</v>
      </c>
      <c r="K257" s="425">
        <f>IFERROR(J257/$J$18*100,"0.00")</f>
        <v>0</v>
      </c>
    </row>
    <row r="258" spans="1:11" x14ac:dyDescent="0.25">
      <c r="A258" s="415">
        <v>2</v>
      </c>
      <c r="B258" s="416">
        <v>4</v>
      </c>
      <c r="C258" s="416">
        <v>1</v>
      </c>
      <c r="D258" s="416">
        <v>5</v>
      </c>
      <c r="E258" s="416"/>
      <c r="F258" s="417" t="s">
        <v>1093</v>
      </c>
      <c r="G258" s="418">
        <f>+G259</f>
        <v>0</v>
      </c>
      <c r="H258" s="418">
        <f>+H259</f>
        <v>0</v>
      </c>
      <c r="I258" s="418">
        <f>+I259</f>
        <v>0</v>
      </c>
      <c r="J258" s="418">
        <f>+J259</f>
        <v>0</v>
      </c>
      <c r="K258" s="419">
        <f>+K259</f>
        <v>0</v>
      </c>
    </row>
    <row r="259" spans="1:11" x14ac:dyDescent="0.25">
      <c r="A259" s="420">
        <v>2</v>
      </c>
      <c r="B259" s="421">
        <v>4</v>
      </c>
      <c r="C259" s="421">
        <v>1</v>
      </c>
      <c r="D259" s="421">
        <v>5</v>
      </c>
      <c r="E259" s="421" t="s">
        <v>898</v>
      </c>
      <c r="F259" s="426" t="s">
        <v>1093</v>
      </c>
      <c r="G259" s="423"/>
      <c r="H259" s="423"/>
      <c r="I259" s="423"/>
      <c r="J259" s="424">
        <f>SUBTOTAL(9,G259:I259)</f>
        <v>0</v>
      </c>
      <c r="K259" s="425">
        <f>IFERROR(J259/$J$18*100,"0.00")</f>
        <v>0</v>
      </c>
    </row>
    <row r="260" spans="1:11" x14ac:dyDescent="0.25">
      <c r="A260" s="415">
        <v>2</v>
      </c>
      <c r="B260" s="416">
        <v>4</v>
      </c>
      <c r="C260" s="416">
        <v>1</v>
      </c>
      <c r="D260" s="416">
        <v>6</v>
      </c>
      <c r="E260" s="421"/>
      <c r="F260" s="417" t="s">
        <v>1094</v>
      </c>
      <c r="G260" s="437">
        <f>+G261</f>
        <v>0</v>
      </c>
      <c r="H260" s="437">
        <f>+H261</f>
        <v>0</v>
      </c>
      <c r="I260" s="437">
        <f>+I261</f>
        <v>0</v>
      </c>
      <c r="J260" s="437">
        <f>+J261</f>
        <v>0</v>
      </c>
      <c r="K260" s="427">
        <f>+K261</f>
        <v>0</v>
      </c>
    </row>
    <row r="261" spans="1:11" x14ac:dyDescent="0.25">
      <c r="A261" s="420">
        <v>2</v>
      </c>
      <c r="B261" s="421">
        <v>4</v>
      </c>
      <c r="C261" s="421">
        <v>1</v>
      </c>
      <c r="D261" s="421">
        <v>6</v>
      </c>
      <c r="E261" s="421" t="s">
        <v>898</v>
      </c>
      <c r="F261" s="426" t="s">
        <v>1095</v>
      </c>
      <c r="G261" s="423"/>
      <c r="H261" s="423"/>
      <c r="I261" s="423"/>
      <c r="J261" s="424">
        <f>SUBTOTAL(9,G261:I261)</f>
        <v>0</v>
      </c>
      <c r="K261" s="425">
        <f>IFERROR(J261/$J$18*100,"0.00")</f>
        <v>0</v>
      </c>
    </row>
    <row r="262" spans="1:11" x14ac:dyDescent="0.25">
      <c r="A262" s="411">
        <v>2</v>
      </c>
      <c r="B262" s="412">
        <v>4</v>
      </c>
      <c r="C262" s="412">
        <v>4</v>
      </c>
      <c r="D262" s="412"/>
      <c r="E262" s="412"/>
      <c r="F262" s="413" t="s">
        <v>1096</v>
      </c>
      <c r="G262" s="414">
        <f>+G263</f>
        <v>0</v>
      </c>
      <c r="H262" s="414">
        <f t="shared" ref="H262:K263" si="11">+H263</f>
        <v>0</v>
      </c>
      <c r="I262" s="414">
        <f t="shared" si="11"/>
        <v>0</v>
      </c>
      <c r="J262" s="414">
        <f t="shared" si="11"/>
        <v>0</v>
      </c>
      <c r="K262" s="433">
        <f t="shared" si="11"/>
        <v>0</v>
      </c>
    </row>
    <row r="263" spans="1:11" x14ac:dyDescent="0.25">
      <c r="A263" s="440">
        <v>2</v>
      </c>
      <c r="B263" s="416">
        <v>4</v>
      </c>
      <c r="C263" s="416">
        <v>4</v>
      </c>
      <c r="D263" s="416">
        <v>1</v>
      </c>
      <c r="E263" s="416"/>
      <c r="F263" s="417" t="s">
        <v>1097</v>
      </c>
      <c r="G263" s="437">
        <f>+G264</f>
        <v>0</v>
      </c>
      <c r="H263" s="437">
        <f t="shared" si="11"/>
        <v>0</v>
      </c>
      <c r="I263" s="437">
        <f t="shared" si="11"/>
        <v>0</v>
      </c>
      <c r="J263" s="437">
        <f t="shared" si="11"/>
        <v>0</v>
      </c>
      <c r="K263" s="425">
        <f>IFERROR(J263/$J$18*100,"0.00")</f>
        <v>0</v>
      </c>
    </row>
    <row r="264" spans="1:11" ht="25.5" x14ac:dyDescent="0.25">
      <c r="A264" s="441">
        <v>2</v>
      </c>
      <c r="B264" s="421">
        <v>4</v>
      </c>
      <c r="C264" s="421">
        <v>4</v>
      </c>
      <c r="D264" s="421">
        <v>1</v>
      </c>
      <c r="E264" s="421" t="s">
        <v>907</v>
      </c>
      <c r="F264" s="426" t="s">
        <v>1098</v>
      </c>
      <c r="G264" s="423"/>
      <c r="H264" s="423"/>
      <c r="I264" s="423"/>
      <c r="J264" s="424">
        <f>SUBTOTAL(9,G264:I264)</f>
        <v>0</v>
      </c>
      <c r="K264" s="425">
        <f>IFERROR(J264/$J$18*100,"0.00")</f>
        <v>0</v>
      </c>
    </row>
    <row r="265" spans="1:11" x14ac:dyDescent="0.25">
      <c r="A265" s="411">
        <v>2</v>
      </c>
      <c r="B265" s="412">
        <v>4</v>
      </c>
      <c r="C265" s="412">
        <v>9</v>
      </c>
      <c r="D265" s="412"/>
      <c r="E265" s="412"/>
      <c r="F265" s="413" t="s">
        <v>1099</v>
      </c>
      <c r="G265" s="414">
        <f>+G266+G268</f>
        <v>0</v>
      </c>
      <c r="H265" s="414">
        <f>+H266+H268</f>
        <v>0</v>
      </c>
      <c r="I265" s="414">
        <f>+I266+I268</f>
        <v>0</v>
      </c>
      <c r="J265" s="414">
        <f>+J266+J268</f>
        <v>0</v>
      </c>
      <c r="K265" s="414">
        <f>+K266+K268</f>
        <v>0</v>
      </c>
    </row>
    <row r="266" spans="1:11" x14ac:dyDescent="0.25">
      <c r="A266" s="415">
        <v>2</v>
      </c>
      <c r="B266" s="416">
        <v>4</v>
      </c>
      <c r="C266" s="416">
        <v>9</v>
      </c>
      <c r="D266" s="416">
        <v>1</v>
      </c>
      <c r="E266" s="416"/>
      <c r="F266" s="417" t="s">
        <v>1099</v>
      </c>
      <c r="G266" s="437">
        <f>+G267</f>
        <v>0</v>
      </c>
      <c r="H266" s="437">
        <f>+H267</f>
        <v>0</v>
      </c>
      <c r="I266" s="437">
        <f>+I267</f>
        <v>0</v>
      </c>
      <c r="J266" s="437">
        <f>+J267</f>
        <v>0</v>
      </c>
      <c r="K266" s="427">
        <f>+K267</f>
        <v>0</v>
      </c>
    </row>
    <row r="267" spans="1:11" x14ac:dyDescent="0.25">
      <c r="A267" s="420">
        <v>2</v>
      </c>
      <c r="B267" s="421">
        <v>4</v>
      </c>
      <c r="C267" s="421">
        <v>9</v>
      </c>
      <c r="D267" s="421">
        <v>1</v>
      </c>
      <c r="E267" s="421" t="s">
        <v>898</v>
      </c>
      <c r="F267" s="426" t="s">
        <v>1099</v>
      </c>
      <c r="G267" s="423"/>
      <c r="H267" s="423"/>
      <c r="I267" s="423"/>
      <c r="J267" s="424">
        <f>SUBTOTAL(9,G267:I267)</f>
        <v>0</v>
      </c>
      <c r="K267" s="425">
        <f>IFERROR(J267/$J$18*100,"0.00")</f>
        <v>0</v>
      </c>
    </row>
    <row r="268" spans="1:11" x14ac:dyDescent="0.25">
      <c r="A268" s="415">
        <v>2</v>
      </c>
      <c r="B268" s="416">
        <v>4</v>
      </c>
      <c r="C268" s="416">
        <v>9</v>
      </c>
      <c r="D268" s="416">
        <v>4</v>
      </c>
      <c r="E268" s="416"/>
      <c r="F268" s="417" t="s">
        <v>1100</v>
      </c>
      <c r="G268" s="437">
        <f>+G269</f>
        <v>0</v>
      </c>
      <c r="H268" s="437">
        <f>+H269</f>
        <v>0</v>
      </c>
      <c r="I268" s="437">
        <f>+I269</f>
        <v>0</v>
      </c>
      <c r="J268" s="437">
        <f>+J269</f>
        <v>0</v>
      </c>
      <c r="K268" s="427">
        <f>+K269</f>
        <v>0</v>
      </c>
    </row>
    <row r="269" spans="1:11" x14ac:dyDescent="0.25">
      <c r="A269" s="420">
        <v>2</v>
      </c>
      <c r="B269" s="421">
        <v>4</v>
      </c>
      <c r="C269" s="421">
        <v>9</v>
      </c>
      <c r="D269" s="421">
        <v>4</v>
      </c>
      <c r="E269" s="421" t="s">
        <v>898</v>
      </c>
      <c r="F269" s="426" t="s">
        <v>1100</v>
      </c>
      <c r="G269" s="423"/>
      <c r="H269" s="423"/>
      <c r="I269" s="423"/>
      <c r="J269" s="424">
        <f>SUBTOTAL(9,G269:I269)</f>
        <v>0</v>
      </c>
      <c r="K269" s="425">
        <f>IFERROR(J269/$J$18*100,"0.00")</f>
        <v>0</v>
      </c>
    </row>
    <row r="270" spans="1:11" x14ac:dyDescent="0.25">
      <c r="A270" s="407">
        <v>2</v>
      </c>
      <c r="B270" s="408">
        <v>6</v>
      </c>
      <c r="C270" s="408"/>
      <c r="D270" s="408"/>
      <c r="E270" s="408"/>
      <c r="F270" s="409" t="s">
        <v>1101</v>
      </c>
      <c r="G270" s="410">
        <f>+G271+G282+G289+G294+G301+G310+G313</f>
        <v>0</v>
      </c>
      <c r="H270" s="410">
        <f>+H271+H282+H289+H294+H301+H310+H313</f>
        <v>26447153.030000005</v>
      </c>
      <c r="I270" s="410">
        <f>+I271+I282+I289+I294+I301+I310+I313</f>
        <v>0</v>
      </c>
      <c r="J270" s="410">
        <f>+J271+J282+J289+J294+J301+J310+J313</f>
        <v>26447153.030000005</v>
      </c>
      <c r="K270" s="410">
        <f>+K271+K282+K289+K294+K301+K310+K313</f>
        <v>17.22513458351235</v>
      </c>
    </row>
    <row r="271" spans="1:11" x14ac:dyDescent="0.25">
      <c r="A271" s="411">
        <v>2</v>
      </c>
      <c r="B271" s="412">
        <v>6</v>
      </c>
      <c r="C271" s="412">
        <v>1</v>
      </c>
      <c r="D271" s="412"/>
      <c r="E271" s="412"/>
      <c r="F271" s="413" t="s">
        <v>1102</v>
      </c>
      <c r="G271" s="414">
        <f>+G272+G274+G276+G278+G280</f>
        <v>0</v>
      </c>
      <c r="H271" s="414">
        <f>+H272+H274+H276+H278+H280</f>
        <v>15126508.460000001</v>
      </c>
      <c r="I271" s="414">
        <f>+I272+I274+I276+I278+I280</f>
        <v>0</v>
      </c>
      <c r="J271" s="414">
        <f>+J272+J274+J276+J278+J280</f>
        <v>15126508.460000001</v>
      </c>
      <c r="K271" s="433">
        <f>+K272+K274+K276+K278+K280</f>
        <v>9.8519543372619172</v>
      </c>
    </row>
    <row r="272" spans="1:11" x14ac:dyDescent="0.25">
      <c r="A272" s="415">
        <v>2</v>
      </c>
      <c r="B272" s="416">
        <v>6</v>
      </c>
      <c r="C272" s="416">
        <v>1</v>
      </c>
      <c r="D272" s="416">
        <v>1</v>
      </c>
      <c r="E272" s="416"/>
      <c r="F272" s="432" t="s">
        <v>1103</v>
      </c>
      <c r="G272" s="437">
        <f>+G273</f>
        <v>0</v>
      </c>
      <c r="H272" s="437">
        <f>+H273</f>
        <v>2047758.16</v>
      </c>
      <c r="I272" s="437">
        <f>+I273</f>
        <v>0</v>
      </c>
      <c r="J272" s="437">
        <f>+J273</f>
        <v>2047758.16</v>
      </c>
      <c r="K272" s="427">
        <f>+K273</f>
        <v>1.3337129278328834</v>
      </c>
    </row>
    <row r="273" spans="1:11" x14ac:dyDescent="0.25">
      <c r="A273" s="420">
        <v>2</v>
      </c>
      <c r="B273" s="421">
        <v>6</v>
      </c>
      <c r="C273" s="421">
        <v>1</v>
      </c>
      <c r="D273" s="421">
        <v>1</v>
      </c>
      <c r="E273" s="421" t="s">
        <v>898</v>
      </c>
      <c r="F273" s="422" t="s">
        <v>1103</v>
      </c>
      <c r="G273" s="423"/>
      <c r="H273" s="423">
        <v>2047758.16</v>
      </c>
      <c r="I273" s="423"/>
      <c r="J273" s="424">
        <f>SUBTOTAL(9,G273:I273)</f>
        <v>2047758.16</v>
      </c>
      <c r="K273" s="425">
        <f>IFERROR(J273/$J$18*100,"0.00")</f>
        <v>1.3337129278328834</v>
      </c>
    </row>
    <row r="274" spans="1:11" x14ac:dyDescent="0.25">
      <c r="A274" s="415">
        <v>2</v>
      </c>
      <c r="B274" s="416">
        <v>6</v>
      </c>
      <c r="C274" s="416">
        <v>1</v>
      </c>
      <c r="D274" s="416">
        <v>2</v>
      </c>
      <c r="E274" s="416"/>
      <c r="F274" s="432" t="s">
        <v>1104</v>
      </c>
      <c r="G274" s="437">
        <f>+G275</f>
        <v>0</v>
      </c>
      <c r="H274" s="437">
        <f>+H275</f>
        <v>3974860.06</v>
      </c>
      <c r="I274" s="437">
        <f>+I275</f>
        <v>0</v>
      </c>
      <c r="J274" s="437">
        <f>+J275</f>
        <v>3974860.06</v>
      </c>
      <c r="K274" s="427">
        <f>+K275</f>
        <v>2.5888419599063353</v>
      </c>
    </row>
    <row r="275" spans="1:11" x14ac:dyDescent="0.25">
      <c r="A275" s="420">
        <v>2</v>
      </c>
      <c r="B275" s="421">
        <v>6</v>
      </c>
      <c r="C275" s="421">
        <v>1</v>
      </c>
      <c r="D275" s="421">
        <v>2</v>
      </c>
      <c r="E275" s="421" t="s">
        <v>898</v>
      </c>
      <c r="F275" s="426" t="s">
        <v>1104</v>
      </c>
      <c r="G275" s="423"/>
      <c r="H275" s="423">
        <v>3974860.06</v>
      </c>
      <c r="I275" s="423"/>
      <c r="J275" s="424">
        <f>SUBTOTAL(9,G275:I275)</f>
        <v>3974860.06</v>
      </c>
      <c r="K275" s="425">
        <f>IFERROR(J275/$J$18*100,"0.00")</f>
        <v>2.5888419599063353</v>
      </c>
    </row>
    <row r="276" spans="1:11" x14ac:dyDescent="0.25">
      <c r="A276" s="415">
        <v>2</v>
      </c>
      <c r="B276" s="416">
        <v>6</v>
      </c>
      <c r="C276" s="416">
        <v>1</v>
      </c>
      <c r="D276" s="416">
        <v>3</v>
      </c>
      <c r="E276" s="416"/>
      <c r="F276" s="417" t="s">
        <v>1105</v>
      </c>
      <c r="G276" s="437">
        <f>+G277</f>
        <v>0</v>
      </c>
      <c r="H276" s="437">
        <f>+H277</f>
        <v>5130945.28</v>
      </c>
      <c r="I276" s="437">
        <f>+I277</f>
        <v>0</v>
      </c>
      <c r="J276" s="437">
        <f>+J277</f>
        <v>5130945.28</v>
      </c>
      <c r="K276" s="427">
        <f>+K277</f>
        <v>3.3418048017638542</v>
      </c>
    </row>
    <row r="277" spans="1:11" x14ac:dyDescent="0.25">
      <c r="A277" s="420">
        <v>2</v>
      </c>
      <c r="B277" s="421">
        <v>6</v>
      </c>
      <c r="C277" s="421">
        <v>1</v>
      </c>
      <c r="D277" s="421">
        <v>3</v>
      </c>
      <c r="E277" s="421" t="s">
        <v>898</v>
      </c>
      <c r="F277" s="426" t="s">
        <v>1105</v>
      </c>
      <c r="G277" s="423"/>
      <c r="H277" s="423">
        <v>5130945.28</v>
      </c>
      <c r="I277" s="423"/>
      <c r="J277" s="424">
        <f>SUBTOTAL(9,G277:I277)</f>
        <v>5130945.28</v>
      </c>
      <c r="K277" s="425">
        <f>IFERROR(J277/$J$18*100,"0.00")</f>
        <v>3.3418048017638542</v>
      </c>
    </row>
    <row r="278" spans="1:11" x14ac:dyDescent="0.25">
      <c r="A278" s="415">
        <v>2</v>
      </c>
      <c r="B278" s="416">
        <v>6</v>
      </c>
      <c r="C278" s="416">
        <v>1</v>
      </c>
      <c r="D278" s="416">
        <v>4</v>
      </c>
      <c r="E278" s="416"/>
      <c r="F278" s="432" t="s">
        <v>1106</v>
      </c>
      <c r="G278" s="437">
        <f>+G279</f>
        <v>0</v>
      </c>
      <c r="H278" s="437">
        <f>+H279</f>
        <v>3972944.96</v>
      </c>
      <c r="I278" s="437">
        <f>+I279</f>
        <v>0</v>
      </c>
      <c r="J278" s="437">
        <f>+J279</f>
        <v>3972944.96</v>
      </c>
      <c r="K278" s="427">
        <f>+K279</f>
        <v>2.5875946477588436</v>
      </c>
    </row>
    <row r="279" spans="1:11" x14ac:dyDescent="0.25">
      <c r="A279" s="420">
        <v>2</v>
      </c>
      <c r="B279" s="421">
        <v>6</v>
      </c>
      <c r="C279" s="421">
        <v>1</v>
      </c>
      <c r="D279" s="421">
        <v>4</v>
      </c>
      <c r="E279" s="421" t="s">
        <v>898</v>
      </c>
      <c r="F279" s="426" t="s">
        <v>1106</v>
      </c>
      <c r="G279" s="423"/>
      <c r="H279" s="423">
        <v>3972944.96</v>
      </c>
      <c r="I279" s="423"/>
      <c r="J279" s="424">
        <f>SUBTOTAL(9,G279:I279)</f>
        <v>3972944.96</v>
      </c>
      <c r="K279" s="425">
        <f>IFERROR(J279/$J$18*100,"0.00")</f>
        <v>2.5875946477588436</v>
      </c>
    </row>
    <row r="280" spans="1:11" x14ac:dyDescent="0.25">
      <c r="A280" s="415">
        <v>2</v>
      </c>
      <c r="B280" s="416">
        <v>6</v>
      </c>
      <c r="C280" s="416">
        <v>1</v>
      </c>
      <c r="D280" s="416">
        <v>9</v>
      </c>
      <c r="E280" s="416"/>
      <c r="F280" s="432" t="s">
        <v>1107</v>
      </c>
      <c r="G280" s="437">
        <f>+G281</f>
        <v>0</v>
      </c>
      <c r="H280" s="437">
        <f>+H281</f>
        <v>0</v>
      </c>
      <c r="I280" s="437">
        <f>+I281</f>
        <v>0</v>
      </c>
      <c r="J280" s="437">
        <f>+J281</f>
        <v>0</v>
      </c>
      <c r="K280" s="427">
        <f>+K281</f>
        <v>0</v>
      </c>
    </row>
    <row r="281" spans="1:11" x14ac:dyDescent="0.25">
      <c r="A281" s="420">
        <v>2</v>
      </c>
      <c r="B281" s="421">
        <v>6</v>
      </c>
      <c r="C281" s="421">
        <v>1</v>
      </c>
      <c r="D281" s="421">
        <v>9</v>
      </c>
      <c r="E281" s="421" t="s">
        <v>898</v>
      </c>
      <c r="F281" s="426" t="s">
        <v>1107</v>
      </c>
      <c r="G281" s="423"/>
      <c r="H281" s="423"/>
      <c r="I281" s="423"/>
      <c r="J281" s="424">
        <f>SUBTOTAL(9,G281:I281)</f>
        <v>0</v>
      </c>
      <c r="K281" s="425">
        <f>IFERROR(J281/$J$18*100,"0.00")</f>
        <v>0</v>
      </c>
    </row>
    <row r="282" spans="1:11" x14ac:dyDescent="0.25">
      <c r="A282" s="411">
        <v>2</v>
      </c>
      <c r="B282" s="412">
        <v>6</v>
      </c>
      <c r="C282" s="412">
        <v>2</v>
      </c>
      <c r="D282" s="412"/>
      <c r="E282" s="412"/>
      <c r="F282" s="413" t="s">
        <v>1108</v>
      </c>
      <c r="G282" s="414">
        <f>+G283+G285+G287</f>
        <v>0</v>
      </c>
      <c r="H282" s="414">
        <f>+H283+H285+H287</f>
        <v>0</v>
      </c>
      <c r="I282" s="414">
        <f>+I283+I285+I287</f>
        <v>0</v>
      </c>
      <c r="J282" s="414">
        <f>+J283+J285+J287</f>
        <v>0</v>
      </c>
      <c r="K282" s="414">
        <f>+K283+K285+K287</f>
        <v>0</v>
      </c>
    </row>
    <row r="283" spans="1:11" x14ac:dyDescent="0.25">
      <c r="A283" s="415">
        <v>2</v>
      </c>
      <c r="B283" s="416">
        <v>6</v>
      </c>
      <c r="C283" s="416">
        <v>2</v>
      </c>
      <c r="D283" s="416">
        <v>1</v>
      </c>
      <c r="E283" s="416"/>
      <c r="F283" s="432" t="s">
        <v>1109</v>
      </c>
      <c r="G283" s="437">
        <f>+G284</f>
        <v>0</v>
      </c>
      <c r="H283" s="437">
        <f>+H284</f>
        <v>0</v>
      </c>
      <c r="I283" s="437">
        <f>+I284</f>
        <v>0</v>
      </c>
      <c r="J283" s="437">
        <f>+J284</f>
        <v>0</v>
      </c>
      <c r="K283" s="427">
        <f>+K284</f>
        <v>0</v>
      </c>
    </row>
    <row r="284" spans="1:11" x14ac:dyDescent="0.25">
      <c r="A284" s="420">
        <v>2</v>
      </c>
      <c r="B284" s="421">
        <v>6</v>
      </c>
      <c r="C284" s="421">
        <v>2</v>
      </c>
      <c r="D284" s="421">
        <v>1</v>
      </c>
      <c r="E284" s="421" t="s">
        <v>898</v>
      </c>
      <c r="F284" s="426" t="s">
        <v>1109</v>
      </c>
      <c r="G284" s="423"/>
      <c r="H284" s="423"/>
      <c r="I284" s="423"/>
      <c r="J284" s="424">
        <f>SUBTOTAL(9,G284:I284)</f>
        <v>0</v>
      </c>
      <c r="K284" s="425">
        <f>IFERROR(J284/$J$18*100,"0.00")</f>
        <v>0</v>
      </c>
    </row>
    <row r="285" spans="1:11" x14ac:dyDescent="0.25">
      <c r="A285" s="415">
        <v>2</v>
      </c>
      <c r="B285" s="416">
        <v>6</v>
      </c>
      <c r="C285" s="416">
        <v>2</v>
      </c>
      <c r="D285" s="416">
        <v>3</v>
      </c>
      <c r="E285" s="416"/>
      <c r="F285" s="432" t="s">
        <v>1110</v>
      </c>
      <c r="G285" s="437">
        <f>+G286</f>
        <v>0</v>
      </c>
      <c r="H285" s="437">
        <f>+H286</f>
        <v>0</v>
      </c>
      <c r="I285" s="437">
        <f>+I286</f>
        <v>0</v>
      </c>
      <c r="J285" s="437">
        <f>+J286</f>
        <v>0</v>
      </c>
      <c r="K285" s="427">
        <f>+K286</f>
        <v>0</v>
      </c>
    </row>
    <row r="286" spans="1:11" x14ac:dyDescent="0.25">
      <c r="A286" s="420">
        <v>2</v>
      </c>
      <c r="B286" s="421">
        <v>6</v>
      </c>
      <c r="C286" s="421">
        <v>2</v>
      </c>
      <c r="D286" s="421">
        <v>3</v>
      </c>
      <c r="E286" s="421" t="s">
        <v>898</v>
      </c>
      <c r="F286" s="426" t="s">
        <v>1110</v>
      </c>
      <c r="G286" s="423"/>
      <c r="H286" s="423"/>
      <c r="I286" s="423"/>
      <c r="J286" s="424">
        <f>SUBTOTAL(9,G286:I286)</f>
        <v>0</v>
      </c>
      <c r="K286" s="425">
        <f>IFERROR(J286/$J$18*100,"0.00")</f>
        <v>0</v>
      </c>
    </row>
    <row r="287" spans="1:11" x14ac:dyDescent="0.25">
      <c r="A287" s="415">
        <v>2</v>
      </c>
      <c r="B287" s="416">
        <v>6</v>
      </c>
      <c r="C287" s="416">
        <v>2</v>
      </c>
      <c r="D287" s="416">
        <v>4</v>
      </c>
      <c r="E287" s="416"/>
      <c r="F287" s="432" t="s">
        <v>1111</v>
      </c>
      <c r="G287" s="437">
        <f>+G288</f>
        <v>0</v>
      </c>
      <c r="H287" s="437">
        <f>+H288</f>
        <v>0</v>
      </c>
      <c r="I287" s="437">
        <f>+I288</f>
        <v>0</v>
      </c>
      <c r="J287" s="437">
        <f>+J288</f>
        <v>0</v>
      </c>
      <c r="K287" s="427">
        <f>+K288</f>
        <v>0</v>
      </c>
    </row>
    <row r="288" spans="1:11" x14ac:dyDescent="0.25">
      <c r="A288" s="420">
        <v>2</v>
      </c>
      <c r="B288" s="421">
        <v>6</v>
      </c>
      <c r="C288" s="421">
        <v>2</v>
      </c>
      <c r="D288" s="421">
        <v>4</v>
      </c>
      <c r="E288" s="421" t="s">
        <v>898</v>
      </c>
      <c r="F288" s="422" t="s">
        <v>1111</v>
      </c>
      <c r="G288" s="423"/>
      <c r="H288" s="423"/>
      <c r="I288" s="423"/>
      <c r="J288" s="424">
        <f>SUBTOTAL(9,G288:I288)</f>
        <v>0</v>
      </c>
      <c r="K288" s="425">
        <f>IFERROR(J288/$J$18*100,"0.00")</f>
        <v>0</v>
      </c>
    </row>
    <row r="289" spans="1:11" x14ac:dyDescent="0.25">
      <c r="A289" s="411">
        <v>2</v>
      </c>
      <c r="B289" s="412">
        <v>6</v>
      </c>
      <c r="C289" s="412">
        <v>3</v>
      </c>
      <c r="D289" s="412"/>
      <c r="E289" s="412"/>
      <c r="F289" s="413" t="s">
        <v>1112</v>
      </c>
      <c r="G289" s="414">
        <f>+G290+G292</f>
        <v>0</v>
      </c>
      <c r="H289" s="414">
        <f>+H290+H292</f>
        <v>10825475.310000001</v>
      </c>
      <c r="I289" s="414">
        <f>+I290+I292</f>
        <v>0</v>
      </c>
      <c r="J289" s="414">
        <f>+J290+J292</f>
        <v>10825475.310000001</v>
      </c>
      <c r="K289" s="414">
        <f>+K290+K292</f>
        <v>7.0506745634859005</v>
      </c>
    </row>
    <row r="290" spans="1:11" x14ac:dyDescent="0.25">
      <c r="A290" s="415">
        <v>2</v>
      </c>
      <c r="B290" s="416">
        <v>6</v>
      </c>
      <c r="C290" s="416">
        <v>3</v>
      </c>
      <c r="D290" s="416">
        <v>1</v>
      </c>
      <c r="E290" s="416"/>
      <c r="F290" s="417" t="s">
        <v>1113</v>
      </c>
      <c r="G290" s="437">
        <f>+G291</f>
        <v>0</v>
      </c>
      <c r="H290" s="437">
        <f>+H291</f>
        <v>9045256.5099999998</v>
      </c>
      <c r="I290" s="437">
        <f>+I291</f>
        <v>0</v>
      </c>
      <c r="J290" s="437">
        <f>+J291</f>
        <v>9045256.5099999998</v>
      </c>
      <c r="K290" s="427">
        <f>+K291</f>
        <v>5.8912110710141423</v>
      </c>
    </row>
    <row r="291" spans="1:11" x14ac:dyDescent="0.25">
      <c r="A291" s="420">
        <v>2</v>
      </c>
      <c r="B291" s="421">
        <v>6</v>
      </c>
      <c r="C291" s="421">
        <v>3</v>
      </c>
      <c r="D291" s="421">
        <v>1</v>
      </c>
      <c r="E291" s="421" t="s">
        <v>898</v>
      </c>
      <c r="F291" s="422" t="s">
        <v>1113</v>
      </c>
      <c r="G291" s="423"/>
      <c r="H291" s="423">
        <v>9045256.5099999998</v>
      </c>
      <c r="I291" s="423"/>
      <c r="J291" s="424">
        <f>SUBTOTAL(9,G291:I291)</f>
        <v>9045256.5099999998</v>
      </c>
      <c r="K291" s="425">
        <f>IFERROR(J291/$J$18*100,"0.00")</f>
        <v>5.8912110710141423</v>
      </c>
    </row>
    <row r="292" spans="1:11" x14ac:dyDescent="0.25">
      <c r="A292" s="415">
        <v>2</v>
      </c>
      <c r="B292" s="416">
        <v>6</v>
      </c>
      <c r="C292" s="416">
        <v>3</v>
      </c>
      <c r="D292" s="416">
        <v>2</v>
      </c>
      <c r="E292" s="416"/>
      <c r="F292" s="432" t="s">
        <v>1114</v>
      </c>
      <c r="G292" s="437">
        <f>+G293</f>
        <v>0</v>
      </c>
      <c r="H292" s="437">
        <f>+H293</f>
        <v>1780218.8</v>
      </c>
      <c r="I292" s="437">
        <f>+I293</f>
        <v>0</v>
      </c>
      <c r="J292" s="437">
        <f>+J293</f>
        <v>1780218.8</v>
      </c>
      <c r="K292" s="427">
        <f>+K293</f>
        <v>1.1594634924717586</v>
      </c>
    </row>
    <row r="293" spans="1:11" x14ac:dyDescent="0.25">
      <c r="A293" s="420">
        <v>2</v>
      </c>
      <c r="B293" s="421">
        <v>6</v>
      </c>
      <c r="C293" s="421">
        <v>3</v>
      </c>
      <c r="D293" s="421">
        <v>2</v>
      </c>
      <c r="E293" s="421" t="s">
        <v>898</v>
      </c>
      <c r="F293" s="426" t="s">
        <v>1114</v>
      </c>
      <c r="G293" s="423"/>
      <c r="H293" s="423">
        <v>1780218.8</v>
      </c>
      <c r="I293" s="423"/>
      <c r="J293" s="424">
        <f>SUBTOTAL(9,G293:I293)</f>
        <v>1780218.8</v>
      </c>
      <c r="K293" s="425">
        <f>IFERROR(J293/$J$18*100,"0.00")</f>
        <v>1.1594634924717586</v>
      </c>
    </row>
    <row r="294" spans="1:11" x14ac:dyDescent="0.25">
      <c r="A294" s="411">
        <v>2</v>
      </c>
      <c r="B294" s="412">
        <v>6</v>
      </c>
      <c r="C294" s="412">
        <v>4</v>
      </c>
      <c r="D294" s="412"/>
      <c r="E294" s="412"/>
      <c r="F294" s="413" t="s">
        <v>1115</v>
      </c>
      <c r="G294" s="414">
        <f>+G295+G297+G299</f>
        <v>0</v>
      </c>
      <c r="H294" s="414">
        <f>+H295+H297+H299</f>
        <v>125500</v>
      </c>
      <c r="I294" s="414">
        <f>+I295+I297+I299</f>
        <v>0</v>
      </c>
      <c r="J294" s="414">
        <f>+J295+J297+J299</f>
        <v>125500</v>
      </c>
      <c r="K294" s="433">
        <f>+K295+K297+K299</f>
        <v>8.1738642634942252E-2</v>
      </c>
    </row>
    <row r="295" spans="1:11" x14ac:dyDescent="0.25">
      <c r="A295" s="415">
        <v>2</v>
      </c>
      <c r="B295" s="416">
        <v>6</v>
      </c>
      <c r="C295" s="416">
        <v>4</v>
      </c>
      <c r="D295" s="416">
        <v>1</v>
      </c>
      <c r="E295" s="416"/>
      <c r="F295" s="432" t="s">
        <v>1116</v>
      </c>
      <c r="G295" s="437">
        <f>+G296</f>
        <v>0</v>
      </c>
      <c r="H295" s="437">
        <f>+H296</f>
        <v>0</v>
      </c>
      <c r="I295" s="437">
        <f>+I296</f>
        <v>0</v>
      </c>
      <c r="J295" s="437">
        <f>+J296</f>
        <v>0</v>
      </c>
      <c r="K295" s="427">
        <f>+K296</f>
        <v>0</v>
      </c>
    </row>
    <row r="296" spans="1:11" x14ac:dyDescent="0.25">
      <c r="A296" s="420">
        <v>2</v>
      </c>
      <c r="B296" s="421">
        <v>6</v>
      </c>
      <c r="C296" s="421">
        <v>4</v>
      </c>
      <c r="D296" s="421">
        <v>1</v>
      </c>
      <c r="E296" s="421" t="s">
        <v>898</v>
      </c>
      <c r="F296" s="426" t="s">
        <v>1116</v>
      </c>
      <c r="G296" s="423"/>
      <c r="H296" s="423"/>
      <c r="I296" s="423"/>
      <c r="J296" s="424">
        <f>SUBTOTAL(9,G296:I296)</f>
        <v>0</v>
      </c>
      <c r="K296" s="425">
        <f>IFERROR(J296/$J$18*100,"0.00")</f>
        <v>0</v>
      </c>
    </row>
    <row r="297" spans="1:11" x14ac:dyDescent="0.25">
      <c r="A297" s="415">
        <v>2</v>
      </c>
      <c r="B297" s="416">
        <v>6</v>
      </c>
      <c r="C297" s="416">
        <v>4</v>
      </c>
      <c r="D297" s="416">
        <v>2</v>
      </c>
      <c r="E297" s="416"/>
      <c r="F297" s="432" t="s">
        <v>1117</v>
      </c>
      <c r="G297" s="437">
        <f>+G298</f>
        <v>0</v>
      </c>
      <c r="H297" s="437">
        <f>+H298</f>
        <v>0</v>
      </c>
      <c r="I297" s="437">
        <f>+I298</f>
        <v>0</v>
      </c>
      <c r="J297" s="437">
        <f>+J298</f>
        <v>0</v>
      </c>
      <c r="K297" s="427">
        <f>+K298</f>
        <v>0</v>
      </c>
    </row>
    <row r="298" spans="1:11" x14ac:dyDescent="0.25">
      <c r="A298" s="420">
        <v>2</v>
      </c>
      <c r="B298" s="421">
        <v>6</v>
      </c>
      <c r="C298" s="421">
        <v>4</v>
      </c>
      <c r="D298" s="421">
        <v>2</v>
      </c>
      <c r="E298" s="421" t="s">
        <v>898</v>
      </c>
      <c r="F298" s="426" t="s">
        <v>1117</v>
      </c>
      <c r="G298" s="423"/>
      <c r="H298" s="423"/>
      <c r="I298" s="423"/>
      <c r="J298" s="424">
        <f>SUBTOTAL(9,G298:I298)</f>
        <v>0</v>
      </c>
      <c r="K298" s="425">
        <f>IFERROR(J298/$J$18*100,"0.00")</f>
        <v>0</v>
      </c>
    </row>
    <row r="299" spans="1:11" x14ac:dyDescent="0.25">
      <c r="A299" s="415">
        <v>2</v>
      </c>
      <c r="B299" s="416">
        <v>6</v>
      </c>
      <c r="C299" s="416">
        <v>4</v>
      </c>
      <c r="D299" s="416">
        <v>8</v>
      </c>
      <c r="E299" s="416"/>
      <c r="F299" s="432" t="s">
        <v>1118</v>
      </c>
      <c r="G299" s="437">
        <f>+G300</f>
        <v>0</v>
      </c>
      <c r="H299" s="437">
        <f>+H300</f>
        <v>125500</v>
      </c>
      <c r="I299" s="437">
        <f>+I300</f>
        <v>0</v>
      </c>
      <c r="J299" s="437">
        <f>+J300</f>
        <v>125500</v>
      </c>
      <c r="K299" s="427">
        <f>+K300</f>
        <v>8.1738642634942252E-2</v>
      </c>
    </row>
    <row r="300" spans="1:11" x14ac:dyDescent="0.25">
      <c r="A300" s="420">
        <v>2</v>
      </c>
      <c r="B300" s="421">
        <v>6</v>
      </c>
      <c r="C300" s="421">
        <v>4</v>
      </c>
      <c r="D300" s="421">
        <v>8</v>
      </c>
      <c r="E300" s="421" t="s">
        <v>898</v>
      </c>
      <c r="F300" s="426" t="s">
        <v>1118</v>
      </c>
      <c r="G300" s="423"/>
      <c r="H300" s="423">
        <v>125500</v>
      </c>
      <c r="I300" s="423"/>
      <c r="J300" s="424">
        <f>SUBTOTAL(9,G300:I300)</f>
        <v>125500</v>
      </c>
      <c r="K300" s="425">
        <f>IFERROR(J300/$J$18*100,"0.00")</f>
        <v>8.1738642634942252E-2</v>
      </c>
    </row>
    <row r="301" spans="1:11" x14ac:dyDescent="0.25">
      <c r="A301" s="411">
        <v>2</v>
      </c>
      <c r="B301" s="412">
        <v>6</v>
      </c>
      <c r="C301" s="412">
        <v>5</v>
      </c>
      <c r="D301" s="412"/>
      <c r="E301" s="412"/>
      <c r="F301" s="413" t="s">
        <v>1119</v>
      </c>
      <c r="G301" s="414">
        <f>+G302+G304+G306+G308</f>
        <v>0</v>
      </c>
      <c r="H301" s="414">
        <f>+H302+H304+H306+H308</f>
        <v>369669.26</v>
      </c>
      <c r="I301" s="414">
        <f>+I302+I304+I306+I308</f>
        <v>0</v>
      </c>
      <c r="J301" s="414">
        <f>+J302+J304+J306+J308</f>
        <v>369669.26</v>
      </c>
      <c r="K301" s="414">
        <f>+K302+K304+K306+K308</f>
        <v>0.24076704012959005</v>
      </c>
    </row>
    <row r="302" spans="1:11" x14ac:dyDescent="0.25">
      <c r="A302" s="415">
        <v>2</v>
      </c>
      <c r="B302" s="416">
        <v>6</v>
      </c>
      <c r="C302" s="416">
        <v>5</v>
      </c>
      <c r="D302" s="416">
        <v>2</v>
      </c>
      <c r="E302" s="416"/>
      <c r="F302" s="432" t="s">
        <v>1120</v>
      </c>
      <c r="G302" s="437">
        <f>+G303</f>
        <v>0</v>
      </c>
      <c r="H302" s="437">
        <f>+H303</f>
        <v>0</v>
      </c>
      <c r="I302" s="437">
        <f>+I303</f>
        <v>0</v>
      </c>
      <c r="J302" s="437">
        <f>+J303</f>
        <v>0</v>
      </c>
      <c r="K302" s="427">
        <f>+K303</f>
        <v>0</v>
      </c>
    </row>
    <row r="303" spans="1:11" x14ac:dyDescent="0.25">
      <c r="A303" s="420">
        <v>2</v>
      </c>
      <c r="B303" s="421">
        <v>6</v>
      </c>
      <c r="C303" s="421">
        <v>5</v>
      </c>
      <c r="D303" s="421">
        <v>2</v>
      </c>
      <c r="E303" s="421" t="s">
        <v>898</v>
      </c>
      <c r="F303" s="426" t="s">
        <v>1120</v>
      </c>
      <c r="G303" s="423"/>
      <c r="H303" s="423"/>
      <c r="I303" s="423"/>
      <c r="J303" s="424">
        <f>SUBTOTAL(9,G303:I303)</f>
        <v>0</v>
      </c>
      <c r="K303" s="425">
        <f>IFERROR(J303/$J$18*100,"0.00")</f>
        <v>0</v>
      </c>
    </row>
    <row r="304" spans="1:11" x14ac:dyDescent="0.25">
      <c r="A304" s="415">
        <v>2</v>
      </c>
      <c r="B304" s="416">
        <v>6</v>
      </c>
      <c r="C304" s="416">
        <v>5</v>
      </c>
      <c r="D304" s="416">
        <v>4</v>
      </c>
      <c r="E304" s="416"/>
      <c r="F304" s="432" t="s">
        <v>1121</v>
      </c>
      <c r="G304" s="437">
        <f>+G305</f>
        <v>0</v>
      </c>
      <c r="H304" s="437">
        <f>+H305</f>
        <v>369669.26</v>
      </c>
      <c r="I304" s="437">
        <f>+I305</f>
        <v>0</v>
      </c>
      <c r="J304" s="437">
        <f>+J305</f>
        <v>369669.26</v>
      </c>
      <c r="K304" s="427">
        <f>+K305</f>
        <v>0.24076704012959005</v>
      </c>
    </row>
    <row r="305" spans="1:11" x14ac:dyDescent="0.25">
      <c r="A305" s="420">
        <v>2</v>
      </c>
      <c r="B305" s="421">
        <v>6</v>
      </c>
      <c r="C305" s="421">
        <v>5</v>
      </c>
      <c r="D305" s="421">
        <v>4</v>
      </c>
      <c r="E305" s="421" t="s">
        <v>898</v>
      </c>
      <c r="F305" s="426" t="s">
        <v>1121</v>
      </c>
      <c r="G305" s="423"/>
      <c r="H305" s="423">
        <v>369669.26</v>
      </c>
      <c r="I305" s="423"/>
      <c r="J305" s="424">
        <f>SUBTOTAL(9,G305:I305)</f>
        <v>369669.26</v>
      </c>
      <c r="K305" s="425">
        <f>IFERROR(J305/$J$18*100,"0.00")</f>
        <v>0.24076704012959005</v>
      </c>
    </row>
    <row r="306" spans="1:11" x14ac:dyDescent="0.25">
      <c r="A306" s="415">
        <v>2</v>
      </c>
      <c r="B306" s="416">
        <v>6</v>
      </c>
      <c r="C306" s="416">
        <v>5</v>
      </c>
      <c r="D306" s="416">
        <v>5</v>
      </c>
      <c r="E306" s="416"/>
      <c r="F306" s="432" t="s">
        <v>1122</v>
      </c>
      <c r="G306" s="437">
        <f>+G307</f>
        <v>0</v>
      </c>
      <c r="H306" s="437">
        <f>+H307</f>
        <v>0</v>
      </c>
      <c r="I306" s="437">
        <f>+I307</f>
        <v>0</v>
      </c>
      <c r="J306" s="437">
        <f>+J307</f>
        <v>0</v>
      </c>
      <c r="K306" s="427">
        <f>+K307</f>
        <v>0</v>
      </c>
    </row>
    <row r="307" spans="1:11" x14ac:dyDescent="0.25">
      <c r="A307" s="420">
        <v>2</v>
      </c>
      <c r="B307" s="421">
        <v>6</v>
      </c>
      <c r="C307" s="421">
        <v>5</v>
      </c>
      <c r="D307" s="421">
        <v>5</v>
      </c>
      <c r="E307" s="421" t="s">
        <v>898</v>
      </c>
      <c r="F307" s="426" t="s">
        <v>1122</v>
      </c>
      <c r="G307" s="423"/>
      <c r="H307" s="423"/>
      <c r="I307" s="423"/>
      <c r="J307" s="424">
        <f>SUBTOTAL(9,G307:I307)</f>
        <v>0</v>
      </c>
      <c r="K307" s="425">
        <f>IFERROR(J307/$J$18*100,"0.00")</f>
        <v>0</v>
      </c>
    </row>
    <row r="308" spans="1:11" x14ac:dyDescent="0.25">
      <c r="A308" s="415">
        <v>2</v>
      </c>
      <c r="B308" s="416">
        <v>6</v>
      </c>
      <c r="C308" s="416">
        <v>5</v>
      </c>
      <c r="D308" s="416">
        <v>6</v>
      </c>
      <c r="E308" s="416"/>
      <c r="F308" s="432" t="s">
        <v>1123</v>
      </c>
      <c r="G308" s="437">
        <f>+G309</f>
        <v>0</v>
      </c>
      <c r="H308" s="437">
        <f>+H309</f>
        <v>0</v>
      </c>
      <c r="I308" s="437">
        <f>+I309</f>
        <v>0</v>
      </c>
      <c r="J308" s="437">
        <f>+J309</f>
        <v>0</v>
      </c>
      <c r="K308" s="427">
        <f>+K309</f>
        <v>0</v>
      </c>
    </row>
    <row r="309" spans="1:11" x14ac:dyDescent="0.25">
      <c r="A309" s="420">
        <v>2</v>
      </c>
      <c r="B309" s="421">
        <v>6</v>
      </c>
      <c r="C309" s="421">
        <v>5</v>
      </c>
      <c r="D309" s="421">
        <v>6</v>
      </c>
      <c r="E309" s="421" t="s">
        <v>898</v>
      </c>
      <c r="F309" s="426" t="s">
        <v>1123</v>
      </c>
      <c r="G309" s="423"/>
      <c r="H309" s="423"/>
      <c r="I309" s="423"/>
      <c r="J309" s="424">
        <f>SUBTOTAL(9,G309:I309)</f>
        <v>0</v>
      </c>
      <c r="K309" s="425">
        <f>IFERROR(J309/$J$18*100,"0.00")</f>
        <v>0</v>
      </c>
    </row>
    <row r="310" spans="1:11" x14ac:dyDescent="0.25">
      <c r="A310" s="411">
        <v>2</v>
      </c>
      <c r="B310" s="412">
        <v>6</v>
      </c>
      <c r="C310" s="412">
        <v>6</v>
      </c>
      <c r="D310" s="412"/>
      <c r="E310" s="412"/>
      <c r="F310" s="413" t="s">
        <v>1124</v>
      </c>
      <c r="G310" s="414">
        <f t="shared" ref="G310:K311" si="12">+G311</f>
        <v>0</v>
      </c>
      <c r="H310" s="414">
        <f t="shared" si="12"/>
        <v>0</v>
      </c>
      <c r="I310" s="414">
        <f t="shared" si="12"/>
        <v>0</v>
      </c>
      <c r="J310" s="414">
        <f t="shared" si="12"/>
        <v>0</v>
      </c>
      <c r="K310" s="433">
        <f t="shared" si="12"/>
        <v>0</v>
      </c>
    </row>
    <row r="311" spans="1:11" x14ac:dyDescent="0.25">
      <c r="A311" s="415">
        <v>2</v>
      </c>
      <c r="B311" s="416">
        <v>6</v>
      </c>
      <c r="C311" s="416">
        <v>6</v>
      </c>
      <c r="D311" s="416">
        <v>2</v>
      </c>
      <c r="E311" s="416"/>
      <c r="F311" s="417" t="s">
        <v>1125</v>
      </c>
      <c r="G311" s="437">
        <f t="shared" si="12"/>
        <v>0</v>
      </c>
      <c r="H311" s="437">
        <f t="shared" si="12"/>
        <v>0</v>
      </c>
      <c r="I311" s="437">
        <f t="shared" si="12"/>
        <v>0</v>
      </c>
      <c r="J311" s="437">
        <f t="shared" si="12"/>
        <v>0</v>
      </c>
      <c r="K311" s="427">
        <f t="shared" si="12"/>
        <v>0</v>
      </c>
    </row>
    <row r="312" spans="1:11" x14ac:dyDescent="0.25">
      <c r="A312" s="420">
        <v>2</v>
      </c>
      <c r="B312" s="421">
        <v>6</v>
      </c>
      <c r="C312" s="421">
        <v>6</v>
      </c>
      <c r="D312" s="421">
        <v>2</v>
      </c>
      <c r="E312" s="421" t="s">
        <v>898</v>
      </c>
      <c r="F312" s="426" t="s">
        <v>1125</v>
      </c>
      <c r="G312" s="423"/>
      <c r="H312" s="423"/>
      <c r="I312" s="423"/>
      <c r="J312" s="424">
        <f>SUBTOTAL(9,G312:I312)</f>
        <v>0</v>
      </c>
      <c r="K312" s="425">
        <f>IFERROR(J312/$J$18*100,"0.00")</f>
        <v>0</v>
      </c>
    </row>
    <row r="313" spans="1:11" x14ac:dyDescent="0.25">
      <c r="A313" s="411">
        <v>2</v>
      </c>
      <c r="B313" s="412">
        <v>6</v>
      </c>
      <c r="C313" s="412">
        <v>8</v>
      </c>
      <c r="D313" s="412"/>
      <c r="E313" s="412"/>
      <c r="F313" s="413" t="s">
        <v>1126</v>
      </c>
      <c r="G313" s="414">
        <f>+G314+G317+G319+G321</f>
        <v>0</v>
      </c>
      <c r="H313" s="414">
        <f>+H314+H317+H319+H321</f>
        <v>0</v>
      </c>
      <c r="I313" s="414">
        <f>+I314+I317+I319+I321</f>
        <v>0</v>
      </c>
      <c r="J313" s="414">
        <f>+J314+J317+J319+J321</f>
        <v>0</v>
      </c>
      <c r="K313" s="414">
        <f>+K314+K317+K319+K321</f>
        <v>0</v>
      </c>
    </row>
    <row r="314" spans="1:11" x14ac:dyDescent="0.25">
      <c r="A314" s="415">
        <v>2</v>
      </c>
      <c r="B314" s="416">
        <v>6</v>
      </c>
      <c r="C314" s="416">
        <v>8</v>
      </c>
      <c r="D314" s="416">
        <v>3</v>
      </c>
      <c r="E314" s="416"/>
      <c r="F314" s="432" t="s">
        <v>1127</v>
      </c>
      <c r="G314" s="437">
        <f>+G315+G316</f>
        <v>0</v>
      </c>
      <c r="H314" s="437">
        <f>+H315+H316</f>
        <v>0</v>
      </c>
      <c r="I314" s="437">
        <f>+I315+I316</f>
        <v>0</v>
      </c>
      <c r="J314" s="437">
        <f>+J315+J316</f>
        <v>0</v>
      </c>
      <c r="K314" s="427">
        <f>+K315+K316</f>
        <v>0</v>
      </c>
    </row>
    <row r="315" spans="1:11" x14ac:dyDescent="0.25">
      <c r="A315" s="420">
        <v>2</v>
      </c>
      <c r="B315" s="421">
        <v>6</v>
      </c>
      <c r="C315" s="421">
        <v>8</v>
      </c>
      <c r="D315" s="421">
        <v>3</v>
      </c>
      <c r="E315" s="421" t="s">
        <v>898</v>
      </c>
      <c r="F315" s="426" t="s">
        <v>1128</v>
      </c>
      <c r="G315" s="423"/>
      <c r="H315" s="423"/>
      <c r="I315" s="423"/>
      <c r="J315" s="424">
        <f>SUBTOTAL(9,G315:I315)</f>
        <v>0</v>
      </c>
      <c r="K315" s="425">
        <f>IFERROR(J315/$J$18*100,"0.00")</f>
        <v>0</v>
      </c>
    </row>
    <row r="316" spans="1:11" x14ac:dyDescent="0.25">
      <c r="A316" s="420">
        <v>2</v>
      </c>
      <c r="B316" s="421">
        <v>6</v>
      </c>
      <c r="C316" s="421">
        <v>8</v>
      </c>
      <c r="D316" s="421">
        <v>3</v>
      </c>
      <c r="E316" s="421" t="s">
        <v>900</v>
      </c>
      <c r="F316" s="426" t="s">
        <v>1129</v>
      </c>
      <c r="G316" s="423"/>
      <c r="H316" s="423"/>
      <c r="I316" s="423"/>
      <c r="J316" s="424">
        <f>SUBTOTAL(9,G316:I316)</f>
        <v>0</v>
      </c>
      <c r="K316" s="425">
        <f>IFERROR(J316/$J$18*100,"0.00")</f>
        <v>0</v>
      </c>
    </row>
    <row r="317" spans="1:11" x14ac:dyDescent="0.25">
      <c r="A317" s="415">
        <v>2</v>
      </c>
      <c r="B317" s="416">
        <v>6</v>
      </c>
      <c r="C317" s="416">
        <v>8</v>
      </c>
      <c r="D317" s="416">
        <v>5</v>
      </c>
      <c r="E317" s="416"/>
      <c r="F317" s="432" t="s">
        <v>1130</v>
      </c>
      <c r="G317" s="437">
        <f>+G318</f>
        <v>0</v>
      </c>
      <c r="H317" s="437">
        <f>+H318</f>
        <v>0</v>
      </c>
      <c r="I317" s="437">
        <f>+I318</f>
        <v>0</v>
      </c>
      <c r="J317" s="437">
        <f>+J318</f>
        <v>0</v>
      </c>
      <c r="K317" s="427">
        <f>+K318</f>
        <v>0</v>
      </c>
    </row>
    <row r="318" spans="1:11" x14ac:dyDescent="0.25">
      <c r="A318" s="420">
        <v>2</v>
      </c>
      <c r="B318" s="421">
        <v>6</v>
      </c>
      <c r="C318" s="421">
        <v>8</v>
      </c>
      <c r="D318" s="421">
        <v>5</v>
      </c>
      <c r="E318" s="421" t="s">
        <v>898</v>
      </c>
      <c r="F318" s="426" t="s">
        <v>1130</v>
      </c>
      <c r="G318" s="423"/>
      <c r="H318" s="423"/>
      <c r="I318" s="423"/>
      <c r="J318" s="424">
        <f>SUBTOTAL(9,G318:I318)</f>
        <v>0</v>
      </c>
      <c r="K318" s="425">
        <f>IFERROR(J318/$J$18*100,"0.00")</f>
        <v>0</v>
      </c>
    </row>
    <row r="319" spans="1:11" x14ac:dyDescent="0.25">
      <c r="A319" s="415">
        <v>2</v>
      </c>
      <c r="B319" s="416">
        <v>6</v>
      </c>
      <c r="C319" s="416">
        <v>8</v>
      </c>
      <c r="D319" s="416">
        <v>8</v>
      </c>
      <c r="E319" s="416"/>
      <c r="F319" s="417" t="s">
        <v>1131</v>
      </c>
      <c r="G319" s="437">
        <f>+G320</f>
        <v>0</v>
      </c>
      <c r="H319" s="437">
        <f>+H320</f>
        <v>0</v>
      </c>
      <c r="I319" s="437">
        <f>+I320</f>
        <v>0</v>
      </c>
      <c r="J319" s="437">
        <f>+J320</f>
        <v>0</v>
      </c>
      <c r="K319" s="425">
        <f>+K320</f>
        <v>0</v>
      </c>
    </row>
    <row r="320" spans="1:11" x14ac:dyDescent="0.25">
      <c r="A320" s="420">
        <v>2</v>
      </c>
      <c r="B320" s="421">
        <v>6</v>
      </c>
      <c r="C320" s="421">
        <v>8</v>
      </c>
      <c r="D320" s="421">
        <v>8</v>
      </c>
      <c r="E320" s="421" t="s">
        <v>898</v>
      </c>
      <c r="F320" s="426" t="s">
        <v>1132</v>
      </c>
      <c r="G320" s="423"/>
      <c r="H320" s="423"/>
      <c r="I320" s="423"/>
      <c r="J320" s="424">
        <f>SUBTOTAL(9,G320:I320)</f>
        <v>0</v>
      </c>
      <c r="K320" s="425">
        <f>IFERROR(J320/$J$18*100,"0.00")</f>
        <v>0</v>
      </c>
    </row>
    <row r="321" spans="1:11" x14ac:dyDescent="0.25">
      <c r="A321" s="415">
        <v>2</v>
      </c>
      <c r="B321" s="416">
        <v>6</v>
      </c>
      <c r="C321" s="416">
        <v>8</v>
      </c>
      <c r="D321" s="416">
        <v>9</v>
      </c>
      <c r="E321" s="416"/>
      <c r="F321" s="417" t="s">
        <v>1133</v>
      </c>
      <c r="G321" s="437">
        <f>+G322</f>
        <v>0</v>
      </c>
      <c r="H321" s="437">
        <f>+H322</f>
        <v>0</v>
      </c>
      <c r="I321" s="437">
        <f>+I322</f>
        <v>0</v>
      </c>
      <c r="J321" s="437">
        <f>+J322</f>
        <v>0</v>
      </c>
      <c r="K321" s="427">
        <f>+K322</f>
        <v>0</v>
      </c>
    </row>
    <row r="322" spans="1:11" x14ac:dyDescent="0.25">
      <c r="A322" s="420">
        <v>2</v>
      </c>
      <c r="B322" s="421">
        <v>6</v>
      </c>
      <c r="C322" s="421">
        <v>8</v>
      </c>
      <c r="D322" s="421">
        <v>9</v>
      </c>
      <c r="E322" s="421" t="s">
        <v>898</v>
      </c>
      <c r="F322" s="426" t="s">
        <v>1133</v>
      </c>
      <c r="G322" s="423"/>
      <c r="H322" s="423"/>
      <c r="I322" s="423"/>
      <c r="J322" s="424">
        <f>SUBTOTAL(9,G322:I322)</f>
        <v>0</v>
      </c>
      <c r="K322" s="425">
        <f>IFERROR(J322/$J$18*100,"0.00")</f>
        <v>0</v>
      </c>
    </row>
    <row r="323" spans="1:11" x14ac:dyDescent="0.25">
      <c r="A323" s="407">
        <v>2</v>
      </c>
      <c r="B323" s="408">
        <v>7</v>
      </c>
      <c r="C323" s="408"/>
      <c r="D323" s="408"/>
      <c r="E323" s="408"/>
      <c r="F323" s="409" t="s">
        <v>1134</v>
      </c>
      <c r="G323" s="410">
        <f>+G324</f>
        <v>0</v>
      </c>
      <c r="H323" s="410">
        <f t="shared" ref="H323:K324" si="13">+H324</f>
        <v>0</v>
      </c>
      <c r="I323" s="410">
        <f t="shared" si="13"/>
        <v>0</v>
      </c>
      <c r="J323" s="410">
        <f t="shared" si="13"/>
        <v>0</v>
      </c>
      <c r="K323" s="442">
        <f t="shared" si="13"/>
        <v>0</v>
      </c>
    </row>
    <row r="324" spans="1:11" x14ac:dyDescent="0.25">
      <c r="A324" s="411">
        <v>2</v>
      </c>
      <c r="B324" s="412">
        <v>7</v>
      </c>
      <c r="C324" s="412">
        <v>1</v>
      </c>
      <c r="D324" s="412"/>
      <c r="E324" s="412"/>
      <c r="F324" s="413" t="s">
        <v>1135</v>
      </c>
      <c r="G324" s="414">
        <f>+G325</f>
        <v>0</v>
      </c>
      <c r="H324" s="414">
        <f t="shared" si="13"/>
        <v>0</v>
      </c>
      <c r="I324" s="414">
        <f t="shared" si="13"/>
        <v>0</v>
      </c>
      <c r="J324" s="414">
        <f t="shared" si="13"/>
        <v>0</v>
      </c>
      <c r="K324" s="433">
        <f t="shared" si="13"/>
        <v>0</v>
      </c>
    </row>
    <row r="325" spans="1:11" x14ac:dyDescent="0.25">
      <c r="A325" s="415">
        <v>2</v>
      </c>
      <c r="B325" s="416">
        <v>7</v>
      </c>
      <c r="C325" s="416">
        <v>1</v>
      </c>
      <c r="D325" s="416">
        <v>2</v>
      </c>
      <c r="E325" s="416"/>
      <c r="F325" s="432" t="s">
        <v>1136</v>
      </c>
      <c r="G325" s="437">
        <f>+G326</f>
        <v>0</v>
      </c>
      <c r="H325" s="437">
        <f>+H326</f>
        <v>0</v>
      </c>
      <c r="I325" s="437">
        <f>+I326</f>
        <v>0</v>
      </c>
      <c r="J325" s="437">
        <f>+J326</f>
        <v>0</v>
      </c>
      <c r="K325" s="427">
        <f>+K326</f>
        <v>0</v>
      </c>
    </row>
    <row r="326" spans="1:11" x14ac:dyDescent="0.25">
      <c r="A326" s="443">
        <v>2</v>
      </c>
      <c r="B326" s="444">
        <v>7</v>
      </c>
      <c r="C326" s="444">
        <v>1</v>
      </c>
      <c r="D326" s="444">
        <v>2</v>
      </c>
      <c r="E326" s="444" t="s">
        <v>898</v>
      </c>
      <c r="F326" s="445" t="s">
        <v>1136</v>
      </c>
      <c r="G326" s="449"/>
      <c r="H326" s="449"/>
      <c r="I326" s="449"/>
      <c r="J326" s="446">
        <f>SUBTOTAL(9,G326:I326)</f>
        <v>0</v>
      </c>
      <c r="K326" s="447">
        <f>IFERROR(J326/$J$18*100,"0.00")</f>
        <v>0</v>
      </c>
    </row>
    <row r="327" spans="1:11" s="378" customFormat="1" x14ac:dyDescent="0.25">
      <c r="F327" s="379"/>
    </row>
    <row r="328" spans="1:11" s="378" customFormat="1" x14ac:dyDescent="0.25">
      <c r="F328" s="379"/>
    </row>
    <row r="329" spans="1:11" s="378" customFormat="1" x14ac:dyDescent="0.25">
      <c r="F329" s="379"/>
    </row>
    <row r="330" spans="1:11" s="378" customFormat="1" x14ac:dyDescent="0.25">
      <c r="F330" s="379"/>
    </row>
    <row r="331" spans="1:11" s="378" customFormat="1" x14ac:dyDescent="0.25">
      <c r="F331" s="379"/>
    </row>
    <row r="332" spans="1:11" s="378" customFormat="1" x14ac:dyDescent="0.25">
      <c r="F332" s="379"/>
    </row>
    <row r="333" spans="1:11" s="378" customFormat="1" x14ac:dyDescent="0.25">
      <c r="F333" s="379"/>
    </row>
    <row r="334" spans="1:11" s="378" customFormat="1" x14ac:dyDescent="0.25">
      <c r="F334" s="379"/>
    </row>
    <row r="335" spans="1:11" s="378" customFormat="1" x14ac:dyDescent="0.25">
      <c r="F335" s="379"/>
    </row>
    <row r="336" spans="1:11" s="378" customFormat="1" x14ac:dyDescent="0.25">
      <c r="F336" s="379"/>
    </row>
    <row r="337" spans="6:6" s="378" customFormat="1" x14ac:dyDescent="0.25">
      <c r="F337" s="379"/>
    </row>
    <row r="338" spans="6:6" s="378" customFormat="1" x14ac:dyDescent="0.25">
      <c r="F338" s="379"/>
    </row>
    <row r="339" spans="6:6" s="378" customFormat="1" x14ac:dyDescent="0.25">
      <c r="F339" s="379"/>
    </row>
    <row r="340" spans="6:6" s="378" customFormat="1" x14ac:dyDescent="0.25">
      <c r="F340" s="379"/>
    </row>
    <row r="341" spans="6:6" s="378" customFormat="1" x14ac:dyDescent="0.25">
      <c r="F341" s="379"/>
    </row>
    <row r="342" spans="6:6" s="378" customFormat="1" x14ac:dyDescent="0.25">
      <c r="F342" s="379"/>
    </row>
    <row r="343" spans="6:6" s="378" customFormat="1" x14ac:dyDescent="0.25">
      <c r="F343" s="379"/>
    </row>
    <row r="344" spans="6:6" s="378" customFormat="1" x14ac:dyDescent="0.25">
      <c r="F344" s="379"/>
    </row>
    <row r="345" spans="6:6" s="378" customFormat="1" x14ac:dyDescent="0.25">
      <c r="F345" s="379"/>
    </row>
    <row r="346" spans="6:6" s="378" customFormat="1" x14ac:dyDescent="0.25">
      <c r="F346" s="379"/>
    </row>
    <row r="347" spans="6:6" s="378" customFormat="1" x14ac:dyDescent="0.25">
      <c r="F347" s="379"/>
    </row>
    <row r="348" spans="6:6" s="378" customFormat="1" x14ac:dyDescent="0.25">
      <c r="F348" s="379"/>
    </row>
    <row r="349" spans="6:6" s="378" customFormat="1" x14ac:dyDescent="0.25">
      <c r="F349" s="379"/>
    </row>
    <row r="350" spans="6:6" s="378" customFormat="1" x14ac:dyDescent="0.25">
      <c r="F350" s="379"/>
    </row>
    <row r="351" spans="6:6" s="378" customFormat="1" x14ac:dyDescent="0.25">
      <c r="F351" s="379"/>
    </row>
    <row r="352" spans="6:6" s="378" customFormat="1" x14ac:dyDescent="0.25">
      <c r="F352" s="379"/>
    </row>
    <row r="353" spans="6:6" s="378" customFormat="1" x14ac:dyDescent="0.25">
      <c r="F353" s="379"/>
    </row>
    <row r="354" spans="6:6" s="378" customFormat="1" x14ac:dyDescent="0.25">
      <c r="F354" s="379"/>
    </row>
    <row r="355" spans="6:6" s="378" customFormat="1" x14ac:dyDescent="0.25">
      <c r="F355" s="379"/>
    </row>
    <row r="356" spans="6:6" s="378" customFormat="1" x14ac:dyDescent="0.25">
      <c r="F356" s="379"/>
    </row>
    <row r="357" spans="6:6" s="378" customFormat="1" x14ac:dyDescent="0.25">
      <c r="F357" s="379"/>
    </row>
    <row r="358" spans="6:6" s="378" customFormat="1" x14ac:dyDescent="0.25">
      <c r="F358" s="379"/>
    </row>
    <row r="359" spans="6:6" s="378" customFormat="1" x14ac:dyDescent="0.25">
      <c r="F359" s="379"/>
    </row>
    <row r="360" spans="6:6" s="378" customFormat="1" x14ac:dyDescent="0.25">
      <c r="F360" s="379"/>
    </row>
    <row r="361" spans="6:6" s="378" customFormat="1" x14ac:dyDescent="0.25">
      <c r="F361" s="379"/>
    </row>
    <row r="362" spans="6:6" s="378" customFormat="1" x14ac:dyDescent="0.25">
      <c r="F362" s="379"/>
    </row>
    <row r="363" spans="6:6" s="378" customFormat="1" x14ac:dyDescent="0.25">
      <c r="F363" s="379"/>
    </row>
    <row r="364" spans="6:6" s="378" customFormat="1" x14ac:dyDescent="0.25">
      <c r="F364" s="379"/>
    </row>
    <row r="365" spans="6:6" s="378" customFormat="1" x14ac:dyDescent="0.25">
      <c r="F365" s="379"/>
    </row>
    <row r="366" spans="6:6" s="378" customFormat="1" x14ac:dyDescent="0.25">
      <c r="F366" s="379"/>
    </row>
    <row r="367" spans="6:6" s="378" customFormat="1" x14ac:dyDescent="0.25">
      <c r="F367" s="379"/>
    </row>
    <row r="368" spans="6:6" s="378" customFormat="1" x14ac:dyDescent="0.25">
      <c r="F368" s="379"/>
    </row>
    <row r="369" spans="6:6" s="378" customFormat="1" x14ac:dyDescent="0.25">
      <c r="F369" s="379"/>
    </row>
    <row r="370" spans="6:6" s="378" customFormat="1" x14ac:dyDescent="0.25">
      <c r="F370" s="379"/>
    </row>
    <row r="371" spans="6:6" s="378" customFormat="1" x14ac:dyDescent="0.25">
      <c r="F371" s="379"/>
    </row>
    <row r="372" spans="6:6" s="378" customFormat="1" x14ac:dyDescent="0.25">
      <c r="F372" s="379"/>
    </row>
    <row r="373" spans="6:6" s="378" customFormat="1" x14ac:dyDescent="0.25">
      <c r="F373" s="379"/>
    </row>
    <row r="374" spans="6:6" s="378" customFormat="1" x14ac:dyDescent="0.25">
      <c r="F374" s="379"/>
    </row>
    <row r="375" spans="6:6" s="378" customFormat="1" x14ac:dyDescent="0.25">
      <c r="F375" s="379"/>
    </row>
    <row r="376" spans="6:6" s="378" customFormat="1" x14ac:dyDescent="0.25">
      <c r="F376" s="379"/>
    </row>
    <row r="377" spans="6:6" s="378" customFormat="1" x14ac:dyDescent="0.25">
      <c r="F377" s="379"/>
    </row>
    <row r="378" spans="6:6" s="378" customFormat="1" x14ac:dyDescent="0.25">
      <c r="F378" s="379"/>
    </row>
    <row r="379" spans="6:6" s="378" customFormat="1" x14ac:dyDescent="0.25">
      <c r="F379" s="379"/>
    </row>
    <row r="380" spans="6:6" s="378" customFormat="1" x14ac:dyDescent="0.25">
      <c r="F380" s="379"/>
    </row>
    <row r="381" spans="6:6" s="378" customFormat="1" x14ac:dyDescent="0.25">
      <c r="F381" s="379"/>
    </row>
    <row r="382" spans="6:6" s="378" customFormat="1" x14ac:dyDescent="0.25">
      <c r="F382" s="379"/>
    </row>
    <row r="383" spans="6:6" s="378" customFormat="1" x14ac:dyDescent="0.25">
      <c r="F383" s="379"/>
    </row>
    <row r="384" spans="6:6" s="378" customFormat="1" x14ac:dyDescent="0.25">
      <c r="F384" s="379"/>
    </row>
    <row r="385" spans="6:6" s="378" customFormat="1" x14ac:dyDescent="0.25">
      <c r="F385" s="379"/>
    </row>
    <row r="386" spans="6:6" s="378" customFormat="1" x14ac:dyDescent="0.25">
      <c r="F386" s="379"/>
    </row>
    <row r="387" spans="6:6" s="378" customFormat="1" x14ac:dyDescent="0.25">
      <c r="F387" s="379"/>
    </row>
    <row r="388" spans="6:6" s="378" customFormat="1" x14ac:dyDescent="0.25">
      <c r="F388" s="379"/>
    </row>
    <row r="389" spans="6:6" s="378" customFormat="1" x14ac:dyDescent="0.25">
      <c r="F389" s="379"/>
    </row>
    <row r="390" spans="6:6" s="378" customFormat="1" x14ac:dyDescent="0.25">
      <c r="F390" s="379"/>
    </row>
    <row r="391" spans="6:6" s="378" customFormat="1" x14ac:dyDescent="0.25">
      <c r="F391" s="379"/>
    </row>
    <row r="392" spans="6:6" s="378" customFormat="1" x14ac:dyDescent="0.25">
      <c r="F392" s="379"/>
    </row>
    <row r="393" spans="6:6" s="378" customFormat="1" x14ac:dyDescent="0.25">
      <c r="F393" s="379"/>
    </row>
    <row r="394" spans="6:6" s="378" customFormat="1" x14ac:dyDescent="0.25">
      <c r="F394" s="379"/>
    </row>
    <row r="395" spans="6:6" s="378" customFormat="1" x14ac:dyDescent="0.25">
      <c r="F395" s="379"/>
    </row>
    <row r="396" spans="6:6" s="378" customFormat="1" x14ac:dyDescent="0.25">
      <c r="F396" s="379"/>
    </row>
    <row r="397" spans="6:6" s="378" customFormat="1" x14ac:dyDescent="0.25">
      <c r="F397" s="379"/>
    </row>
    <row r="398" spans="6:6" s="378" customFormat="1" x14ac:dyDescent="0.25">
      <c r="F398" s="379"/>
    </row>
    <row r="399" spans="6:6" s="378" customFormat="1" x14ac:dyDescent="0.25">
      <c r="F399" s="379"/>
    </row>
    <row r="400" spans="6:6" s="378" customFormat="1" x14ac:dyDescent="0.25">
      <c r="F400" s="379"/>
    </row>
    <row r="401" spans="6:6" s="378" customFormat="1" x14ac:dyDescent="0.25">
      <c r="F401" s="379"/>
    </row>
    <row r="402" spans="6:6" s="378" customFormat="1" x14ac:dyDescent="0.25">
      <c r="F402" s="379"/>
    </row>
    <row r="403" spans="6:6" s="378" customFormat="1" x14ac:dyDescent="0.25">
      <c r="F403" s="379"/>
    </row>
    <row r="404" spans="6:6" s="378" customFormat="1" x14ac:dyDescent="0.25">
      <c r="F404" s="379"/>
    </row>
    <row r="405" spans="6:6" s="378" customFormat="1" x14ac:dyDescent="0.25">
      <c r="F405" s="379"/>
    </row>
    <row r="406" spans="6:6" s="378" customFormat="1" x14ac:dyDescent="0.25">
      <c r="F406" s="379"/>
    </row>
    <row r="407" spans="6:6" s="378" customFormat="1" x14ac:dyDescent="0.25">
      <c r="F407" s="379"/>
    </row>
    <row r="408" spans="6:6" s="378" customFormat="1" x14ac:dyDescent="0.25">
      <c r="F408" s="379"/>
    </row>
    <row r="409" spans="6:6" s="378" customFormat="1" x14ac:dyDescent="0.25">
      <c r="F409" s="379"/>
    </row>
    <row r="410" spans="6:6" s="378" customFormat="1" x14ac:dyDescent="0.25">
      <c r="F410" s="379"/>
    </row>
    <row r="411" spans="6:6" s="378" customFormat="1" x14ac:dyDescent="0.25">
      <c r="F411" s="379"/>
    </row>
    <row r="412" spans="6:6" s="378" customFormat="1" x14ac:dyDescent="0.25">
      <c r="F412" s="379"/>
    </row>
    <row r="413" spans="6:6" s="378" customFormat="1" x14ac:dyDescent="0.25">
      <c r="F413" s="379"/>
    </row>
    <row r="414" spans="6:6" s="378" customFormat="1" x14ac:dyDescent="0.25">
      <c r="F414" s="379"/>
    </row>
    <row r="415" spans="6:6" s="378" customFormat="1" x14ac:dyDescent="0.25">
      <c r="F415" s="379"/>
    </row>
    <row r="416" spans="6:6" s="378" customFormat="1" x14ac:dyDescent="0.25">
      <c r="F416" s="379"/>
    </row>
    <row r="417" spans="6:6" s="378" customFormat="1" x14ac:dyDescent="0.25">
      <c r="F417" s="379"/>
    </row>
    <row r="418" spans="6:6" s="378" customFormat="1" x14ac:dyDescent="0.25">
      <c r="F418" s="379"/>
    </row>
    <row r="419" spans="6:6" s="378" customFormat="1" x14ac:dyDescent="0.25">
      <c r="F419" s="379"/>
    </row>
    <row r="420" spans="6:6" s="378" customFormat="1" x14ac:dyDescent="0.25">
      <c r="F420" s="379"/>
    </row>
    <row r="421" spans="6:6" s="378" customFormat="1" x14ac:dyDescent="0.25">
      <c r="F421" s="379"/>
    </row>
    <row r="422" spans="6:6" s="378" customFormat="1" x14ac:dyDescent="0.25">
      <c r="F422" s="379"/>
    </row>
    <row r="423" spans="6:6" s="378" customFormat="1" x14ac:dyDescent="0.25">
      <c r="F423" s="379"/>
    </row>
    <row r="424" spans="6:6" s="378" customFormat="1" x14ac:dyDescent="0.25">
      <c r="F424" s="379"/>
    </row>
    <row r="425" spans="6:6" s="378" customFormat="1" x14ac:dyDescent="0.25">
      <c r="F425" s="379"/>
    </row>
    <row r="426" spans="6:6" s="378" customFormat="1" x14ac:dyDescent="0.25">
      <c r="F426" s="379"/>
    </row>
    <row r="427" spans="6:6" s="378" customFormat="1" x14ac:dyDescent="0.25">
      <c r="F427" s="379"/>
    </row>
    <row r="428" spans="6:6" s="378" customFormat="1" x14ac:dyDescent="0.25">
      <c r="F428" s="379"/>
    </row>
    <row r="429" spans="6:6" s="378" customFormat="1" x14ac:dyDescent="0.25">
      <c r="F429" s="379"/>
    </row>
    <row r="430" spans="6:6" s="378" customFormat="1" x14ac:dyDescent="0.25">
      <c r="F430" s="379"/>
    </row>
    <row r="431" spans="6:6" s="378" customFormat="1" x14ac:dyDescent="0.25">
      <c r="F431" s="379"/>
    </row>
    <row r="432" spans="6:6" s="378" customFormat="1" x14ac:dyDescent="0.25">
      <c r="F432" s="379"/>
    </row>
    <row r="433" spans="6:6" s="378" customFormat="1" x14ac:dyDescent="0.25">
      <c r="F433" s="379"/>
    </row>
    <row r="434" spans="6:6" s="378" customFormat="1" x14ac:dyDescent="0.25">
      <c r="F434" s="379"/>
    </row>
    <row r="435" spans="6:6" s="378" customFormat="1" x14ac:dyDescent="0.25">
      <c r="F435" s="379"/>
    </row>
    <row r="436" spans="6:6" s="378" customFormat="1" x14ac:dyDescent="0.25">
      <c r="F436" s="379"/>
    </row>
    <row r="437" spans="6:6" s="378" customFormat="1" x14ac:dyDescent="0.25">
      <c r="F437" s="379"/>
    </row>
    <row r="438" spans="6:6" s="378" customFormat="1" x14ac:dyDescent="0.25">
      <c r="F438" s="379"/>
    </row>
    <row r="439" spans="6:6" s="378" customFormat="1" x14ac:dyDescent="0.25">
      <c r="F439" s="379"/>
    </row>
    <row r="440" spans="6:6" s="378" customFormat="1" x14ac:dyDescent="0.25">
      <c r="F440" s="379"/>
    </row>
    <row r="441" spans="6:6" s="378" customFormat="1" x14ac:dyDescent="0.25">
      <c r="F441" s="379"/>
    </row>
    <row r="442" spans="6:6" s="378" customFormat="1" x14ac:dyDescent="0.25">
      <c r="F442" s="379"/>
    </row>
    <row r="443" spans="6:6" s="378" customFormat="1" x14ac:dyDescent="0.25">
      <c r="F443" s="379"/>
    </row>
    <row r="444" spans="6:6" s="378" customFormat="1" x14ac:dyDescent="0.25">
      <c r="F444" s="379"/>
    </row>
    <row r="445" spans="6:6" s="378" customFormat="1" x14ac:dyDescent="0.25">
      <c r="F445" s="379"/>
    </row>
    <row r="446" spans="6:6" s="378" customFormat="1" x14ac:dyDescent="0.25">
      <c r="F446" s="379"/>
    </row>
    <row r="447" spans="6:6" s="378" customFormat="1" x14ac:dyDescent="0.25">
      <c r="F447" s="379"/>
    </row>
    <row r="448" spans="6:6" s="378" customFormat="1" x14ac:dyDescent="0.25">
      <c r="F448" s="379"/>
    </row>
    <row r="449" spans="6:6" s="378" customFormat="1" x14ac:dyDescent="0.25">
      <c r="F449" s="379"/>
    </row>
    <row r="450" spans="6:6" s="378" customFormat="1" x14ac:dyDescent="0.25">
      <c r="F450" s="379"/>
    </row>
    <row r="451" spans="6:6" s="378" customFormat="1" x14ac:dyDescent="0.25">
      <c r="F451" s="379"/>
    </row>
    <row r="452" spans="6:6" s="378" customFormat="1" x14ac:dyDescent="0.25">
      <c r="F452" s="379"/>
    </row>
    <row r="453" spans="6:6" s="378" customFormat="1" x14ac:dyDescent="0.25">
      <c r="F453" s="379"/>
    </row>
    <row r="454" spans="6:6" s="378" customFormat="1" x14ac:dyDescent="0.25">
      <c r="F454" s="379"/>
    </row>
    <row r="455" spans="6:6" s="378" customFormat="1" x14ac:dyDescent="0.25">
      <c r="F455" s="379"/>
    </row>
    <row r="456" spans="6:6" s="378" customFormat="1" x14ac:dyDescent="0.25">
      <c r="F456" s="379"/>
    </row>
    <row r="457" spans="6:6" s="378" customFormat="1" x14ac:dyDescent="0.25">
      <c r="F457" s="379"/>
    </row>
    <row r="458" spans="6:6" s="378" customFormat="1" x14ac:dyDescent="0.25">
      <c r="F458" s="379"/>
    </row>
    <row r="459" spans="6:6" s="378" customFormat="1" x14ac:dyDescent="0.25">
      <c r="F459" s="379"/>
    </row>
    <row r="460" spans="6:6" s="378" customFormat="1" x14ac:dyDescent="0.25">
      <c r="F460" s="379"/>
    </row>
    <row r="461" spans="6:6" s="378" customFormat="1" x14ac:dyDescent="0.25">
      <c r="F461" s="379"/>
    </row>
    <row r="462" spans="6:6" s="378" customFormat="1" x14ac:dyDescent="0.25">
      <c r="F462" s="379"/>
    </row>
    <row r="463" spans="6:6" s="378" customFormat="1" x14ac:dyDescent="0.25">
      <c r="F463" s="379"/>
    </row>
    <row r="464" spans="6:6" s="378" customFormat="1" x14ac:dyDescent="0.25">
      <c r="F464" s="379"/>
    </row>
    <row r="465" spans="6:6" s="378" customFormat="1" x14ac:dyDescent="0.25">
      <c r="F465" s="379"/>
    </row>
    <row r="466" spans="6:6" s="378" customFormat="1" x14ac:dyDescent="0.25">
      <c r="F466" s="379"/>
    </row>
    <row r="467" spans="6:6" s="378" customFormat="1" x14ac:dyDescent="0.25">
      <c r="F467" s="379"/>
    </row>
    <row r="468" spans="6:6" s="378" customFormat="1" x14ac:dyDescent="0.25">
      <c r="F468" s="379"/>
    </row>
    <row r="469" spans="6:6" s="378" customFormat="1" x14ac:dyDescent="0.25">
      <c r="F469" s="379"/>
    </row>
    <row r="470" spans="6:6" s="378" customFormat="1" x14ac:dyDescent="0.25">
      <c r="F470" s="379"/>
    </row>
    <row r="471" spans="6:6" s="378" customFormat="1" x14ac:dyDescent="0.25">
      <c r="F471" s="379"/>
    </row>
    <row r="472" spans="6:6" s="378" customFormat="1" x14ac:dyDescent="0.25">
      <c r="F472" s="379"/>
    </row>
    <row r="473" spans="6:6" s="378" customFormat="1" x14ac:dyDescent="0.25">
      <c r="F473" s="379"/>
    </row>
    <row r="474" spans="6:6" s="378" customFormat="1" x14ac:dyDescent="0.25">
      <c r="F474" s="379"/>
    </row>
    <row r="475" spans="6:6" s="378" customFormat="1" x14ac:dyDescent="0.25">
      <c r="F475" s="379"/>
    </row>
    <row r="476" spans="6:6" s="378" customFormat="1" x14ac:dyDescent="0.25">
      <c r="F476" s="379"/>
    </row>
    <row r="477" spans="6:6" s="378" customFormat="1" x14ac:dyDescent="0.25">
      <c r="F477" s="379"/>
    </row>
    <row r="478" spans="6:6" s="378" customFormat="1" x14ac:dyDescent="0.25">
      <c r="F478" s="379"/>
    </row>
    <row r="479" spans="6:6" s="378" customFormat="1" x14ac:dyDescent="0.25">
      <c r="F479" s="379"/>
    </row>
    <row r="480" spans="6:6" s="378" customFormat="1" x14ac:dyDescent="0.25">
      <c r="F480" s="379"/>
    </row>
    <row r="481" spans="6:6" s="378" customFormat="1" x14ac:dyDescent="0.25">
      <c r="F481" s="379"/>
    </row>
    <row r="482" spans="6:6" s="378" customFormat="1" x14ac:dyDescent="0.25">
      <c r="F482" s="379"/>
    </row>
    <row r="483" spans="6:6" s="378" customFormat="1" x14ac:dyDescent="0.25">
      <c r="F483" s="379"/>
    </row>
    <row r="484" spans="6:6" s="378" customFormat="1" x14ac:dyDescent="0.25">
      <c r="F484" s="379"/>
    </row>
    <row r="485" spans="6:6" s="378" customFormat="1" x14ac:dyDescent="0.25">
      <c r="F485" s="379"/>
    </row>
    <row r="486" spans="6:6" s="378" customFormat="1" x14ac:dyDescent="0.25">
      <c r="F486" s="379"/>
    </row>
    <row r="487" spans="6:6" s="378" customFormat="1" x14ac:dyDescent="0.25">
      <c r="F487" s="379"/>
    </row>
    <row r="488" spans="6:6" s="378" customFormat="1" x14ac:dyDescent="0.25">
      <c r="F488" s="379"/>
    </row>
    <row r="489" spans="6:6" s="378" customFormat="1" x14ac:dyDescent="0.25">
      <c r="F489" s="379"/>
    </row>
    <row r="490" spans="6:6" s="378" customFormat="1" x14ac:dyDescent="0.25">
      <c r="F490" s="379"/>
    </row>
    <row r="491" spans="6:6" s="378" customFormat="1" x14ac:dyDescent="0.25">
      <c r="F491" s="379"/>
    </row>
    <row r="492" spans="6:6" s="378" customFormat="1" x14ac:dyDescent="0.25">
      <c r="F492" s="379"/>
    </row>
    <row r="493" spans="6:6" s="378" customFormat="1" x14ac:dyDescent="0.25">
      <c r="F493" s="379"/>
    </row>
    <row r="494" spans="6:6" s="378" customFormat="1" x14ac:dyDescent="0.25">
      <c r="F494" s="379"/>
    </row>
    <row r="495" spans="6:6" s="378" customFormat="1" x14ac:dyDescent="0.25">
      <c r="F495" s="379"/>
    </row>
    <row r="496" spans="6:6" s="378" customFormat="1" x14ac:dyDescent="0.25">
      <c r="F496" s="379"/>
    </row>
    <row r="497" spans="6:6" s="378" customFormat="1" x14ac:dyDescent="0.25">
      <c r="F497" s="379"/>
    </row>
    <row r="498" spans="6:6" s="378" customFormat="1" x14ac:dyDescent="0.25">
      <c r="F498" s="379"/>
    </row>
    <row r="499" spans="6:6" s="378" customFormat="1" x14ac:dyDescent="0.25">
      <c r="F499" s="379"/>
    </row>
    <row r="500" spans="6:6" s="378" customFormat="1" x14ac:dyDescent="0.25">
      <c r="F500" s="379"/>
    </row>
    <row r="501" spans="6:6" s="378" customFormat="1" x14ac:dyDescent="0.25">
      <c r="F501" s="379"/>
    </row>
    <row r="502" spans="6:6" s="378" customFormat="1" x14ac:dyDescent="0.25">
      <c r="F502" s="379"/>
    </row>
    <row r="503" spans="6:6" s="378" customFormat="1" x14ac:dyDescent="0.25">
      <c r="F503" s="379"/>
    </row>
    <row r="504" spans="6:6" s="378" customFormat="1" x14ac:dyDescent="0.25">
      <c r="F504" s="379"/>
    </row>
    <row r="505" spans="6:6" s="378" customFormat="1" x14ac:dyDescent="0.25">
      <c r="F505" s="379"/>
    </row>
    <row r="506" spans="6:6" s="378" customFormat="1" x14ac:dyDescent="0.25">
      <c r="F506" s="379"/>
    </row>
    <row r="507" spans="6:6" s="378" customFormat="1" x14ac:dyDescent="0.25">
      <c r="F507" s="379"/>
    </row>
    <row r="508" spans="6:6" s="378" customFormat="1" x14ac:dyDescent="0.25">
      <c r="F508" s="379"/>
    </row>
    <row r="509" spans="6:6" s="378" customFormat="1" x14ac:dyDescent="0.25">
      <c r="F509" s="379"/>
    </row>
    <row r="510" spans="6:6" s="378" customFormat="1" x14ac:dyDescent="0.25">
      <c r="F510" s="379"/>
    </row>
    <row r="511" spans="6:6" s="378" customFormat="1" x14ac:dyDescent="0.25">
      <c r="F511" s="379"/>
    </row>
    <row r="512" spans="6:6" s="378" customFormat="1" x14ac:dyDescent="0.25">
      <c r="F512" s="379"/>
    </row>
    <row r="513" spans="6:6" s="378" customFormat="1" x14ac:dyDescent="0.25">
      <c r="F513" s="379"/>
    </row>
    <row r="514" spans="6:6" s="378" customFormat="1" x14ac:dyDescent="0.25">
      <c r="F514" s="379"/>
    </row>
    <row r="515" spans="6:6" s="378" customFormat="1" x14ac:dyDescent="0.25">
      <c r="F515" s="379"/>
    </row>
    <row r="516" spans="6:6" s="378" customFormat="1" x14ac:dyDescent="0.25">
      <c r="F516" s="379"/>
    </row>
    <row r="517" spans="6:6" s="378" customFormat="1" x14ac:dyDescent="0.25">
      <c r="F517" s="379"/>
    </row>
    <row r="518" spans="6:6" s="378" customFormat="1" x14ac:dyDescent="0.25">
      <c r="F518" s="379"/>
    </row>
    <row r="519" spans="6:6" s="378" customFormat="1" x14ac:dyDescent="0.25">
      <c r="F519" s="379"/>
    </row>
    <row r="520" spans="6:6" s="378" customFormat="1" x14ac:dyDescent="0.25">
      <c r="F520" s="379"/>
    </row>
    <row r="521" spans="6:6" s="378" customFormat="1" x14ac:dyDescent="0.25">
      <c r="F521" s="379"/>
    </row>
    <row r="522" spans="6:6" s="378" customFormat="1" x14ac:dyDescent="0.25">
      <c r="F522" s="379"/>
    </row>
    <row r="523" spans="6:6" s="378" customFormat="1" x14ac:dyDescent="0.25">
      <c r="F523" s="379"/>
    </row>
    <row r="524" spans="6:6" s="378" customFormat="1" x14ac:dyDescent="0.25">
      <c r="F524" s="379"/>
    </row>
    <row r="525" spans="6:6" s="378" customFormat="1" x14ac:dyDescent="0.25">
      <c r="F525" s="379"/>
    </row>
    <row r="526" spans="6:6" s="378" customFormat="1" x14ac:dyDescent="0.25">
      <c r="F526" s="379"/>
    </row>
    <row r="527" spans="6:6" s="378" customFormat="1" x14ac:dyDescent="0.25">
      <c r="F527" s="379"/>
    </row>
    <row r="528" spans="6:6" s="378" customFormat="1" x14ac:dyDescent="0.25">
      <c r="F528" s="379"/>
    </row>
    <row r="529" spans="6:6" s="378" customFormat="1" x14ac:dyDescent="0.25">
      <c r="F529" s="379"/>
    </row>
    <row r="530" spans="6:6" s="378" customFormat="1" x14ac:dyDescent="0.25">
      <c r="F530" s="379"/>
    </row>
    <row r="531" spans="6:6" s="378" customFormat="1" x14ac:dyDescent="0.25">
      <c r="F531" s="379"/>
    </row>
    <row r="532" spans="6:6" s="378" customFormat="1" x14ac:dyDescent="0.25">
      <c r="F532" s="379"/>
    </row>
    <row r="533" spans="6:6" s="378" customFormat="1" x14ac:dyDescent="0.25">
      <c r="F533" s="379"/>
    </row>
    <row r="534" spans="6:6" s="378" customFormat="1" x14ac:dyDescent="0.25">
      <c r="F534" s="379"/>
    </row>
    <row r="535" spans="6:6" s="378" customFormat="1" x14ac:dyDescent="0.25">
      <c r="F535" s="379"/>
    </row>
    <row r="536" spans="6:6" s="378" customFormat="1" x14ac:dyDescent="0.25">
      <c r="F536" s="379"/>
    </row>
    <row r="537" spans="6:6" s="378" customFormat="1" x14ac:dyDescent="0.25">
      <c r="F537" s="379"/>
    </row>
    <row r="538" spans="6:6" s="378" customFormat="1" x14ac:dyDescent="0.25">
      <c r="F538" s="379"/>
    </row>
    <row r="539" spans="6:6" s="378" customFormat="1" x14ac:dyDescent="0.25">
      <c r="F539" s="379"/>
    </row>
    <row r="540" spans="6:6" s="378" customFormat="1" x14ac:dyDescent="0.25">
      <c r="F540" s="379"/>
    </row>
    <row r="541" spans="6:6" s="378" customFormat="1" x14ac:dyDescent="0.25">
      <c r="F541" s="379"/>
    </row>
    <row r="542" spans="6:6" s="378" customFormat="1" x14ac:dyDescent="0.25">
      <c r="F542" s="379"/>
    </row>
    <row r="543" spans="6:6" s="378" customFormat="1" x14ac:dyDescent="0.25">
      <c r="F543" s="379"/>
    </row>
    <row r="544" spans="6:6" s="378" customFormat="1" x14ac:dyDescent="0.25">
      <c r="F544" s="379"/>
    </row>
    <row r="545" spans="6:6" s="378" customFormat="1" x14ac:dyDescent="0.25">
      <c r="F545" s="379"/>
    </row>
    <row r="546" spans="6:6" s="378" customFormat="1" x14ac:dyDescent="0.25">
      <c r="F546" s="379"/>
    </row>
    <row r="547" spans="6:6" s="378" customFormat="1" x14ac:dyDescent="0.25">
      <c r="F547" s="379"/>
    </row>
    <row r="548" spans="6:6" s="378" customFormat="1" x14ac:dyDescent="0.25">
      <c r="F548" s="379"/>
    </row>
    <row r="549" spans="6:6" s="378" customFormat="1" x14ac:dyDescent="0.25">
      <c r="F549" s="379"/>
    </row>
    <row r="550" spans="6:6" s="378" customFormat="1" x14ac:dyDescent="0.25">
      <c r="F550" s="379"/>
    </row>
    <row r="551" spans="6:6" s="378" customFormat="1" x14ac:dyDescent="0.25">
      <c r="F551" s="379"/>
    </row>
    <row r="552" spans="6:6" s="378" customFormat="1" x14ac:dyDescent="0.25">
      <c r="F552" s="379"/>
    </row>
    <row r="553" spans="6:6" s="378" customFormat="1" x14ac:dyDescent="0.25">
      <c r="F553" s="379"/>
    </row>
    <row r="554" spans="6:6" s="378" customFormat="1" x14ac:dyDescent="0.25">
      <c r="F554" s="379"/>
    </row>
    <row r="555" spans="6:6" s="378" customFormat="1" x14ac:dyDescent="0.25">
      <c r="F555" s="379"/>
    </row>
    <row r="556" spans="6:6" s="378" customFormat="1" x14ac:dyDescent="0.25">
      <c r="F556" s="379"/>
    </row>
    <row r="557" spans="6:6" s="378" customFormat="1" x14ac:dyDescent="0.25">
      <c r="F557" s="379"/>
    </row>
    <row r="558" spans="6:6" s="378" customFormat="1" x14ac:dyDescent="0.25">
      <c r="F558" s="379"/>
    </row>
    <row r="559" spans="6:6" s="378" customFormat="1" x14ac:dyDescent="0.25">
      <c r="F559" s="379"/>
    </row>
    <row r="560" spans="6:6" s="378" customFormat="1" x14ac:dyDescent="0.25">
      <c r="F560" s="379"/>
    </row>
    <row r="561" spans="6:6" s="378" customFormat="1" x14ac:dyDescent="0.25">
      <c r="F561" s="379"/>
    </row>
    <row r="562" spans="6:6" s="378" customFormat="1" x14ac:dyDescent="0.25">
      <c r="F562" s="379"/>
    </row>
    <row r="563" spans="6:6" s="378" customFormat="1" x14ac:dyDescent="0.25">
      <c r="F563" s="379"/>
    </row>
    <row r="564" spans="6:6" s="378" customFormat="1" x14ac:dyDescent="0.25">
      <c r="F564" s="379"/>
    </row>
    <row r="565" spans="6:6" s="378" customFormat="1" x14ac:dyDescent="0.25">
      <c r="F565" s="379"/>
    </row>
    <row r="566" spans="6:6" s="378" customFormat="1" x14ac:dyDescent="0.25">
      <c r="F566" s="379"/>
    </row>
    <row r="567" spans="6:6" s="378" customFormat="1" x14ac:dyDescent="0.25">
      <c r="F567" s="379"/>
    </row>
    <row r="568" spans="6:6" s="378" customFormat="1" x14ac:dyDescent="0.25">
      <c r="F568" s="379"/>
    </row>
    <row r="569" spans="6:6" s="378" customFormat="1" x14ac:dyDescent="0.25">
      <c r="F569" s="379"/>
    </row>
    <row r="570" spans="6:6" s="378" customFormat="1" x14ac:dyDescent="0.25">
      <c r="F570" s="379"/>
    </row>
    <row r="571" spans="6:6" s="378" customFormat="1" x14ac:dyDescent="0.25">
      <c r="F571" s="379"/>
    </row>
    <row r="572" spans="6:6" s="378" customFormat="1" x14ac:dyDescent="0.25">
      <c r="F572" s="379"/>
    </row>
    <row r="573" spans="6:6" s="378" customFormat="1" x14ac:dyDescent="0.25">
      <c r="F573" s="379"/>
    </row>
    <row r="574" spans="6:6" s="378" customFormat="1" x14ac:dyDescent="0.25">
      <c r="F574" s="379"/>
    </row>
    <row r="575" spans="6:6" s="378" customFormat="1" x14ac:dyDescent="0.25">
      <c r="F575" s="379"/>
    </row>
    <row r="576" spans="6:6" s="378" customFormat="1" x14ac:dyDescent="0.25">
      <c r="F576" s="379"/>
    </row>
    <row r="577" spans="6:6" s="378" customFormat="1" x14ac:dyDescent="0.25">
      <c r="F577" s="379"/>
    </row>
    <row r="578" spans="6:6" s="378" customFormat="1" x14ac:dyDescent="0.25">
      <c r="F578" s="379"/>
    </row>
    <row r="579" spans="6:6" s="378" customFormat="1" x14ac:dyDescent="0.25">
      <c r="F579" s="379"/>
    </row>
    <row r="580" spans="6:6" s="378" customFormat="1" x14ac:dyDescent="0.25">
      <c r="F580" s="379"/>
    </row>
    <row r="581" spans="6:6" s="378" customFormat="1" x14ac:dyDescent="0.25">
      <c r="F581" s="379"/>
    </row>
    <row r="582" spans="6:6" s="378" customFormat="1" x14ac:dyDescent="0.25">
      <c r="F582" s="379"/>
    </row>
    <row r="583" spans="6:6" s="378" customFormat="1" x14ac:dyDescent="0.25">
      <c r="F583" s="379"/>
    </row>
    <row r="584" spans="6:6" s="378" customFormat="1" x14ac:dyDescent="0.25">
      <c r="F584" s="379"/>
    </row>
    <row r="585" spans="6:6" s="378" customFormat="1" x14ac:dyDescent="0.25">
      <c r="F585" s="379"/>
    </row>
    <row r="586" spans="6:6" s="378" customFormat="1" x14ac:dyDescent="0.25">
      <c r="F586" s="379"/>
    </row>
    <row r="587" spans="6:6" s="378" customFormat="1" x14ac:dyDescent="0.25">
      <c r="F587" s="379"/>
    </row>
    <row r="588" spans="6:6" s="378" customFormat="1" x14ac:dyDescent="0.25">
      <c r="F588" s="379"/>
    </row>
    <row r="589" spans="6:6" s="378" customFormat="1" x14ac:dyDescent="0.25">
      <c r="F589" s="379"/>
    </row>
    <row r="590" spans="6:6" s="378" customFormat="1" x14ac:dyDescent="0.25">
      <c r="F590" s="379"/>
    </row>
    <row r="591" spans="6:6" s="378" customFormat="1" x14ac:dyDescent="0.25">
      <c r="F591" s="379"/>
    </row>
    <row r="592" spans="6:6" s="378" customFormat="1" x14ac:dyDescent="0.25">
      <c r="F592" s="379"/>
    </row>
    <row r="593" spans="6:6" s="378" customFormat="1" x14ac:dyDescent="0.25">
      <c r="F593" s="379"/>
    </row>
    <row r="594" spans="6:6" s="378" customFormat="1" x14ac:dyDescent="0.25">
      <c r="F594" s="379"/>
    </row>
    <row r="595" spans="6:6" s="378" customFormat="1" x14ac:dyDescent="0.25">
      <c r="F595" s="379"/>
    </row>
    <row r="596" spans="6:6" s="378" customFormat="1" x14ac:dyDescent="0.25">
      <c r="F596" s="379"/>
    </row>
    <row r="597" spans="6:6" s="378" customFormat="1" x14ac:dyDescent="0.25">
      <c r="F597" s="379"/>
    </row>
    <row r="598" spans="6:6" s="378" customFormat="1" x14ac:dyDescent="0.25">
      <c r="F598" s="379"/>
    </row>
    <row r="599" spans="6:6" s="378" customFormat="1" x14ac:dyDescent="0.25">
      <c r="F599" s="379"/>
    </row>
    <row r="600" spans="6:6" s="378" customFormat="1" x14ac:dyDescent="0.25">
      <c r="F600" s="379"/>
    </row>
    <row r="601" spans="6:6" s="378" customFormat="1" x14ac:dyDescent="0.25">
      <c r="F601" s="379"/>
    </row>
    <row r="602" spans="6:6" s="378" customFormat="1" x14ac:dyDescent="0.25">
      <c r="F602" s="379"/>
    </row>
    <row r="603" spans="6:6" s="378" customFormat="1" x14ac:dyDescent="0.25">
      <c r="F603" s="379"/>
    </row>
    <row r="604" spans="6:6" s="378" customFormat="1" x14ac:dyDescent="0.25">
      <c r="F604" s="379"/>
    </row>
    <row r="605" spans="6:6" s="378" customFormat="1" x14ac:dyDescent="0.25">
      <c r="F605" s="379"/>
    </row>
    <row r="606" spans="6:6" s="378" customFormat="1" x14ac:dyDescent="0.25">
      <c r="F606" s="379"/>
    </row>
    <row r="607" spans="6:6" s="378" customFormat="1" x14ac:dyDescent="0.25">
      <c r="F607" s="379"/>
    </row>
    <row r="608" spans="6:6" s="378" customFormat="1" x14ac:dyDescent="0.25">
      <c r="F608" s="379"/>
    </row>
    <row r="609" spans="6:6" s="378" customFormat="1" x14ac:dyDescent="0.25">
      <c r="F609" s="379"/>
    </row>
    <row r="610" spans="6:6" s="378" customFormat="1" x14ac:dyDescent="0.25">
      <c r="F610" s="379"/>
    </row>
    <row r="611" spans="6:6" s="378" customFormat="1" x14ac:dyDescent="0.25">
      <c r="F611" s="379"/>
    </row>
    <row r="612" spans="6:6" s="378" customFormat="1" x14ac:dyDescent="0.25">
      <c r="F612" s="379"/>
    </row>
    <row r="613" spans="6:6" s="378" customFormat="1" x14ac:dyDescent="0.25">
      <c r="F613" s="379"/>
    </row>
    <row r="614" spans="6:6" s="378" customFormat="1" x14ac:dyDescent="0.25">
      <c r="F614" s="379"/>
    </row>
    <row r="615" spans="6:6" s="378" customFormat="1" x14ac:dyDescent="0.25">
      <c r="F615" s="379"/>
    </row>
    <row r="616" spans="6:6" s="378" customFormat="1" x14ac:dyDescent="0.25">
      <c r="F616" s="379"/>
    </row>
    <row r="617" spans="6:6" s="378" customFormat="1" x14ac:dyDescent="0.25">
      <c r="F617" s="379"/>
    </row>
    <row r="618" spans="6:6" s="378" customFormat="1" x14ac:dyDescent="0.25">
      <c r="F618" s="379"/>
    </row>
    <row r="619" spans="6:6" s="378" customFormat="1" x14ac:dyDescent="0.25">
      <c r="F619" s="379"/>
    </row>
    <row r="620" spans="6:6" s="378" customFormat="1" x14ac:dyDescent="0.25">
      <c r="F620" s="379"/>
    </row>
    <row r="621" spans="6:6" s="378" customFormat="1" x14ac:dyDescent="0.25">
      <c r="F621" s="379"/>
    </row>
    <row r="622" spans="6:6" s="378" customFormat="1" x14ac:dyDescent="0.25">
      <c r="F622" s="379"/>
    </row>
    <row r="623" spans="6:6" s="378" customFormat="1" x14ac:dyDescent="0.25">
      <c r="F623" s="379"/>
    </row>
    <row r="624" spans="6:6" s="378" customFormat="1" x14ac:dyDescent="0.25">
      <c r="F624" s="379"/>
    </row>
    <row r="625" spans="6:6" s="378" customFormat="1" x14ac:dyDescent="0.25">
      <c r="F625" s="379"/>
    </row>
    <row r="626" spans="6:6" s="378" customFormat="1" x14ac:dyDescent="0.25">
      <c r="F626" s="379"/>
    </row>
    <row r="627" spans="6:6" s="378" customFormat="1" x14ac:dyDescent="0.25">
      <c r="F627" s="379"/>
    </row>
    <row r="628" spans="6:6" s="378" customFormat="1" x14ac:dyDescent="0.25">
      <c r="F628" s="379"/>
    </row>
    <row r="629" spans="6:6" s="378" customFormat="1" x14ac:dyDescent="0.25">
      <c r="F629" s="379"/>
    </row>
    <row r="630" spans="6:6" s="378" customFormat="1" x14ac:dyDescent="0.25">
      <c r="F630" s="379"/>
    </row>
    <row r="631" spans="6:6" s="378" customFormat="1" x14ac:dyDescent="0.25">
      <c r="F631" s="379"/>
    </row>
    <row r="632" spans="6:6" s="378" customFormat="1" x14ac:dyDescent="0.25">
      <c r="F632" s="379"/>
    </row>
    <row r="633" spans="6:6" s="378" customFormat="1" x14ac:dyDescent="0.25">
      <c r="F633" s="379"/>
    </row>
    <row r="634" spans="6:6" s="378" customFormat="1" x14ac:dyDescent="0.25">
      <c r="F634" s="379"/>
    </row>
    <row r="635" spans="6:6" s="378" customFormat="1" x14ac:dyDescent="0.25">
      <c r="F635" s="379"/>
    </row>
    <row r="636" spans="6:6" s="378" customFormat="1" x14ac:dyDescent="0.25">
      <c r="F636" s="379"/>
    </row>
    <row r="637" spans="6:6" s="378" customFormat="1" x14ac:dyDescent="0.25">
      <c r="F637" s="379"/>
    </row>
    <row r="638" spans="6:6" s="378" customFormat="1" x14ac:dyDescent="0.25">
      <c r="F638" s="379"/>
    </row>
    <row r="639" spans="6:6" s="378" customFormat="1" x14ac:dyDescent="0.25">
      <c r="F639" s="379"/>
    </row>
    <row r="640" spans="6:6" s="378" customFormat="1" x14ac:dyDescent="0.25">
      <c r="F640" s="379"/>
    </row>
    <row r="641" spans="6:6" s="378" customFormat="1" x14ac:dyDescent="0.25">
      <c r="F641" s="379"/>
    </row>
    <row r="642" spans="6:6" s="378" customFormat="1" x14ac:dyDescent="0.25">
      <c r="F642" s="379"/>
    </row>
    <row r="643" spans="6:6" s="378" customFormat="1" x14ac:dyDescent="0.25">
      <c r="F643" s="379"/>
    </row>
    <row r="644" spans="6:6" s="378" customFormat="1" x14ac:dyDescent="0.25">
      <c r="F644" s="379"/>
    </row>
    <row r="645" spans="6:6" s="378" customFormat="1" x14ac:dyDescent="0.25">
      <c r="F645" s="379"/>
    </row>
    <row r="646" spans="6:6" s="378" customFormat="1" x14ac:dyDescent="0.25">
      <c r="F646" s="379"/>
    </row>
    <row r="647" spans="6:6" s="378" customFormat="1" x14ac:dyDescent="0.25">
      <c r="F647" s="379"/>
    </row>
    <row r="648" spans="6:6" s="378" customFormat="1" x14ac:dyDescent="0.25">
      <c r="F648" s="379"/>
    </row>
    <row r="649" spans="6:6" s="378" customFormat="1" x14ac:dyDescent="0.25">
      <c r="F649" s="379"/>
    </row>
    <row r="650" spans="6:6" s="378" customFormat="1" x14ac:dyDescent="0.25">
      <c r="F650" s="379"/>
    </row>
    <row r="651" spans="6:6" s="378" customFormat="1" x14ac:dyDescent="0.25">
      <c r="F651" s="379"/>
    </row>
    <row r="652" spans="6:6" s="378" customFormat="1" x14ac:dyDescent="0.25">
      <c r="F652" s="379"/>
    </row>
    <row r="653" spans="6:6" s="378" customFormat="1" x14ac:dyDescent="0.25">
      <c r="F653" s="379"/>
    </row>
    <row r="654" spans="6:6" s="378" customFormat="1" x14ac:dyDescent="0.25">
      <c r="F654" s="379"/>
    </row>
    <row r="655" spans="6:6" s="378" customFormat="1" x14ac:dyDescent="0.25">
      <c r="F655" s="379"/>
    </row>
    <row r="656" spans="6:6" s="378" customFormat="1" x14ac:dyDescent="0.25">
      <c r="F656" s="379"/>
    </row>
    <row r="657" spans="6:6" s="378" customFormat="1" x14ac:dyDescent="0.25">
      <c r="F657" s="379"/>
    </row>
    <row r="658" spans="6:6" s="378" customFormat="1" x14ac:dyDescent="0.25">
      <c r="F658" s="379"/>
    </row>
    <row r="659" spans="6:6" s="378" customFormat="1" x14ac:dyDescent="0.25">
      <c r="F659" s="379"/>
    </row>
    <row r="660" spans="6:6" s="378" customFormat="1" x14ac:dyDescent="0.25">
      <c r="F660" s="379"/>
    </row>
    <row r="661" spans="6:6" s="378" customFormat="1" x14ac:dyDescent="0.25">
      <c r="F661" s="379"/>
    </row>
    <row r="662" spans="6:6" s="378" customFormat="1" x14ac:dyDescent="0.25">
      <c r="F662" s="379"/>
    </row>
    <row r="663" spans="6:6" s="378" customFormat="1" x14ac:dyDescent="0.25">
      <c r="F663" s="379"/>
    </row>
    <row r="664" spans="6:6" s="378" customFormat="1" x14ac:dyDescent="0.25">
      <c r="F664" s="379"/>
    </row>
    <row r="665" spans="6:6" s="378" customFormat="1" x14ac:dyDescent="0.25">
      <c r="F665" s="379"/>
    </row>
    <row r="666" spans="6:6" s="378" customFormat="1" x14ac:dyDescent="0.25">
      <c r="F666" s="379"/>
    </row>
    <row r="667" spans="6:6" s="378" customFormat="1" x14ac:dyDescent="0.25">
      <c r="F667" s="379"/>
    </row>
  </sheetData>
  <sheetProtection password="E105" sheet="1"/>
  <mergeCells count="11">
    <mergeCell ref="K16:K17"/>
    <mergeCell ref="F16:F17"/>
    <mergeCell ref="G16:G17"/>
    <mergeCell ref="H16:H17"/>
    <mergeCell ref="I16:I17"/>
    <mergeCell ref="J16:J17"/>
    <mergeCell ref="A16:A17"/>
    <mergeCell ref="B16:B17"/>
    <mergeCell ref="C16:C17"/>
    <mergeCell ref="D16:D17"/>
    <mergeCell ref="E16:E17"/>
  </mergeCells>
  <phoneticPr fontId="6" type="noConversion"/>
  <pageMargins left="0.7" right="0.7" top="0.75" bottom="0.75" header="0.3" footer="0.3"/>
  <pageSetup paperSize="5" scale="37" orientation="portrait" verticalDpi="200" r:id="rId1"/>
  <headerFooter alignWithMargins="0"/>
  <rowBreaks count="3" manualBreakCount="3">
    <brk id="124" max="16383" man="1"/>
    <brk id="253" max="16383" man="1"/>
    <brk id="326" max="16383" man="1"/>
  </rowBreaks>
  <colBreaks count="1" manualBreakCount="1">
    <brk id="11" max="1048575" man="1"/>
  </colBreaks>
  <ignoredErrors>
    <ignoredError sqref="J211:K212 J215:K217 J227:K231 J266:K266 J267 J281:K281 J273 J288:K288 J284 J291 K126 K169 J213:K213 K235:K236 K226" unlockedFormula="1"/>
    <ignoredError sqref="J33:K33 J35:K35 J37:K37 J55:K55 K60 J61:K61 J63 J65 J69:K72 J78:K91 K94 J95:K96 K101:K102 J102:J104 K104 J110:K111 K118 J119:K122 J141:K141 K145 J148:K156 J164:K164 J174:K174 K181 J182:K186 J191:K196 K199 J201:K207 J258:K258 J260:K260 K296 J297:K300 K34 K62:K65 J43:K45 J147:K147 J131:K131 J46:K46 J73:K75 J97:K97 J112:K113 J304:K309 J311:K312 J314:K318 J320:K320 J321:K322 J325:K326 J123:K123 J157:K157 J175:K177 J302:K303 J146:K146 J114:K114 J167 J218:K218 J222 J224 J232:K232 K241 K250 J252:K252 K259 K261 J319:K319 J26:K26" formula="1"/>
    <ignoredError sqref="J124:K124 J214:K214 K239 J244:K245 K267 J268:K269 K273 J274:K280 K284 J285:K287 K291 J292:K293 J242:K242 J253:K253 J251:K251 J250 J246:K249 K167" formula="1" unlockedFormula="1"/>
  </ignoredErrors>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8"/>
  <dimension ref="A1:BH328"/>
  <sheetViews>
    <sheetView showGridLines="0" topLeftCell="E10" zoomScaleNormal="100" workbookViewId="0">
      <selection activeCell="F9" sqref="F9"/>
    </sheetView>
  </sheetViews>
  <sheetFormatPr baseColWidth="10" defaultColWidth="9.140625" defaultRowHeight="15" x14ac:dyDescent="0.25"/>
  <cols>
    <col min="1" max="1" width="5" style="86" customWidth="1"/>
    <col min="2" max="2" width="6.5703125" style="86" customWidth="1"/>
    <col min="3" max="3" width="6.42578125" style="86" customWidth="1"/>
    <col min="4" max="4" width="6.5703125" style="86" customWidth="1"/>
    <col min="5" max="5" width="5.5703125" style="86" customWidth="1"/>
    <col min="6" max="6" width="71.28515625" style="86" customWidth="1"/>
    <col min="7" max="7" width="17" style="86" customWidth="1"/>
    <col min="8" max="8" width="16.5703125" style="86" customWidth="1"/>
    <col min="9" max="9" width="14.85546875" style="86" customWidth="1"/>
    <col min="10" max="10" width="15.5703125" style="86" customWidth="1"/>
    <col min="11" max="11" width="9.140625" style="87" customWidth="1"/>
    <col min="12" max="16384" width="9.140625" style="3"/>
  </cols>
  <sheetData>
    <row r="1" spans="1:60" customFormat="1" x14ac:dyDescent="0.25">
      <c r="C1" s="1"/>
      <c r="D1" s="1"/>
      <c r="E1" s="1"/>
      <c r="F1" s="1"/>
      <c r="G1" s="1"/>
      <c r="H1" s="1"/>
      <c r="I1" s="1"/>
      <c r="J1" s="1"/>
      <c r="K1" s="1"/>
      <c r="L1" s="1"/>
      <c r="M1" s="1"/>
      <c r="N1" s="1"/>
      <c r="O1" s="1"/>
      <c r="P1" s="131"/>
      <c r="Q1" s="129"/>
      <c r="R1" s="129"/>
      <c r="S1" s="129"/>
      <c r="T1" s="130"/>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row>
    <row r="2" spans="1:60" customFormat="1" ht="15.75" x14ac:dyDescent="0.25">
      <c r="C2" s="28"/>
      <c r="D2" s="1"/>
      <c r="E2" s="86"/>
      <c r="F2" s="119" t="str">
        <f>'Formulario PPGR1'!G2</f>
        <v>Servicio Nacional de Salud</v>
      </c>
      <c r="G2" s="1"/>
      <c r="H2" s="1"/>
      <c r="I2" s="1"/>
      <c r="J2" s="1"/>
      <c r="K2" s="1"/>
      <c r="L2" s="1"/>
      <c r="M2" s="1"/>
      <c r="N2" s="1"/>
      <c r="O2" s="1"/>
      <c r="P2" s="131"/>
      <c r="Q2" s="129"/>
      <c r="R2" s="129"/>
      <c r="S2" s="129"/>
      <c r="T2" s="130"/>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row>
    <row r="3" spans="1:60" customFormat="1" x14ac:dyDescent="0.25">
      <c r="C3" s="28"/>
      <c r="D3" s="1"/>
      <c r="E3" s="86"/>
      <c r="F3" s="120" t="str">
        <f>'Formulario PPGR1'!G3</f>
        <v>Dirección de Planificación y Desarrollo</v>
      </c>
      <c r="G3" s="1"/>
      <c r="H3" s="1"/>
      <c r="I3" s="1"/>
      <c r="J3" s="1"/>
      <c r="K3" s="1"/>
      <c r="L3" s="1"/>
      <c r="M3" s="1"/>
      <c r="N3" s="1"/>
      <c r="O3" s="1"/>
      <c r="P3" s="131"/>
      <c r="Q3" s="129"/>
      <c r="R3" s="129"/>
      <c r="S3" s="129"/>
      <c r="T3" s="130"/>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row>
    <row r="4" spans="1:60" customFormat="1" x14ac:dyDescent="0.25">
      <c r="C4" s="28"/>
      <c r="D4" s="1"/>
      <c r="E4" s="86"/>
      <c r="F4" s="121" t="str">
        <f>'Formulario PPGR1'!G4</f>
        <v xml:space="preserve">Plan Operativo Anual </v>
      </c>
      <c r="G4" s="1"/>
      <c r="H4" s="1"/>
      <c r="I4" s="1"/>
      <c r="J4" s="1"/>
      <c r="K4" s="1"/>
      <c r="L4" s="1"/>
      <c r="M4" s="1"/>
      <c r="N4" s="1"/>
      <c r="O4" s="1"/>
      <c r="P4" s="131"/>
      <c r="Q4" s="129"/>
      <c r="R4" s="129"/>
      <c r="S4" s="129"/>
      <c r="T4" s="130"/>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row>
    <row r="5" spans="1:60" customFormat="1" x14ac:dyDescent="0.25">
      <c r="C5" s="28"/>
      <c r="D5" s="1"/>
      <c r="E5" s="86"/>
      <c r="F5" s="121" t="s">
        <v>1137</v>
      </c>
      <c r="G5" s="1"/>
      <c r="H5" s="1"/>
      <c r="I5" s="1"/>
      <c r="J5" s="1"/>
      <c r="K5" s="1"/>
      <c r="L5" s="1"/>
      <c r="M5" s="1"/>
      <c r="N5" s="1"/>
      <c r="O5" s="1"/>
      <c r="P5" s="131"/>
      <c r="Q5" s="129"/>
      <c r="R5" s="129"/>
      <c r="S5" s="129"/>
      <c r="T5" s="130"/>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row>
    <row r="6" spans="1:60" customFormat="1" x14ac:dyDescent="0.25">
      <c r="C6" s="1"/>
      <c r="D6" s="1"/>
      <c r="E6" s="86"/>
      <c r="F6" s="121" t="str">
        <f>'Formulario PPGR1'!$M$3</f>
        <v>SNS - Dirección Central</v>
      </c>
      <c r="G6" s="1"/>
      <c r="H6" s="1"/>
      <c r="I6" s="1"/>
      <c r="J6" s="1"/>
      <c r="K6" s="1"/>
      <c r="L6" s="1"/>
      <c r="M6" s="1"/>
      <c r="N6" s="1"/>
      <c r="O6" s="1"/>
      <c r="P6" s="1"/>
      <c r="Q6" s="1"/>
      <c r="R6" s="129"/>
      <c r="S6" s="129"/>
      <c r="T6" s="130"/>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row>
    <row r="7" spans="1:60" ht="16.5" customHeight="1" x14ac:dyDescent="0.2">
      <c r="A7" s="92"/>
      <c r="B7" s="92"/>
      <c r="C7" s="92"/>
      <c r="D7" s="92"/>
      <c r="E7" s="92"/>
      <c r="F7" s="92"/>
      <c r="G7" s="92"/>
      <c r="H7" s="92"/>
      <c r="I7" s="92"/>
      <c r="J7" s="92"/>
      <c r="K7" s="92"/>
      <c r="L7" s="92"/>
      <c r="M7" s="92"/>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c r="BA7" s="92"/>
      <c r="BB7" s="92"/>
      <c r="BC7" s="92"/>
      <c r="BD7" s="92"/>
      <c r="BE7" s="92"/>
      <c r="BF7" s="92"/>
      <c r="BG7" s="92"/>
      <c r="BH7" s="92"/>
    </row>
    <row r="8" spans="1:60" ht="15.75" customHeight="1" x14ac:dyDescent="0.2">
      <c r="A8" s="71" t="s">
        <v>880</v>
      </c>
      <c r="B8" s="72"/>
      <c r="C8" s="72"/>
      <c r="D8" s="72"/>
      <c r="E8" s="72"/>
      <c r="F8" s="72"/>
      <c r="G8" s="72"/>
      <c r="H8" s="72"/>
      <c r="I8" s="72"/>
      <c r="J8" s="72"/>
      <c r="K8" s="73"/>
    </row>
    <row r="9" spans="1:60" ht="12.75" x14ac:dyDescent="0.2">
      <c r="A9" s="74" t="s">
        <v>1138</v>
      </c>
      <c r="B9" s="75"/>
      <c r="C9" s="75"/>
      <c r="D9" s="75"/>
      <c r="E9" s="75"/>
      <c r="F9" s="75"/>
      <c r="G9" s="370">
        <f>+'Formulario PPGR6'!F16</f>
        <v>17457335.16</v>
      </c>
      <c r="H9" s="76"/>
      <c r="I9" s="76"/>
      <c r="J9" s="76"/>
      <c r="K9" s="77"/>
    </row>
    <row r="10" spans="1:60" ht="12.75" x14ac:dyDescent="0.2">
      <c r="A10" s="74" t="s">
        <v>1139</v>
      </c>
      <c r="B10" s="75"/>
      <c r="C10" s="75"/>
      <c r="D10" s="75"/>
      <c r="E10" s="75"/>
      <c r="F10" s="75"/>
      <c r="G10" s="370">
        <f>+'Formulario PPGR6'!F23</f>
        <v>106698489.59999999</v>
      </c>
      <c r="H10" s="76"/>
      <c r="I10" s="76"/>
      <c r="J10" s="76"/>
      <c r="K10" s="77"/>
    </row>
    <row r="11" spans="1:60" ht="12.75" x14ac:dyDescent="0.2">
      <c r="A11" s="74" t="s">
        <v>1140</v>
      </c>
      <c r="B11" s="75"/>
      <c r="C11" s="75"/>
      <c r="D11" s="75"/>
      <c r="E11" s="75"/>
      <c r="F11" s="75"/>
      <c r="G11" s="370">
        <f>+'Formulario PPGR6'!F15</f>
        <v>2539711870.8000002</v>
      </c>
      <c r="H11" s="76"/>
      <c r="I11" s="76"/>
      <c r="J11" s="76"/>
      <c r="K11" s="77"/>
    </row>
    <row r="12" spans="1:60" ht="12.75" x14ac:dyDescent="0.2">
      <c r="A12" s="74" t="s">
        <v>1141</v>
      </c>
      <c r="B12" s="75"/>
      <c r="C12" s="75"/>
      <c r="D12" s="75"/>
      <c r="E12" s="75"/>
      <c r="F12" s="75"/>
      <c r="G12" s="370">
        <f>'Formulario PPGR6'!F11+'Formulario PPGR6'!F17+'Formulario PPGR6'!F21+'Formulario PPGR6'!F22</f>
        <v>45340170.359999999</v>
      </c>
      <c r="H12" s="76"/>
      <c r="I12" s="76"/>
      <c r="J12" s="76"/>
      <c r="K12" s="77"/>
    </row>
    <row r="13" spans="1:60" ht="12.75" x14ac:dyDescent="0.2">
      <c r="A13" s="78" t="s">
        <v>1142</v>
      </c>
      <c r="B13" s="75"/>
      <c r="C13" s="75"/>
      <c r="D13" s="75"/>
      <c r="E13" s="75"/>
      <c r="F13" s="75"/>
      <c r="G13" s="368">
        <f>+'Formulario PPGR6'!F18</f>
        <v>0</v>
      </c>
      <c r="H13" s="76"/>
      <c r="I13" s="76"/>
      <c r="J13" s="76"/>
      <c r="K13" s="77"/>
    </row>
    <row r="14" spans="1:60" ht="13.5" thickBot="1" x14ac:dyDescent="0.25">
      <c r="A14" s="79" t="s">
        <v>1143</v>
      </c>
      <c r="B14" s="80"/>
      <c r="C14" s="80"/>
      <c r="D14" s="80"/>
      <c r="E14" s="80"/>
      <c r="F14" s="80"/>
      <c r="G14" s="369">
        <f>SUM(G9:G13)</f>
        <v>2709207865.9200006</v>
      </c>
      <c r="H14" s="81"/>
      <c r="I14" s="81"/>
      <c r="J14" s="81"/>
      <c r="K14" s="82"/>
    </row>
    <row r="15" spans="1:60" ht="15.75" customHeight="1" thickTop="1" x14ac:dyDescent="0.2">
      <c r="A15" s="83" t="s">
        <v>885</v>
      </c>
      <c r="B15" s="84"/>
      <c r="C15" s="84"/>
      <c r="D15" s="84"/>
      <c r="E15" s="84"/>
      <c r="F15" s="84"/>
      <c r="G15" s="84"/>
      <c r="H15" s="84"/>
      <c r="I15" s="84"/>
      <c r="J15" s="84"/>
      <c r="K15" s="85"/>
    </row>
    <row r="16" spans="1:60" ht="19.5" customHeight="1" x14ac:dyDescent="0.2">
      <c r="A16" s="721" t="s">
        <v>886</v>
      </c>
      <c r="B16" s="721" t="s">
        <v>887</v>
      </c>
      <c r="C16" s="721" t="s">
        <v>847</v>
      </c>
      <c r="D16" s="721" t="s">
        <v>888</v>
      </c>
      <c r="E16" s="721" t="s">
        <v>848</v>
      </c>
      <c r="F16" s="722" t="s">
        <v>889</v>
      </c>
      <c r="G16" s="718" t="s">
        <v>1144</v>
      </c>
      <c r="H16" s="719"/>
      <c r="I16" s="720"/>
      <c r="J16" s="716" t="s">
        <v>893</v>
      </c>
      <c r="K16" s="716" t="s">
        <v>851</v>
      </c>
    </row>
    <row r="17" spans="1:11" ht="44.25" customHeight="1" x14ac:dyDescent="0.2">
      <c r="A17" s="721"/>
      <c r="B17" s="721"/>
      <c r="C17" s="721"/>
      <c r="D17" s="721"/>
      <c r="E17" s="721"/>
      <c r="F17" s="723"/>
      <c r="G17" s="88" t="s">
        <v>1145</v>
      </c>
      <c r="H17" s="88" t="s">
        <v>1146</v>
      </c>
      <c r="I17" s="88" t="s">
        <v>1147</v>
      </c>
      <c r="J17" s="717"/>
      <c r="K17" s="717"/>
    </row>
    <row r="18" spans="1:11" ht="12.75" x14ac:dyDescent="0.2">
      <c r="A18" s="29">
        <v>2</v>
      </c>
      <c r="B18" s="30"/>
      <c r="C18" s="30"/>
      <c r="D18" s="30"/>
      <c r="E18" s="30"/>
      <c r="F18" s="31" t="s">
        <v>894</v>
      </c>
      <c r="G18" s="32">
        <f>+G19+G67+G171+G255+G272+G325</f>
        <v>0</v>
      </c>
      <c r="H18" s="32">
        <f>+H19+H67+H171+H255+H272+H325</f>
        <v>0</v>
      </c>
      <c r="I18" s="32">
        <f>+I19+I67+I171+I255+I272+I325</f>
        <v>0</v>
      </c>
      <c r="J18" s="32">
        <f>+J19+J67+J171+J255+J272+J325</f>
        <v>0</v>
      </c>
      <c r="K18" s="32">
        <f>+K19+K67+K171+K255+K272+K325</f>
        <v>0</v>
      </c>
    </row>
    <row r="19" spans="1:11" ht="12.75" x14ac:dyDescent="0.2">
      <c r="A19" s="33">
        <v>2</v>
      </c>
      <c r="B19" s="34">
        <v>1</v>
      </c>
      <c r="C19" s="35"/>
      <c r="D19" s="35"/>
      <c r="E19" s="35"/>
      <c r="F19" s="36" t="s">
        <v>895</v>
      </c>
      <c r="G19" s="37">
        <f>+G20+G42+G54+G58</f>
        <v>0</v>
      </c>
      <c r="H19" s="37">
        <f>+H20+H42+H54+H58</f>
        <v>0</v>
      </c>
      <c r="I19" s="37">
        <f>+I20+I42+I54+I58</f>
        <v>0</v>
      </c>
      <c r="J19" s="37">
        <f>+J20+J42+J54+J58</f>
        <v>0</v>
      </c>
      <c r="K19" s="37">
        <f>+K20+K42+K54+K58</f>
        <v>0</v>
      </c>
    </row>
    <row r="20" spans="1:11" ht="12.75" x14ac:dyDescent="0.2">
      <c r="A20" s="39">
        <v>2</v>
      </c>
      <c r="B20" s="40">
        <v>1</v>
      </c>
      <c r="C20" s="40">
        <v>1</v>
      </c>
      <c r="D20" s="40"/>
      <c r="E20" s="40"/>
      <c r="F20" s="41" t="s">
        <v>896</v>
      </c>
      <c r="G20" s="42">
        <f>+G21+G26+G33+G35+G37</f>
        <v>0</v>
      </c>
      <c r="H20" s="42">
        <f>+H21+H26+H33+H35+H37</f>
        <v>0</v>
      </c>
      <c r="I20" s="42">
        <f>+I21+I26+I33+I35+I37</f>
        <v>0</v>
      </c>
      <c r="J20" s="42">
        <f>+J21+J26+J33+J35+J37</f>
        <v>0</v>
      </c>
      <c r="K20" s="42">
        <f>+K21+K26+K33+K35+K37</f>
        <v>0</v>
      </c>
    </row>
    <row r="21" spans="1:11" ht="12.75" x14ac:dyDescent="0.2">
      <c r="A21" s="44">
        <v>2</v>
      </c>
      <c r="B21" s="45">
        <v>1</v>
      </c>
      <c r="C21" s="45">
        <v>1</v>
      </c>
      <c r="D21" s="45">
        <v>1</v>
      </c>
      <c r="E21" s="45"/>
      <c r="F21" s="46" t="s">
        <v>897</v>
      </c>
      <c r="G21" s="47">
        <f>SUM(G22:G25)</f>
        <v>0</v>
      </c>
      <c r="H21" s="47">
        <f>SUM(H22:H25)</f>
        <v>0</v>
      </c>
      <c r="I21" s="47">
        <f>SUM(I22:I25)</f>
        <v>0</v>
      </c>
      <c r="J21" s="47">
        <f>SUM(J22:J25)</f>
        <v>0</v>
      </c>
      <c r="K21" s="48">
        <f>SUM(K22:K25)</f>
        <v>0</v>
      </c>
    </row>
    <row r="22" spans="1:11" ht="12.75" x14ac:dyDescent="0.2">
      <c r="A22" s="49">
        <v>2</v>
      </c>
      <c r="B22" s="50">
        <v>1</v>
      </c>
      <c r="C22" s="50">
        <v>1</v>
      </c>
      <c r="D22" s="50">
        <v>1</v>
      </c>
      <c r="E22" s="50" t="s">
        <v>898</v>
      </c>
      <c r="F22" s="51" t="s">
        <v>899</v>
      </c>
      <c r="G22" s="52"/>
      <c r="H22" s="52"/>
      <c r="I22" s="52"/>
      <c r="J22" s="95">
        <f>SUBTOTAL(9,G22:I22)</f>
        <v>0</v>
      </c>
      <c r="K22" s="96" t="str">
        <f>IFERROR(J22/$J$18*100,"0.00")</f>
        <v>0.00</v>
      </c>
    </row>
    <row r="23" spans="1:11" ht="12.75" x14ac:dyDescent="0.2">
      <c r="A23" s="49">
        <v>2</v>
      </c>
      <c r="B23" s="50">
        <v>1</v>
      </c>
      <c r="C23" s="50">
        <v>1</v>
      </c>
      <c r="D23" s="50">
        <v>1</v>
      </c>
      <c r="E23" s="50" t="s">
        <v>900</v>
      </c>
      <c r="F23" s="53" t="s">
        <v>901</v>
      </c>
      <c r="G23" s="52"/>
      <c r="H23" s="52"/>
      <c r="I23" s="52"/>
      <c r="J23" s="95">
        <f>SUBTOTAL(9,G23:I23)</f>
        <v>0</v>
      </c>
      <c r="K23" s="96" t="str">
        <f>IFERROR(J23/$J$18*100,"0.00")</f>
        <v>0.00</v>
      </c>
    </row>
    <row r="24" spans="1:11" ht="12.75" x14ac:dyDescent="0.2">
      <c r="A24" s="49">
        <v>2</v>
      </c>
      <c r="B24" s="50">
        <v>1</v>
      </c>
      <c r="C24" s="50">
        <v>1</v>
      </c>
      <c r="D24" s="50">
        <v>1</v>
      </c>
      <c r="E24" s="50" t="s">
        <v>902</v>
      </c>
      <c r="F24" s="53" t="s">
        <v>903</v>
      </c>
      <c r="G24" s="52"/>
      <c r="H24" s="52"/>
      <c r="I24" s="52"/>
      <c r="J24" s="95">
        <f>SUBTOTAL(9,G24:I24)</f>
        <v>0</v>
      </c>
      <c r="K24" s="96" t="str">
        <f>IFERROR(J24/$J$18*100,"0.00")</f>
        <v>0.00</v>
      </c>
    </row>
    <row r="25" spans="1:11" ht="12.75" x14ac:dyDescent="0.2">
      <c r="A25" s="49">
        <v>2</v>
      </c>
      <c r="B25" s="50">
        <v>1</v>
      </c>
      <c r="C25" s="50">
        <v>1</v>
      </c>
      <c r="D25" s="50">
        <v>1</v>
      </c>
      <c r="E25" s="50" t="s">
        <v>904</v>
      </c>
      <c r="F25" s="53" t="s">
        <v>905</v>
      </c>
      <c r="G25" s="52"/>
      <c r="H25" s="52"/>
      <c r="I25" s="52"/>
      <c r="J25" s="95">
        <f>SUBTOTAL(9,G25:I25)</f>
        <v>0</v>
      </c>
      <c r="K25" s="96" t="str">
        <f>IFERROR(J25/$J$18*100,"0.00")</f>
        <v>0.00</v>
      </c>
    </row>
    <row r="26" spans="1:11" ht="12.75" x14ac:dyDescent="0.2">
      <c r="A26" s="44">
        <v>2</v>
      </c>
      <c r="B26" s="45">
        <v>1</v>
      </c>
      <c r="C26" s="45">
        <v>1</v>
      </c>
      <c r="D26" s="45">
        <v>2</v>
      </c>
      <c r="E26" s="45"/>
      <c r="F26" s="46" t="s">
        <v>906</v>
      </c>
      <c r="G26" s="47">
        <f>SUM(G27:G32)</f>
        <v>0</v>
      </c>
      <c r="H26" s="47">
        <f>SUM(H27:H32)</f>
        <v>0</v>
      </c>
      <c r="I26" s="47">
        <f>SUM(I27:I32)</f>
        <v>0</v>
      </c>
      <c r="J26" s="47">
        <f>SUM(J27:J32)</f>
        <v>0</v>
      </c>
      <c r="K26" s="48">
        <f>SUM(K27:K32)</f>
        <v>0</v>
      </c>
    </row>
    <row r="27" spans="1:11" ht="12.75" x14ac:dyDescent="0.2">
      <c r="A27" s="49">
        <v>2</v>
      </c>
      <c r="B27" s="50">
        <v>1</v>
      </c>
      <c r="C27" s="50">
        <v>1</v>
      </c>
      <c r="D27" s="50">
        <v>2</v>
      </c>
      <c r="E27" s="50" t="s">
        <v>907</v>
      </c>
      <c r="F27" s="53" t="s">
        <v>908</v>
      </c>
      <c r="G27" s="52"/>
      <c r="H27" s="52"/>
      <c r="I27" s="52"/>
      <c r="J27" s="95">
        <f t="shared" ref="J27:J32" si="0">SUBTOTAL(9,G27:I27)</f>
        <v>0</v>
      </c>
      <c r="K27" s="96" t="str">
        <f t="shared" ref="K27:K32" si="1">IFERROR(J27/$J$18*100,"0.00")</f>
        <v>0.00</v>
      </c>
    </row>
    <row r="28" spans="1:11" ht="12.75" x14ac:dyDescent="0.2">
      <c r="A28" s="49">
        <v>2</v>
      </c>
      <c r="B28" s="50">
        <v>1</v>
      </c>
      <c r="C28" s="50">
        <v>1</v>
      </c>
      <c r="D28" s="50">
        <v>2</v>
      </c>
      <c r="E28" s="50" t="s">
        <v>902</v>
      </c>
      <c r="F28" s="53" t="s">
        <v>909</v>
      </c>
      <c r="G28" s="52"/>
      <c r="H28" s="52"/>
      <c r="I28" s="52"/>
      <c r="J28" s="95">
        <f t="shared" si="0"/>
        <v>0</v>
      </c>
      <c r="K28" s="96" t="str">
        <f t="shared" si="1"/>
        <v>0.00</v>
      </c>
    </row>
    <row r="29" spans="1:11" ht="12.75" x14ac:dyDescent="0.2">
      <c r="A29" s="49">
        <v>2</v>
      </c>
      <c r="B29" s="50">
        <v>1</v>
      </c>
      <c r="C29" s="50">
        <v>1</v>
      </c>
      <c r="D29" s="50">
        <v>2</v>
      </c>
      <c r="E29" s="50" t="s">
        <v>904</v>
      </c>
      <c r="F29" s="53" t="s">
        <v>910</v>
      </c>
      <c r="G29" s="52"/>
      <c r="H29" s="52"/>
      <c r="I29" s="52"/>
      <c r="J29" s="95">
        <f t="shared" si="0"/>
        <v>0</v>
      </c>
      <c r="K29" s="96" t="str">
        <f t="shared" si="1"/>
        <v>0.00</v>
      </c>
    </row>
    <row r="30" spans="1:11" s="367" customFormat="1" ht="12.75" x14ac:dyDescent="0.2">
      <c r="A30" s="49">
        <v>2</v>
      </c>
      <c r="B30" s="50">
        <v>1</v>
      </c>
      <c r="C30" s="50">
        <v>1</v>
      </c>
      <c r="D30" s="50">
        <v>2</v>
      </c>
      <c r="E30" s="50" t="s">
        <v>911</v>
      </c>
      <c r="F30" s="53" t="s">
        <v>912</v>
      </c>
      <c r="G30" s="52"/>
      <c r="H30" s="52"/>
      <c r="I30" s="52"/>
      <c r="J30" s="95">
        <f t="shared" si="0"/>
        <v>0</v>
      </c>
      <c r="K30" s="96" t="str">
        <f t="shared" si="1"/>
        <v>0.00</v>
      </c>
    </row>
    <row r="31" spans="1:11" s="367" customFormat="1" ht="12.75" x14ac:dyDescent="0.2">
      <c r="A31" s="49">
        <v>2</v>
      </c>
      <c r="B31" s="50">
        <v>1</v>
      </c>
      <c r="C31" s="50">
        <v>1</v>
      </c>
      <c r="D31" s="50">
        <v>2</v>
      </c>
      <c r="E31" s="50" t="s">
        <v>913</v>
      </c>
      <c r="F31" s="53" t="s">
        <v>914</v>
      </c>
      <c r="G31" s="52"/>
      <c r="H31" s="52"/>
      <c r="I31" s="52"/>
      <c r="J31" s="95">
        <f t="shared" si="0"/>
        <v>0</v>
      </c>
      <c r="K31" s="96" t="str">
        <f t="shared" si="1"/>
        <v>0.00</v>
      </c>
    </row>
    <row r="32" spans="1:11" ht="12.75" x14ac:dyDescent="0.2">
      <c r="A32" s="49">
        <v>2</v>
      </c>
      <c r="B32" s="50">
        <v>1</v>
      </c>
      <c r="C32" s="50">
        <v>1</v>
      </c>
      <c r="D32" s="50">
        <v>2</v>
      </c>
      <c r="E32" s="50" t="s">
        <v>915</v>
      </c>
      <c r="F32" s="53" t="s">
        <v>916</v>
      </c>
      <c r="G32" s="52"/>
      <c r="H32" s="52"/>
      <c r="I32" s="52"/>
      <c r="J32" s="95">
        <f t="shared" si="0"/>
        <v>0</v>
      </c>
      <c r="K32" s="96" t="str">
        <f t="shared" si="1"/>
        <v>0.00</v>
      </c>
    </row>
    <row r="33" spans="1:11" ht="12.75" x14ac:dyDescent="0.2">
      <c r="A33" s="44">
        <v>2</v>
      </c>
      <c r="B33" s="45">
        <v>1</v>
      </c>
      <c r="C33" s="45">
        <v>1</v>
      </c>
      <c r="D33" s="45">
        <v>3</v>
      </c>
      <c r="E33" s="45"/>
      <c r="F33" s="46" t="s">
        <v>917</v>
      </c>
      <c r="G33" s="47">
        <f>G34</f>
        <v>0</v>
      </c>
      <c r="H33" s="47">
        <f>H34</f>
        <v>0</v>
      </c>
      <c r="I33" s="47">
        <f>I34</f>
        <v>0</v>
      </c>
      <c r="J33" s="47">
        <f>J34</f>
        <v>0</v>
      </c>
      <c r="K33" s="48" t="str">
        <f>K34</f>
        <v>0.00</v>
      </c>
    </row>
    <row r="34" spans="1:11" ht="12.75" x14ac:dyDescent="0.2">
      <c r="A34" s="49">
        <v>2</v>
      </c>
      <c r="B34" s="50">
        <v>1</v>
      </c>
      <c r="C34" s="50">
        <v>1</v>
      </c>
      <c r="D34" s="50">
        <v>3</v>
      </c>
      <c r="E34" s="50" t="s">
        <v>898</v>
      </c>
      <c r="F34" s="53" t="s">
        <v>917</v>
      </c>
      <c r="G34" s="52"/>
      <c r="H34" s="52"/>
      <c r="I34" s="52"/>
      <c r="J34" s="95">
        <f>SUBTOTAL(9,G34:I34)</f>
        <v>0</v>
      </c>
      <c r="K34" s="96" t="str">
        <f>IFERROR(J34/$J$18*100,"0.00")</f>
        <v>0.00</v>
      </c>
    </row>
    <row r="35" spans="1:11" ht="12.75" x14ac:dyDescent="0.2">
      <c r="A35" s="44">
        <v>2</v>
      </c>
      <c r="B35" s="45">
        <v>1</v>
      </c>
      <c r="C35" s="45">
        <v>1</v>
      </c>
      <c r="D35" s="45">
        <v>4</v>
      </c>
      <c r="E35" s="45"/>
      <c r="F35" s="46" t="s">
        <v>918</v>
      </c>
      <c r="G35" s="47">
        <f>G36</f>
        <v>0</v>
      </c>
      <c r="H35" s="47">
        <f>H36</f>
        <v>0</v>
      </c>
      <c r="I35" s="47">
        <f>I36</f>
        <v>0</v>
      </c>
      <c r="J35" s="47">
        <f>J36</f>
        <v>0</v>
      </c>
      <c r="K35" s="48" t="str">
        <f>K36</f>
        <v>0.00</v>
      </c>
    </row>
    <row r="36" spans="1:11" ht="12.75" x14ac:dyDescent="0.2">
      <c r="A36" s="49">
        <v>2</v>
      </c>
      <c r="B36" s="50">
        <v>1</v>
      </c>
      <c r="C36" s="50">
        <v>1</v>
      </c>
      <c r="D36" s="50">
        <v>4</v>
      </c>
      <c r="E36" s="50" t="s">
        <v>898</v>
      </c>
      <c r="F36" s="53" t="s">
        <v>918</v>
      </c>
      <c r="G36" s="52"/>
      <c r="H36" s="52"/>
      <c r="I36" s="52"/>
      <c r="J36" s="95">
        <f>SUBTOTAL(9,G36:I36)</f>
        <v>0</v>
      </c>
      <c r="K36" s="96" t="str">
        <f>IFERROR(J36/$J$18*100,"0.00")</f>
        <v>0.00</v>
      </c>
    </row>
    <row r="37" spans="1:11" ht="12.75" x14ac:dyDescent="0.2">
      <c r="A37" s="44">
        <v>2</v>
      </c>
      <c r="B37" s="45">
        <v>1</v>
      </c>
      <c r="C37" s="45">
        <v>1</v>
      </c>
      <c r="D37" s="45">
        <v>5</v>
      </c>
      <c r="E37" s="45"/>
      <c r="F37" s="46" t="s">
        <v>919</v>
      </c>
      <c r="G37" s="47">
        <f>SUM(G38:G41)</f>
        <v>0</v>
      </c>
      <c r="H37" s="47">
        <f>SUM(H38:H41)</f>
        <v>0</v>
      </c>
      <c r="I37" s="47">
        <f>SUM(I38:I41)</f>
        <v>0</v>
      </c>
      <c r="J37" s="47">
        <f>SUM(J38:J41)</f>
        <v>0</v>
      </c>
      <c r="K37" s="48">
        <f>SUM(K38:K41)</f>
        <v>0</v>
      </c>
    </row>
    <row r="38" spans="1:11" ht="12.75" x14ac:dyDescent="0.2">
      <c r="A38" s="49">
        <v>2</v>
      </c>
      <c r="B38" s="50">
        <v>1</v>
      </c>
      <c r="C38" s="50">
        <v>1</v>
      </c>
      <c r="D38" s="50">
        <v>5</v>
      </c>
      <c r="E38" s="50" t="s">
        <v>898</v>
      </c>
      <c r="F38" s="54" t="s">
        <v>919</v>
      </c>
      <c r="G38" s="52"/>
      <c r="H38" s="52"/>
      <c r="I38" s="52"/>
      <c r="J38" s="95">
        <f>SUBTOTAL(9,G38:I38)</f>
        <v>0</v>
      </c>
      <c r="K38" s="96" t="str">
        <f>IFERROR(J38/$J$18*100,"0.00")</f>
        <v>0.00</v>
      </c>
    </row>
    <row r="39" spans="1:11" ht="12.75" x14ac:dyDescent="0.2">
      <c r="A39" s="49">
        <v>2</v>
      </c>
      <c r="B39" s="50">
        <v>1</v>
      </c>
      <c r="C39" s="50">
        <v>1</v>
      </c>
      <c r="D39" s="50">
        <v>5</v>
      </c>
      <c r="E39" s="50" t="s">
        <v>900</v>
      </c>
      <c r="F39" s="53" t="s">
        <v>920</v>
      </c>
      <c r="G39" s="52"/>
      <c r="H39" s="52"/>
      <c r="I39" s="52"/>
      <c r="J39" s="95">
        <f>SUBTOTAL(9,G39:I39)</f>
        <v>0</v>
      </c>
      <c r="K39" s="96" t="str">
        <f>IFERROR(J39/$J$18*100,"0.00")</f>
        <v>0.00</v>
      </c>
    </row>
    <row r="40" spans="1:11" ht="12.75" x14ac:dyDescent="0.2">
      <c r="A40" s="49">
        <v>2</v>
      </c>
      <c r="B40" s="50">
        <v>1</v>
      </c>
      <c r="C40" s="50">
        <v>1</v>
      </c>
      <c r="D40" s="50">
        <v>5</v>
      </c>
      <c r="E40" s="50" t="s">
        <v>907</v>
      </c>
      <c r="F40" s="53" t="s">
        <v>921</v>
      </c>
      <c r="G40" s="52"/>
      <c r="H40" s="52"/>
      <c r="I40" s="52"/>
      <c r="J40" s="95">
        <f>SUBTOTAL(9,G40:I40)</f>
        <v>0</v>
      </c>
      <c r="K40" s="96" t="str">
        <f>IFERROR(J40/$J$18*100,"0.00")</f>
        <v>0.00</v>
      </c>
    </row>
    <row r="41" spans="1:11" ht="12.75" x14ac:dyDescent="0.2">
      <c r="A41" s="49">
        <v>2</v>
      </c>
      <c r="B41" s="50">
        <v>1</v>
      </c>
      <c r="C41" s="50">
        <v>1</v>
      </c>
      <c r="D41" s="50">
        <v>5</v>
      </c>
      <c r="E41" s="50" t="s">
        <v>922</v>
      </c>
      <c r="F41" s="53" t="s">
        <v>923</v>
      </c>
      <c r="G41" s="52"/>
      <c r="H41" s="52"/>
      <c r="I41" s="52"/>
      <c r="J41" s="95">
        <f>SUBTOTAL(9,G41:I41)</f>
        <v>0</v>
      </c>
      <c r="K41" s="96" t="str">
        <f>IFERROR(J41/$J$18*100,"0.00")</f>
        <v>0.00</v>
      </c>
    </row>
    <row r="42" spans="1:11" ht="12.75" x14ac:dyDescent="0.2">
      <c r="A42" s="39">
        <v>2</v>
      </c>
      <c r="B42" s="40">
        <v>1</v>
      </c>
      <c r="C42" s="40">
        <v>2</v>
      </c>
      <c r="D42" s="40"/>
      <c r="E42" s="40"/>
      <c r="F42" s="41" t="s">
        <v>924</v>
      </c>
      <c r="G42" s="42">
        <f>+G43+G45</f>
        <v>0</v>
      </c>
      <c r="H42" s="42">
        <f>+H43+H45</f>
        <v>0</v>
      </c>
      <c r="I42" s="42">
        <f>+I43+I45</f>
        <v>0</v>
      </c>
      <c r="J42" s="42">
        <f>+J43+J45</f>
        <v>0</v>
      </c>
      <c r="K42" s="42">
        <f>+K43+K45</f>
        <v>0</v>
      </c>
    </row>
    <row r="43" spans="1:11" ht="12.75" x14ac:dyDescent="0.2">
      <c r="A43" s="44">
        <v>2</v>
      </c>
      <c r="B43" s="45">
        <v>1</v>
      </c>
      <c r="C43" s="45">
        <v>2</v>
      </c>
      <c r="D43" s="45">
        <v>1</v>
      </c>
      <c r="E43" s="45"/>
      <c r="F43" s="46" t="s">
        <v>925</v>
      </c>
      <c r="G43" s="47">
        <f>G44</f>
        <v>0</v>
      </c>
      <c r="H43" s="47">
        <f>H44</f>
        <v>0</v>
      </c>
      <c r="I43" s="47">
        <f>I44</f>
        <v>0</v>
      </c>
      <c r="J43" s="47">
        <f>J44</f>
        <v>0</v>
      </c>
      <c r="K43" s="48" t="str">
        <f>K44</f>
        <v>0.00</v>
      </c>
    </row>
    <row r="44" spans="1:11" ht="12.75" x14ac:dyDescent="0.2">
      <c r="A44" s="49">
        <v>2</v>
      </c>
      <c r="B44" s="50">
        <v>1</v>
      </c>
      <c r="C44" s="50">
        <v>2</v>
      </c>
      <c r="D44" s="50">
        <v>1</v>
      </c>
      <c r="E44" s="50" t="s">
        <v>898</v>
      </c>
      <c r="F44" s="53" t="s">
        <v>925</v>
      </c>
      <c r="G44" s="52"/>
      <c r="H44" s="52"/>
      <c r="I44" s="52"/>
      <c r="J44" s="95">
        <f>SUBTOTAL(9,G44:I44)</f>
        <v>0</v>
      </c>
      <c r="K44" s="96" t="str">
        <f>IFERROR(J44/$J$18*100,"0.00")</f>
        <v>0.00</v>
      </c>
    </row>
    <row r="45" spans="1:11" ht="12.75" x14ac:dyDescent="0.2">
      <c r="A45" s="44">
        <v>2</v>
      </c>
      <c r="B45" s="45">
        <v>1</v>
      </c>
      <c r="C45" s="45">
        <v>2</v>
      </c>
      <c r="D45" s="45">
        <v>2</v>
      </c>
      <c r="E45" s="45"/>
      <c r="F45" s="46" t="s">
        <v>926</v>
      </c>
      <c r="G45" s="47">
        <f>SUM(G46:G53)</f>
        <v>0</v>
      </c>
      <c r="H45" s="47">
        <f>SUM(H46:H53)</f>
        <v>0</v>
      </c>
      <c r="I45" s="47">
        <f>SUM(I46:I53)</f>
        <v>0</v>
      </c>
      <c r="J45" s="47">
        <f>SUM(J46:J53)</f>
        <v>0</v>
      </c>
      <c r="K45" s="48">
        <f>SUM(K46:K53)</f>
        <v>0</v>
      </c>
    </row>
    <row r="46" spans="1:11" ht="12.75" x14ac:dyDescent="0.2">
      <c r="A46" s="49">
        <v>2</v>
      </c>
      <c r="B46" s="50">
        <v>1</v>
      </c>
      <c r="C46" s="50">
        <v>2</v>
      </c>
      <c r="D46" s="50">
        <v>2</v>
      </c>
      <c r="E46" s="50" t="s">
        <v>907</v>
      </c>
      <c r="F46" s="55" t="s">
        <v>927</v>
      </c>
      <c r="G46" s="52"/>
      <c r="H46" s="52"/>
      <c r="I46" s="52"/>
      <c r="J46" s="95">
        <f t="shared" ref="J46:J53" si="2">SUBTOTAL(9,G46:I46)</f>
        <v>0</v>
      </c>
      <c r="K46" s="96" t="str">
        <f t="shared" ref="K46:K53" si="3">IFERROR(J46/$J$18*100,"0.00")</f>
        <v>0.00</v>
      </c>
    </row>
    <row r="47" spans="1:11" ht="12.75" x14ac:dyDescent="0.2">
      <c r="A47" s="49">
        <v>2</v>
      </c>
      <c r="B47" s="50">
        <v>1</v>
      </c>
      <c r="C47" s="50">
        <v>2</v>
      </c>
      <c r="D47" s="50">
        <v>2</v>
      </c>
      <c r="E47" s="50" t="s">
        <v>922</v>
      </c>
      <c r="F47" s="53" t="s">
        <v>928</v>
      </c>
      <c r="G47" s="52"/>
      <c r="H47" s="52"/>
      <c r="I47" s="52"/>
      <c r="J47" s="95">
        <f t="shared" si="2"/>
        <v>0</v>
      </c>
      <c r="K47" s="96" t="str">
        <f t="shared" si="3"/>
        <v>0.00</v>
      </c>
    </row>
    <row r="48" spans="1:11" ht="12.75" x14ac:dyDescent="0.2">
      <c r="A48" s="49">
        <v>2</v>
      </c>
      <c r="B48" s="50">
        <v>1</v>
      </c>
      <c r="C48" s="50">
        <v>2</v>
      </c>
      <c r="D48" s="50">
        <v>2</v>
      </c>
      <c r="E48" s="50" t="s">
        <v>902</v>
      </c>
      <c r="F48" s="53" t="s">
        <v>929</v>
      </c>
      <c r="G48" s="52"/>
      <c r="H48" s="52"/>
      <c r="I48" s="52"/>
      <c r="J48" s="95">
        <f t="shared" si="2"/>
        <v>0</v>
      </c>
      <c r="K48" s="96" t="str">
        <f t="shared" si="3"/>
        <v>0.00</v>
      </c>
    </row>
    <row r="49" spans="1:11" ht="12.75" x14ac:dyDescent="0.2">
      <c r="A49" s="49">
        <v>2</v>
      </c>
      <c r="B49" s="50">
        <v>1</v>
      </c>
      <c r="C49" s="50">
        <v>2</v>
      </c>
      <c r="D49" s="50">
        <v>2</v>
      </c>
      <c r="E49" s="50" t="s">
        <v>904</v>
      </c>
      <c r="F49" s="53" t="s">
        <v>930</v>
      </c>
      <c r="G49" s="52"/>
      <c r="H49" s="52"/>
      <c r="I49" s="52"/>
      <c r="J49" s="95">
        <f t="shared" si="2"/>
        <v>0</v>
      </c>
      <c r="K49" s="96" t="str">
        <f t="shared" si="3"/>
        <v>0.00</v>
      </c>
    </row>
    <row r="50" spans="1:11" ht="12.75" x14ac:dyDescent="0.2">
      <c r="A50" s="49">
        <v>2</v>
      </c>
      <c r="B50" s="50">
        <v>1</v>
      </c>
      <c r="C50" s="50">
        <v>2</v>
      </c>
      <c r="D50" s="50">
        <v>2</v>
      </c>
      <c r="E50" s="50" t="s">
        <v>931</v>
      </c>
      <c r="F50" s="53" t="s">
        <v>932</v>
      </c>
      <c r="G50" s="52"/>
      <c r="H50" s="52"/>
      <c r="I50" s="52"/>
      <c r="J50" s="95">
        <f t="shared" si="2"/>
        <v>0</v>
      </c>
      <c r="K50" s="96" t="str">
        <f t="shared" si="3"/>
        <v>0.00</v>
      </c>
    </row>
    <row r="51" spans="1:11" ht="12.75" x14ac:dyDescent="0.2">
      <c r="A51" s="49">
        <v>2</v>
      </c>
      <c r="B51" s="50">
        <v>1</v>
      </c>
      <c r="C51" s="50">
        <v>2</v>
      </c>
      <c r="D51" s="50">
        <v>2</v>
      </c>
      <c r="E51" s="50" t="s">
        <v>911</v>
      </c>
      <c r="F51" s="53" t="s">
        <v>933</v>
      </c>
      <c r="G51" s="52"/>
      <c r="H51" s="52"/>
      <c r="I51" s="52"/>
      <c r="J51" s="95">
        <f t="shared" si="2"/>
        <v>0</v>
      </c>
      <c r="K51" s="96" t="str">
        <f t="shared" si="3"/>
        <v>0.00</v>
      </c>
    </row>
    <row r="52" spans="1:11" ht="12.75" x14ac:dyDescent="0.2">
      <c r="A52" s="49">
        <v>2</v>
      </c>
      <c r="B52" s="50">
        <v>1</v>
      </c>
      <c r="C52" s="50">
        <v>2</v>
      </c>
      <c r="D52" s="50">
        <v>2</v>
      </c>
      <c r="E52" s="50" t="s">
        <v>913</v>
      </c>
      <c r="F52" s="53" t="s">
        <v>934</v>
      </c>
      <c r="G52" s="52"/>
      <c r="H52" s="52"/>
      <c r="I52" s="52"/>
      <c r="J52" s="95">
        <f t="shared" si="2"/>
        <v>0</v>
      </c>
      <c r="K52" s="96" t="str">
        <f t="shared" si="3"/>
        <v>0.00</v>
      </c>
    </row>
    <row r="53" spans="1:11" ht="12.75" x14ac:dyDescent="0.2">
      <c r="A53" s="49">
        <v>2</v>
      </c>
      <c r="B53" s="50">
        <v>1</v>
      </c>
      <c r="C53" s="50">
        <v>2</v>
      </c>
      <c r="D53" s="50">
        <v>2</v>
      </c>
      <c r="E53" s="50" t="s">
        <v>935</v>
      </c>
      <c r="F53" s="55" t="s">
        <v>936</v>
      </c>
      <c r="G53" s="52"/>
      <c r="H53" s="52"/>
      <c r="I53" s="52"/>
      <c r="J53" s="95">
        <f t="shared" si="2"/>
        <v>0</v>
      </c>
      <c r="K53" s="96" t="str">
        <f t="shared" si="3"/>
        <v>0.00</v>
      </c>
    </row>
    <row r="54" spans="1:11" ht="12.75" x14ac:dyDescent="0.2">
      <c r="A54" s="39">
        <v>2</v>
      </c>
      <c r="B54" s="40">
        <v>1</v>
      </c>
      <c r="C54" s="40">
        <v>3</v>
      </c>
      <c r="D54" s="40"/>
      <c r="E54" s="40"/>
      <c r="F54" s="41" t="s">
        <v>937</v>
      </c>
      <c r="G54" s="42">
        <f>+G55</f>
        <v>0</v>
      </c>
      <c r="H54" s="42">
        <f>+H55</f>
        <v>0</v>
      </c>
      <c r="I54" s="42">
        <f>+I55</f>
        <v>0</v>
      </c>
      <c r="J54" s="42">
        <f>+J55</f>
        <v>0</v>
      </c>
      <c r="K54" s="42">
        <f>+K55</f>
        <v>0</v>
      </c>
    </row>
    <row r="55" spans="1:11" ht="12.75" x14ac:dyDescent="0.2">
      <c r="A55" s="44">
        <v>2</v>
      </c>
      <c r="B55" s="45">
        <v>1</v>
      </c>
      <c r="C55" s="45">
        <v>3</v>
      </c>
      <c r="D55" s="45">
        <v>2</v>
      </c>
      <c r="E55" s="45"/>
      <c r="F55" s="56" t="s">
        <v>938</v>
      </c>
      <c r="G55" s="47">
        <f>SUM(G56:G57)</f>
        <v>0</v>
      </c>
      <c r="H55" s="47">
        <f>SUM(H56:H57)</f>
        <v>0</v>
      </c>
      <c r="I55" s="47">
        <f>SUM(I56:I57)</f>
        <v>0</v>
      </c>
      <c r="J55" s="47">
        <f>SUM(J56:J57)</f>
        <v>0</v>
      </c>
      <c r="K55" s="48">
        <f>SUM(K56:K57)</f>
        <v>0</v>
      </c>
    </row>
    <row r="56" spans="1:11" ht="12.75" x14ac:dyDescent="0.2">
      <c r="A56" s="57">
        <v>2</v>
      </c>
      <c r="B56" s="50">
        <v>1</v>
      </c>
      <c r="C56" s="50">
        <v>3</v>
      </c>
      <c r="D56" s="50">
        <v>2</v>
      </c>
      <c r="E56" s="50" t="s">
        <v>898</v>
      </c>
      <c r="F56" s="58" t="s">
        <v>939</v>
      </c>
      <c r="G56" s="52"/>
      <c r="H56" s="52"/>
      <c r="I56" s="52"/>
      <c r="J56" s="95">
        <f>SUBTOTAL(9,G56:I56)</f>
        <v>0</v>
      </c>
      <c r="K56" s="96" t="str">
        <f>IFERROR(J56/$J$18*100,"0.00")</f>
        <v>0.00</v>
      </c>
    </row>
    <row r="57" spans="1:11" ht="12.75" x14ac:dyDescent="0.2">
      <c r="A57" s="57">
        <v>2</v>
      </c>
      <c r="B57" s="50">
        <v>1</v>
      </c>
      <c r="C57" s="50">
        <v>3</v>
      </c>
      <c r="D57" s="50">
        <v>2</v>
      </c>
      <c r="E57" s="50" t="s">
        <v>900</v>
      </c>
      <c r="F57" s="58" t="s">
        <v>940</v>
      </c>
      <c r="G57" s="52"/>
      <c r="H57" s="52"/>
      <c r="I57" s="52"/>
      <c r="J57" s="95">
        <f>SUBTOTAL(9,G57:I57)</f>
        <v>0</v>
      </c>
      <c r="K57" s="96" t="str">
        <f>IFERROR(J57/$J$18*100,"0.00")</f>
        <v>0.00</v>
      </c>
    </row>
    <row r="58" spans="1:11" ht="12.75" x14ac:dyDescent="0.2">
      <c r="A58" s="39">
        <v>2</v>
      </c>
      <c r="B58" s="40">
        <v>1</v>
      </c>
      <c r="C58" s="40">
        <v>5</v>
      </c>
      <c r="D58" s="40"/>
      <c r="E58" s="40"/>
      <c r="F58" s="41" t="s">
        <v>941</v>
      </c>
      <c r="G58" s="42">
        <f>G59+G61+G63+G65</f>
        <v>0</v>
      </c>
      <c r="H58" s="42">
        <f>H59+H61+H63+H65</f>
        <v>0</v>
      </c>
      <c r="I58" s="42">
        <f>I59+I61+I63+I65</f>
        <v>0</v>
      </c>
      <c r="J58" s="42">
        <f>J59+J61+J63+J65</f>
        <v>0</v>
      </c>
      <c r="K58" s="43">
        <f>K59+K61+K63+K65</f>
        <v>0</v>
      </c>
    </row>
    <row r="59" spans="1:11" ht="12.75" x14ac:dyDescent="0.2">
      <c r="A59" s="44">
        <v>2</v>
      </c>
      <c r="B59" s="45">
        <v>1</v>
      </c>
      <c r="C59" s="45">
        <v>5</v>
      </c>
      <c r="D59" s="45">
        <v>1</v>
      </c>
      <c r="E59" s="45"/>
      <c r="F59" s="46" t="s">
        <v>942</v>
      </c>
      <c r="G59" s="47">
        <f>G60</f>
        <v>0</v>
      </c>
      <c r="H59" s="47">
        <f>H60</f>
        <v>0</v>
      </c>
      <c r="I59" s="47">
        <f>I60</f>
        <v>0</v>
      </c>
      <c r="J59" s="47">
        <f>J60</f>
        <v>0</v>
      </c>
      <c r="K59" s="48" t="str">
        <f>K60</f>
        <v>0.00</v>
      </c>
    </row>
    <row r="60" spans="1:11" ht="12.75" x14ac:dyDescent="0.2">
      <c r="A60" s="49">
        <v>2</v>
      </c>
      <c r="B60" s="50">
        <v>1</v>
      </c>
      <c r="C60" s="50">
        <v>5</v>
      </c>
      <c r="D60" s="50">
        <v>1</v>
      </c>
      <c r="E60" s="50" t="s">
        <v>898</v>
      </c>
      <c r="F60" s="53" t="s">
        <v>942</v>
      </c>
      <c r="G60" s="52"/>
      <c r="H60" s="52"/>
      <c r="I60" s="52"/>
      <c r="J60" s="95">
        <f>SUBTOTAL(9,G60:I60)</f>
        <v>0</v>
      </c>
      <c r="K60" s="96" t="str">
        <f>IFERROR(J60/$J$18*100,"0.00")</f>
        <v>0.00</v>
      </c>
    </row>
    <row r="61" spans="1:11" ht="12.75" x14ac:dyDescent="0.2">
      <c r="A61" s="44">
        <v>2</v>
      </c>
      <c r="B61" s="45">
        <v>1</v>
      </c>
      <c r="C61" s="45">
        <v>5</v>
      </c>
      <c r="D61" s="45">
        <v>2</v>
      </c>
      <c r="E61" s="45"/>
      <c r="F61" s="56" t="s">
        <v>943</v>
      </c>
      <c r="G61" s="47">
        <f>G62</f>
        <v>0</v>
      </c>
      <c r="H61" s="47">
        <f>H62</f>
        <v>0</v>
      </c>
      <c r="I61" s="47">
        <f>I62</f>
        <v>0</v>
      </c>
      <c r="J61" s="47">
        <f>J62</f>
        <v>0</v>
      </c>
      <c r="K61" s="48" t="str">
        <f>K62</f>
        <v>0.00</v>
      </c>
    </row>
    <row r="62" spans="1:11" ht="12.75" x14ac:dyDescent="0.2">
      <c r="A62" s="49">
        <v>2</v>
      </c>
      <c r="B62" s="50">
        <v>1</v>
      </c>
      <c r="C62" s="50">
        <v>5</v>
      </c>
      <c r="D62" s="50">
        <v>2</v>
      </c>
      <c r="E62" s="50" t="s">
        <v>898</v>
      </c>
      <c r="F62" s="53" t="s">
        <v>943</v>
      </c>
      <c r="G62" s="52"/>
      <c r="H62" s="52"/>
      <c r="I62" s="52"/>
      <c r="J62" s="95">
        <f>SUBTOTAL(9,G62:I62)</f>
        <v>0</v>
      </c>
      <c r="K62" s="96" t="str">
        <f>IFERROR(J62/$J$18*100,"0.00")</f>
        <v>0.00</v>
      </c>
    </row>
    <row r="63" spans="1:11" ht="12.75" x14ac:dyDescent="0.2">
      <c r="A63" s="44">
        <v>2</v>
      </c>
      <c r="B63" s="45">
        <v>1</v>
      </c>
      <c r="C63" s="45">
        <v>5</v>
      </c>
      <c r="D63" s="45">
        <v>3</v>
      </c>
      <c r="E63" s="45"/>
      <c r="F63" s="56" t="s">
        <v>944</v>
      </c>
      <c r="G63" s="47">
        <f>G64</f>
        <v>0</v>
      </c>
      <c r="H63" s="47">
        <f>H64</f>
        <v>0</v>
      </c>
      <c r="I63" s="47">
        <f>I64</f>
        <v>0</v>
      </c>
      <c r="J63" s="47">
        <f>J64</f>
        <v>0</v>
      </c>
      <c r="K63" s="48" t="str">
        <f>K64</f>
        <v>0.00</v>
      </c>
    </row>
    <row r="64" spans="1:11" ht="12.75" x14ac:dyDescent="0.2">
      <c r="A64" s="49">
        <v>2</v>
      </c>
      <c r="B64" s="50">
        <v>1</v>
      </c>
      <c r="C64" s="50">
        <v>5</v>
      </c>
      <c r="D64" s="50">
        <v>3</v>
      </c>
      <c r="E64" s="50" t="s">
        <v>898</v>
      </c>
      <c r="F64" s="53" t="s">
        <v>944</v>
      </c>
      <c r="G64" s="52"/>
      <c r="H64" s="52"/>
      <c r="I64" s="52"/>
      <c r="J64" s="95">
        <f>SUBTOTAL(9,G64:I64)</f>
        <v>0</v>
      </c>
      <c r="K64" s="96" t="str">
        <f>IFERROR(J64/$J$18*100,"0.00")</f>
        <v>0.00</v>
      </c>
    </row>
    <row r="65" spans="1:11" ht="12.75" x14ac:dyDescent="0.2">
      <c r="A65" s="44">
        <v>2</v>
      </c>
      <c r="B65" s="45">
        <v>1</v>
      </c>
      <c r="C65" s="45">
        <v>5</v>
      </c>
      <c r="D65" s="45">
        <v>4</v>
      </c>
      <c r="E65" s="45"/>
      <c r="F65" s="56" t="s">
        <v>945</v>
      </c>
      <c r="G65" s="47">
        <f>G66</f>
        <v>0</v>
      </c>
      <c r="H65" s="47">
        <f>H66</f>
        <v>0</v>
      </c>
      <c r="I65" s="47">
        <f>I66</f>
        <v>0</v>
      </c>
      <c r="J65" s="47">
        <f>J66</f>
        <v>0</v>
      </c>
      <c r="K65" s="48" t="str">
        <f>K66</f>
        <v>0.00</v>
      </c>
    </row>
    <row r="66" spans="1:11" ht="12.75" x14ac:dyDescent="0.2">
      <c r="A66" s="49">
        <v>2</v>
      </c>
      <c r="B66" s="50">
        <v>1</v>
      </c>
      <c r="C66" s="50">
        <v>5</v>
      </c>
      <c r="D66" s="50">
        <v>4</v>
      </c>
      <c r="E66" s="50" t="s">
        <v>898</v>
      </c>
      <c r="F66" s="53" t="s">
        <v>945</v>
      </c>
      <c r="G66" s="52"/>
      <c r="H66" s="52"/>
      <c r="I66" s="52"/>
      <c r="J66" s="95">
        <f>SUBTOTAL(9,G66:I66)</f>
        <v>0</v>
      </c>
      <c r="K66" s="96" t="str">
        <f>IFERROR(J66/$J$18*100,"0.00")</f>
        <v>0.00</v>
      </c>
    </row>
    <row r="67" spans="1:11" ht="12.75" x14ac:dyDescent="0.2">
      <c r="A67" s="33">
        <v>2</v>
      </c>
      <c r="B67" s="34">
        <v>2</v>
      </c>
      <c r="C67" s="35"/>
      <c r="D67" s="35"/>
      <c r="E67" s="35"/>
      <c r="F67" s="36" t="s">
        <v>946</v>
      </c>
      <c r="G67" s="37">
        <f>+G68+G82+G87+G92+G99+G116+G125+G143</f>
        <v>0</v>
      </c>
      <c r="H67" s="37">
        <f>+H68+H82+H87+H92+H99+H116+H125+H143</f>
        <v>0</v>
      </c>
      <c r="I67" s="37">
        <f>+I68+I82+I87+I92+I99+I116+I125+I143</f>
        <v>0</v>
      </c>
      <c r="J67" s="37">
        <f>+J68+J82+J87+J92+J99+J116+J125+J143</f>
        <v>0</v>
      </c>
      <c r="K67" s="38">
        <f>+K68+K82+K87+K92+K99+K116+K125+K143</f>
        <v>0</v>
      </c>
    </row>
    <row r="68" spans="1:11" ht="12.75" x14ac:dyDescent="0.2">
      <c r="A68" s="39">
        <v>2</v>
      </c>
      <c r="B68" s="40">
        <v>2</v>
      </c>
      <c r="C68" s="40">
        <v>1</v>
      </c>
      <c r="D68" s="40"/>
      <c r="E68" s="40"/>
      <c r="F68" s="41" t="s">
        <v>947</v>
      </c>
      <c r="G68" s="42">
        <f>+G69+G71+G73+G75+G78+G80</f>
        <v>0</v>
      </c>
      <c r="H68" s="42">
        <f>+H69+H71+H73+H75+H78+H80</f>
        <v>0</v>
      </c>
      <c r="I68" s="42">
        <f>+I69+I71+I73+I75+I78+I80</f>
        <v>0</v>
      </c>
      <c r="J68" s="42">
        <f>+J69+J71+J73+J75+J78+J80</f>
        <v>0</v>
      </c>
      <c r="K68" s="42">
        <f>+K69+K71+K73+K75+K78+K80</f>
        <v>0</v>
      </c>
    </row>
    <row r="69" spans="1:11" ht="12.75" x14ac:dyDescent="0.2">
      <c r="A69" s="44">
        <v>2</v>
      </c>
      <c r="B69" s="45">
        <v>2</v>
      </c>
      <c r="C69" s="45">
        <v>1</v>
      </c>
      <c r="D69" s="45">
        <v>2</v>
      </c>
      <c r="E69" s="45"/>
      <c r="F69" s="46" t="s">
        <v>948</v>
      </c>
      <c r="G69" s="47">
        <f>G70</f>
        <v>0</v>
      </c>
      <c r="H69" s="47">
        <f>H70</f>
        <v>0</v>
      </c>
      <c r="I69" s="47">
        <f>I70</f>
        <v>0</v>
      </c>
      <c r="J69" s="47">
        <f>J70</f>
        <v>0</v>
      </c>
      <c r="K69" s="48" t="str">
        <f>K70</f>
        <v>0.00</v>
      </c>
    </row>
    <row r="70" spans="1:11" ht="12.75" x14ac:dyDescent="0.2">
      <c r="A70" s="57">
        <v>2</v>
      </c>
      <c r="B70" s="50">
        <v>2</v>
      </c>
      <c r="C70" s="50">
        <v>1</v>
      </c>
      <c r="D70" s="50">
        <v>2</v>
      </c>
      <c r="E70" s="50" t="s">
        <v>898</v>
      </c>
      <c r="F70" s="58" t="s">
        <v>948</v>
      </c>
      <c r="G70" s="52"/>
      <c r="H70" s="52"/>
      <c r="I70" s="52"/>
      <c r="J70" s="95">
        <f>SUBTOTAL(9,G70:I70)</f>
        <v>0</v>
      </c>
      <c r="K70" s="96" t="str">
        <f>IFERROR(J70/$J$18*100,"0.00")</f>
        <v>0.00</v>
      </c>
    </row>
    <row r="71" spans="1:11" ht="12.75" x14ac:dyDescent="0.2">
      <c r="A71" s="44">
        <v>2</v>
      </c>
      <c r="B71" s="45">
        <v>2</v>
      </c>
      <c r="C71" s="45">
        <v>1</v>
      </c>
      <c r="D71" s="45">
        <v>3</v>
      </c>
      <c r="E71" s="45"/>
      <c r="F71" s="46" t="s">
        <v>949</v>
      </c>
      <c r="G71" s="47">
        <f>G72</f>
        <v>0</v>
      </c>
      <c r="H71" s="47">
        <f>H72</f>
        <v>0</v>
      </c>
      <c r="I71" s="47">
        <f>I72</f>
        <v>0</v>
      </c>
      <c r="J71" s="47">
        <f>J72</f>
        <v>0</v>
      </c>
      <c r="K71" s="48" t="str">
        <f>K72</f>
        <v>0.00</v>
      </c>
    </row>
    <row r="72" spans="1:11" ht="12.75" x14ac:dyDescent="0.2">
      <c r="A72" s="49">
        <v>2</v>
      </c>
      <c r="B72" s="50">
        <v>2</v>
      </c>
      <c r="C72" s="50">
        <v>1</v>
      </c>
      <c r="D72" s="50">
        <v>3</v>
      </c>
      <c r="E72" s="50" t="s">
        <v>898</v>
      </c>
      <c r="F72" s="53" t="s">
        <v>949</v>
      </c>
      <c r="G72" s="52"/>
      <c r="H72" s="52"/>
      <c r="I72" s="52"/>
      <c r="J72" s="95">
        <f>SUBTOTAL(9,G72:I72)</f>
        <v>0</v>
      </c>
      <c r="K72" s="96" t="str">
        <f>IFERROR(J72/$J$18*100,"0.00")</f>
        <v>0.00</v>
      </c>
    </row>
    <row r="73" spans="1:11" ht="12.75" x14ac:dyDescent="0.2">
      <c r="A73" s="44">
        <v>2</v>
      </c>
      <c r="B73" s="45">
        <v>2</v>
      </c>
      <c r="C73" s="45">
        <v>1</v>
      </c>
      <c r="D73" s="45">
        <v>5</v>
      </c>
      <c r="E73" s="45"/>
      <c r="F73" s="46" t="s">
        <v>950</v>
      </c>
      <c r="G73" s="47">
        <f>G74</f>
        <v>0</v>
      </c>
      <c r="H73" s="47">
        <f>H74</f>
        <v>0</v>
      </c>
      <c r="I73" s="47">
        <f>I74</f>
        <v>0</v>
      </c>
      <c r="J73" s="47">
        <f>J74</f>
        <v>0</v>
      </c>
      <c r="K73" s="48" t="str">
        <f>K74</f>
        <v>0.00</v>
      </c>
    </row>
    <row r="74" spans="1:11" ht="12.75" x14ac:dyDescent="0.2">
      <c r="A74" s="57">
        <v>2</v>
      </c>
      <c r="B74" s="50">
        <v>2</v>
      </c>
      <c r="C74" s="50">
        <v>1</v>
      </c>
      <c r="D74" s="50">
        <v>5</v>
      </c>
      <c r="E74" s="50" t="s">
        <v>898</v>
      </c>
      <c r="F74" s="58" t="s">
        <v>950</v>
      </c>
      <c r="G74" s="52"/>
      <c r="H74" s="52"/>
      <c r="I74" s="52"/>
      <c r="J74" s="95">
        <f>SUBTOTAL(9,G74:I74)</f>
        <v>0</v>
      </c>
      <c r="K74" s="96" t="str">
        <f>IFERROR(J74/$J$18*100,"0.00")</f>
        <v>0.00</v>
      </c>
    </row>
    <row r="75" spans="1:11" ht="12.75" x14ac:dyDescent="0.2">
      <c r="A75" s="44">
        <v>2</v>
      </c>
      <c r="B75" s="45">
        <v>2</v>
      </c>
      <c r="C75" s="45">
        <v>1</v>
      </c>
      <c r="D75" s="45">
        <v>6</v>
      </c>
      <c r="E75" s="45"/>
      <c r="F75" s="46" t="s">
        <v>951</v>
      </c>
      <c r="G75" s="47">
        <f>G76+G77</f>
        <v>0</v>
      </c>
      <c r="H75" s="47">
        <f>H76+H77</f>
        <v>0</v>
      </c>
      <c r="I75" s="47">
        <f>I76+I77</f>
        <v>0</v>
      </c>
      <c r="J75" s="47">
        <f>J76+J77</f>
        <v>0</v>
      </c>
      <c r="K75" s="48">
        <f>K76+K77</f>
        <v>0</v>
      </c>
    </row>
    <row r="76" spans="1:11" ht="12.75" x14ac:dyDescent="0.2">
      <c r="A76" s="57">
        <v>2</v>
      </c>
      <c r="B76" s="50">
        <v>2</v>
      </c>
      <c r="C76" s="50">
        <v>1</v>
      </c>
      <c r="D76" s="50">
        <v>6</v>
      </c>
      <c r="E76" s="50" t="s">
        <v>898</v>
      </c>
      <c r="F76" s="58" t="s">
        <v>952</v>
      </c>
      <c r="G76" s="59"/>
      <c r="H76" s="59"/>
      <c r="I76" s="59"/>
      <c r="J76" s="95">
        <f>SUBTOTAL(9,G76:I76)</f>
        <v>0</v>
      </c>
      <c r="K76" s="96" t="str">
        <f>IFERROR(J76/$J$18*100,"0.00")</f>
        <v>0.00</v>
      </c>
    </row>
    <row r="77" spans="1:11" ht="12.75" x14ac:dyDescent="0.2">
      <c r="A77" s="57">
        <v>2</v>
      </c>
      <c r="B77" s="50">
        <v>2</v>
      </c>
      <c r="C77" s="50">
        <v>1</v>
      </c>
      <c r="D77" s="50">
        <v>6</v>
      </c>
      <c r="E77" s="50" t="s">
        <v>900</v>
      </c>
      <c r="F77" s="58" t="s">
        <v>953</v>
      </c>
      <c r="G77" s="59"/>
      <c r="H77" s="59"/>
      <c r="I77" s="59"/>
      <c r="J77" s="95">
        <f>SUBTOTAL(9,G77:I77)</f>
        <v>0</v>
      </c>
      <c r="K77" s="96" t="str">
        <f>IFERROR(J77/$J$18*100,"0.00")</f>
        <v>0.00</v>
      </c>
    </row>
    <row r="78" spans="1:11" ht="12.75" x14ac:dyDescent="0.2">
      <c r="A78" s="44">
        <v>2</v>
      </c>
      <c r="B78" s="45">
        <v>2</v>
      </c>
      <c r="C78" s="45">
        <v>1</v>
      </c>
      <c r="D78" s="45">
        <v>7</v>
      </c>
      <c r="E78" s="45"/>
      <c r="F78" s="46" t="s">
        <v>954</v>
      </c>
      <c r="G78" s="47">
        <f>G79</f>
        <v>0</v>
      </c>
      <c r="H78" s="47">
        <f>H79</f>
        <v>0</v>
      </c>
      <c r="I78" s="47">
        <f>I79</f>
        <v>0</v>
      </c>
      <c r="J78" s="47">
        <f>J79</f>
        <v>0</v>
      </c>
      <c r="K78" s="48" t="str">
        <f>K79</f>
        <v>0.00</v>
      </c>
    </row>
    <row r="79" spans="1:11" ht="12.75" x14ac:dyDescent="0.2">
      <c r="A79" s="57">
        <v>2</v>
      </c>
      <c r="B79" s="50">
        <v>2</v>
      </c>
      <c r="C79" s="50">
        <v>1</v>
      </c>
      <c r="D79" s="50">
        <v>7</v>
      </c>
      <c r="E79" s="50" t="s">
        <v>898</v>
      </c>
      <c r="F79" s="58" t="s">
        <v>954</v>
      </c>
      <c r="G79" s="52"/>
      <c r="H79" s="52"/>
      <c r="I79" s="52"/>
      <c r="J79" s="95">
        <f>SUBTOTAL(9,G79:I79)</f>
        <v>0</v>
      </c>
      <c r="K79" s="96" t="str">
        <f>IFERROR(J79/$J$18*100,"0.00")</f>
        <v>0.00</v>
      </c>
    </row>
    <row r="80" spans="1:11" ht="12.75" x14ac:dyDescent="0.2">
      <c r="A80" s="44">
        <v>2</v>
      </c>
      <c r="B80" s="45">
        <v>2</v>
      </c>
      <c r="C80" s="45">
        <v>1</v>
      </c>
      <c r="D80" s="45">
        <v>8</v>
      </c>
      <c r="E80" s="45"/>
      <c r="F80" s="46" t="s">
        <v>955</v>
      </c>
      <c r="G80" s="47">
        <f>G81</f>
        <v>0</v>
      </c>
      <c r="H80" s="47">
        <f>H81</f>
        <v>0</v>
      </c>
      <c r="I80" s="47">
        <f>I81</f>
        <v>0</v>
      </c>
      <c r="J80" s="47">
        <f>J81</f>
        <v>0</v>
      </c>
      <c r="K80" s="48" t="str">
        <f>K81</f>
        <v>0.00</v>
      </c>
    </row>
    <row r="81" spans="1:11" ht="12.75" x14ac:dyDescent="0.2">
      <c r="A81" s="49">
        <v>2</v>
      </c>
      <c r="B81" s="50">
        <v>2</v>
      </c>
      <c r="C81" s="50">
        <v>1</v>
      </c>
      <c r="D81" s="50">
        <v>8</v>
      </c>
      <c r="E81" s="50" t="s">
        <v>898</v>
      </c>
      <c r="F81" s="53" t="s">
        <v>955</v>
      </c>
      <c r="G81" s="52"/>
      <c r="H81" s="52"/>
      <c r="I81" s="52"/>
      <c r="J81" s="95">
        <f>SUBTOTAL(9,G81:I81)</f>
        <v>0</v>
      </c>
      <c r="K81" s="96" t="str">
        <f>IFERROR(J81/$J$18*100,"0.00")</f>
        <v>0.00</v>
      </c>
    </row>
    <row r="82" spans="1:11" ht="12.75" x14ac:dyDescent="0.2">
      <c r="A82" s="39">
        <v>2</v>
      </c>
      <c r="B82" s="40">
        <v>2</v>
      </c>
      <c r="C82" s="40">
        <v>2</v>
      </c>
      <c r="D82" s="40"/>
      <c r="E82" s="40"/>
      <c r="F82" s="41" t="s">
        <v>956</v>
      </c>
      <c r="G82" s="42">
        <f>+G83+G85</f>
        <v>0</v>
      </c>
      <c r="H82" s="42">
        <f>+H83+H85</f>
        <v>0</v>
      </c>
      <c r="I82" s="42">
        <f>+I83+I85</f>
        <v>0</v>
      </c>
      <c r="J82" s="42">
        <f>+J83+J85</f>
        <v>0</v>
      </c>
      <c r="K82" s="43">
        <f>+K83+K85</f>
        <v>0</v>
      </c>
    </row>
    <row r="83" spans="1:11" ht="12.75" x14ac:dyDescent="0.2">
      <c r="A83" s="44">
        <v>2</v>
      </c>
      <c r="B83" s="45">
        <v>2</v>
      </c>
      <c r="C83" s="45">
        <v>2</v>
      </c>
      <c r="D83" s="45">
        <v>1</v>
      </c>
      <c r="E83" s="45"/>
      <c r="F83" s="46" t="s">
        <v>957</v>
      </c>
      <c r="G83" s="47">
        <f>G84</f>
        <v>0</v>
      </c>
      <c r="H83" s="47">
        <f>H84</f>
        <v>0</v>
      </c>
      <c r="I83" s="47">
        <f>I84</f>
        <v>0</v>
      </c>
      <c r="J83" s="47">
        <f>J84</f>
        <v>0</v>
      </c>
      <c r="K83" s="48" t="str">
        <f>K84</f>
        <v>0.00</v>
      </c>
    </row>
    <row r="84" spans="1:11" ht="12.75" x14ac:dyDescent="0.2">
      <c r="A84" s="49">
        <v>2</v>
      </c>
      <c r="B84" s="50">
        <v>2</v>
      </c>
      <c r="C84" s="50">
        <v>2</v>
      </c>
      <c r="D84" s="50">
        <v>1</v>
      </c>
      <c r="E84" s="50" t="s">
        <v>898</v>
      </c>
      <c r="F84" s="53" t="s">
        <v>957</v>
      </c>
      <c r="G84" s="52"/>
      <c r="H84" s="52"/>
      <c r="I84" s="52"/>
      <c r="J84" s="95">
        <f>SUBTOTAL(9,G84:I84)</f>
        <v>0</v>
      </c>
      <c r="K84" s="96" t="str">
        <f>IFERROR(J84/$J$18*100,"0.00")</f>
        <v>0.00</v>
      </c>
    </row>
    <row r="85" spans="1:11" ht="12.75" x14ac:dyDescent="0.2">
      <c r="A85" s="44">
        <v>2</v>
      </c>
      <c r="B85" s="45">
        <v>2</v>
      </c>
      <c r="C85" s="45">
        <v>2</v>
      </c>
      <c r="D85" s="45">
        <v>2</v>
      </c>
      <c r="E85" s="45"/>
      <c r="F85" s="46" t="s">
        <v>958</v>
      </c>
      <c r="G85" s="47">
        <f>G86</f>
        <v>0</v>
      </c>
      <c r="H85" s="47">
        <f>H86</f>
        <v>0</v>
      </c>
      <c r="I85" s="47">
        <f>I86</f>
        <v>0</v>
      </c>
      <c r="J85" s="47">
        <f>J86</f>
        <v>0</v>
      </c>
      <c r="K85" s="48" t="str">
        <f>K86</f>
        <v>0.00</v>
      </c>
    </row>
    <row r="86" spans="1:11" ht="12.75" x14ac:dyDescent="0.2">
      <c r="A86" s="49">
        <v>2</v>
      </c>
      <c r="B86" s="50">
        <v>2</v>
      </c>
      <c r="C86" s="50">
        <v>2</v>
      </c>
      <c r="D86" s="50">
        <v>2</v>
      </c>
      <c r="E86" s="50" t="s">
        <v>898</v>
      </c>
      <c r="F86" s="53" t="s">
        <v>958</v>
      </c>
      <c r="G86" s="52"/>
      <c r="H86" s="52"/>
      <c r="I86" s="52"/>
      <c r="J86" s="95">
        <f>SUBTOTAL(9,G86:I86)</f>
        <v>0</v>
      </c>
      <c r="K86" s="96" t="str">
        <f>IFERROR(J86/$J$18*100,"0.00")</f>
        <v>0.00</v>
      </c>
    </row>
    <row r="87" spans="1:11" ht="12.75" x14ac:dyDescent="0.2">
      <c r="A87" s="39">
        <v>2</v>
      </c>
      <c r="B87" s="40">
        <v>2</v>
      </c>
      <c r="C87" s="40">
        <v>3</v>
      </c>
      <c r="D87" s="40"/>
      <c r="E87" s="40"/>
      <c r="F87" s="41" t="s">
        <v>959</v>
      </c>
      <c r="G87" s="42">
        <f>+G88+G90</f>
        <v>0</v>
      </c>
      <c r="H87" s="42">
        <f>+H88+H90</f>
        <v>0</v>
      </c>
      <c r="I87" s="42">
        <f>+I88+I90</f>
        <v>0</v>
      </c>
      <c r="J87" s="42">
        <f>+J88+J90</f>
        <v>0</v>
      </c>
      <c r="K87" s="43">
        <f>+K88+K90</f>
        <v>0</v>
      </c>
    </row>
    <row r="88" spans="1:11" ht="12.75" x14ac:dyDescent="0.2">
      <c r="A88" s="44">
        <v>2</v>
      </c>
      <c r="B88" s="45">
        <v>2</v>
      </c>
      <c r="C88" s="45">
        <v>3</v>
      </c>
      <c r="D88" s="45">
        <v>1</v>
      </c>
      <c r="E88" s="45"/>
      <c r="F88" s="46" t="s">
        <v>960</v>
      </c>
      <c r="G88" s="47">
        <f>G89</f>
        <v>0</v>
      </c>
      <c r="H88" s="47">
        <f>H89</f>
        <v>0</v>
      </c>
      <c r="I88" s="47">
        <f>I89</f>
        <v>0</v>
      </c>
      <c r="J88" s="47">
        <f>J89</f>
        <v>0</v>
      </c>
      <c r="K88" s="48" t="str">
        <f>K89</f>
        <v>0.00</v>
      </c>
    </row>
    <row r="89" spans="1:11" ht="12.75" x14ac:dyDescent="0.2">
      <c r="A89" s="49">
        <v>2</v>
      </c>
      <c r="B89" s="50">
        <v>2</v>
      </c>
      <c r="C89" s="50">
        <v>3</v>
      </c>
      <c r="D89" s="50">
        <v>1</v>
      </c>
      <c r="E89" s="50" t="s">
        <v>898</v>
      </c>
      <c r="F89" s="53" t="s">
        <v>960</v>
      </c>
      <c r="G89" s="52"/>
      <c r="H89" s="52"/>
      <c r="I89" s="52"/>
      <c r="J89" s="95">
        <f>SUBTOTAL(9,G89:I89)</f>
        <v>0</v>
      </c>
      <c r="K89" s="96" t="str">
        <f>IFERROR(J89/$J$18*100,"0.00")</f>
        <v>0.00</v>
      </c>
    </row>
    <row r="90" spans="1:11" ht="12.75" x14ac:dyDescent="0.2">
      <c r="A90" s="44">
        <v>2</v>
      </c>
      <c r="B90" s="45">
        <v>2</v>
      </c>
      <c r="C90" s="45">
        <v>3</v>
      </c>
      <c r="D90" s="45">
        <v>2</v>
      </c>
      <c r="E90" s="45"/>
      <c r="F90" s="46" t="s">
        <v>961</v>
      </c>
      <c r="G90" s="47">
        <f>G91</f>
        <v>0</v>
      </c>
      <c r="H90" s="47">
        <f>H91</f>
        <v>0</v>
      </c>
      <c r="I90" s="47">
        <f>I91</f>
        <v>0</v>
      </c>
      <c r="J90" s="47">
        <f>J91</f>
        <v>0</v>
      </c>
      <c r="K90" s="48" t="str">
        <f>K91</f>
        <v>0.00</v>
      </c>
    </row>
    <row r="91" spans="1:11" ht="12.75" x14ac:dyDescent="0.2">
      <c r="A91" s="57">
        <v>2</v>
      </c>
      <c r="B91" s="50">
        <v>2</v>
      </c>
      <c r="C91" s="50">
        <v>3</v>
      </c>
      <c r="D91" s="50">
        <v>2</v>
      </c>
      <c r="E91" s="50" t="s">
        <v>898</v>
      </c>
      <c r="F91" s="58" t="s">
        <v>961</v>
      </c>
      <c r="G91" s="52"/>
      <c r="H91" s="52"/>
      <c r="I91" s="52"/>
      <c r="J91" s="95">
        <f>SUBTOTAL(9,G91:I91)</f>
        <v>0</v>
      </c>
      <c r="K91" s="96" t="str">
        <f>IFERROR(J91/$J$18*100,"0.00")</f>
        <v>0.00</v>
      </c>
    </row>
    <row r="92" spans="1:11" ht="12.75" x14ac:dyDescent="0.2">
      <c r="A92" s="39">
        <v>2</v>
      </c>
      <c r="B92" s="40">
        <v>2</v>
      </c>
      <c r="C92" s="40">
        <v>4</v>
      </c>
      <c r="D92" s="40"/>
      <c r="E92" s="40"/>
      <c r="F92" s="41" t="s">
        <v>962</v>
      </c>
      <c r="G92" s="42">
        <f>+G93+G95+G97</f>
        <v>0</v>
      </c>
      <c r="H92" s="42">
        <f>+H93+H95+H97</f>
        <v>0</v>
      </c>
      <c r="I92" s="42">
        <f>+I93+I95+I97</f>
        <v>0</v>
      </c>
      <c r="J92" s="42">
        <f>+J93+J95+J97</f>
        <v>0</v>
      </c>
      <c r="K92" s="42">
        <f>+K93+K95+K97</f>
        <v>0</v>
      </c>
    </row>
    <row r="93" spans="1:11" ht="12.75" x14ac:dyDescent="0.2">
      <c r="A93" s="44">
        <v>2</v>
      </c>
      <c r="B93" s="45">
        <v>2</v>
      </c>
      <c r="C93" s="45">
        <v>4</v>
      </c>
      <c r="D93" s="45">
        <v>1</v>
      </c>
      <c r="E93" s="45"/>
      <c r="F93" s="56" t="s">
        <v>963</v>
      </c>
      <c r="G93" s="47">
        <f>G94</f>
        <v>0</v>
      </c>
      <c r="H93" s="47">
        <f>H94</f>
        <v>0</v>
      </c>
      <c r="I93" s="47">
        <f>I94</f>
        <v>0</v>
      </c>
      <c r="J93" s="47">
        <f>J94</f>
        <v>0</v>
      </c>
      <c r="K93" s="48" t="str">
        <f>K94</f>
        <v>0.00</v>
      </c>
    </row>
    <row r="94" spans="1:11" ht="12.75" x14ac:dyDescent="0.2">
      <c r="A94" s="49">
        <v>2</v>
      </c>
      <c r="B94" s="50">
        <v>2</v>
      </c>
      <c r="C94" s="50">
        <v>4</v>
      </c>
      <c r="D94" s="50">
        <v>1</v>
      </c>
      <c r="E94" s="50" t="s">
        <v>898</v>
      </c>
      <c r="F94" s="51" t="s">
        <v>963</v>
      </c>
      <c r="G94" s="52"/>
      <c r="H94" s="52"/>
      <c r="I94" s="52"/>
      <c r="J94" s="95">
        <f>SUBTOTAL(9,G94:I94)</f>
        <v>0</v>
      </c>
      <c r="K94" s="96" t="str">
        <f>IFERROR(J94/$J$18*100,"0.00")</f>
        <v>0.00</v>
      </c>
    </row>
    <row r="95" spans="1:11" ht="12.75" x14ac:dyDescent="0.2">
      <c r="A95" s="44">
        <v>2</v>
      </c>
      <c r="B95" s="45">
        <v>2</v>
      </c>
      <c r="C95" s="45">
        <v>4</v>
      </c>
      <c r="D95" s="45">
        <v>2</v>
      </c>
      <c r="E95" s="45"/>
      <c r="F95" s="56" t="s">
        <v>964</v>
      </c>
      <c r="G95" s="47">
        <f>G96</f>
        <v>0</v>
      </c>
      <c r="H95" s="47">
        <f>H96</f>
        <v>0</v>
      </c>
      <c r="I95" s="47">
        <f>I96</f>
        <v>0</v>
      </c>
      <c r="J95" s="47">
        <f>J96</f>
        <v>0</v>
      </c>
      <c r="K95" s="48" t="str">
        <f>K96</f>
        <v>0.00</v>
      </c>
    </row>
    <row r="96" spans="1:11" ht="12.75" x14ac:dyDescent="0.2">
      <c r="A96" s="57">
        <v>2</v>
      </c>
      <c r="B96" s="50">
        <v>2</v>
      </c>
      <c r="C96" s="50">
        <v>4</v>
      </c>
      <c r="D96" s="50">
        <v>2</v>
      </c>
      <c r="E96" s="50" t="s">
        <v>898</v>
      </c>
      <c r="F96" s="58" t="s">
        <v>964</v>
      </c>
      <c r="G96" s="52"/>
      <c r="H96" s="52"/>
      <c r="I96" s="52"/>
      <c r="J96" s="95">
        <f>SUBTOTAL(9,G96:I96)</f>
        <v>0</v>
      </c>
      <c r="K96" s="96" t="str">
        <f>IFERROR(J96/$J$18*100,"0.00")</f>
        <v>0.00</v>
      </c>
    </row>
    <row r="97" spans="1:11" ht="12.75" x14ac:dyDescent="0.2">
      <c r="A97" s="44">
        <v>2</v>
      </c>
      <c r="B97" s="45">
        <v>2</v>
      </c>
      <c r="C97" s="45">
        <v>4</v>
      </c>
      <c r="D97" s="45">
        <v>4</v>
      </c>
      <c r="E97" s="45"/>
      <c r="F97" s="56" t="s">
        <v>965</v>
      </c>
      <c r="G97" s="47">
        <f>G98</f>
        <v>0</v>
      </c>
      <c r="H97" s="47">
        <f>H98</f>
        <v>0</v>
      </c>
      <c r="I97" s="47">
        <f>I98</f>
        <v>0</v>
      </c>
      <c r="J97" s="47">
        <f>J98</f>
        <v>0</v>
      </c>
      <c r="K97" s="48" t="str">
        <f>K98</f>
        <v>0.00</v>
      </c>
    </row>
    <row r="98" spans="1:11" ht="12.75" x14ac:dyDescent="0.2">
      <c r="A98" s="57">
        <v>2</v>
      </c>
      <c r="B98" s="50">
        <v>2</v>
      </c>
      <c r="C98" s="50">
        <v>4</v>
      </c>
      <c r="D98" s="50">
        <v>4</v>
      </c>
      <c r="E98" s="50" t="s">
        <v>898</v>
      </c>
      <c r="F98" s="58" t="s">
        <v>965</v>
      </c>
      <c r="G98" s="52"/>
      <c r="H98" s="52"/>
      <c r="I98" s="52"/>
      <c r="J98" s="95">
        <f>SUBTOTAL(9,G98:I98)</f>
        <v>0</v>
      </c>
      <c r="K98" s="96" t="str">
        <f>IFERROR(J98/$J$18*100,"0.00")</f>
        <v>0.00</v>
      </c>
    </row>
    <row r="99" spans="1:11" ht="12.75" x14ac:dyDescent="0.2">
      <c r="A99" s="39">
        <v>2</v>
      </c>
      <c r="B99" s="40">
        <v>2</v>
      </c>
      <c r="C99" s="40">
        <v>5</v>
      </c>
      <c r="D99" s="40"/>
      <c r="E99" s="40"/>
      <c r="F99" s="41" t="s">
        <v>966</v>
      </c>
      <c r="G99" s="42">
        <f>+G100+G102+G104+G110+G112+G114</f>
        <v>0</v>
      </c>
      <c r="H99" s="42">
        <f>+H100+H102+H104+H110+H112+H114</f>
        <v>0</v>
      </c>
      <c r="I99" s="42">
        <f>+I100+I102+I104+I110+I112+I114</f>
        <v>0</v>
      </c>
      <c r="J99" s="42">
        <f>+J100+J102+J104+J110+J112+J114</f>
        <v>0</v>
      </c>
      <c r="K99" s="42">
        <f>+K100+K102+K104+K110+K112+K114</f>
        <v>0</v>
      </c>
    </row>
    <row r="100" spans="1:11" ht="12.75" x14ac:dyDescent="0.2">
      <c r="A100" s="44">
        <v>2</v>
      </c>
      <c r="B100" s="45">
        <v>2</v>
      </c>
      <c r="C100" s="45">
        <v>5</v>
      </c>
      <c r="D100" s="45">
        <v>1</v>
      </c>
      <c r="E100" s="45"/>
      <c r="F100" s="56" t="s">
        <v>967</v>
      </c>
      <c r="G100" s="47">
        <f>G101</f>
        <v>0</v>
      </c>
      <c r="H100" s="47">
        <f>H101</f>
        <v>0</v>
      </c>
      <c r="I100" s="47">
        <f>I101</f>
        <v>0</v>
      </c>
      <c r="J100" s="47">
        <f>J101</f>
        <v>0</v>
      </c>
      <c r="K100" s="48" t="str">
        <f>K101</f>
        <v>0.00</v>
      </c>
    </row>
    <row r="101" spans="1:11" ht="12.75" x14ac:dyDescent="0.2">
      <c r="A101" s="57">
        <v>2</v>
      </c>
      <c r="B101" s="50">
        <v>2</v>
      </c>
      <c r="C101" s="50">
        <v>5</v>
      </c>
      <c r="D101" s="50">
        <v>1</v>
      </c>
      <c r="E101" s="50" t="s">
        <v>898</v>
      </c>
      <c r="F101" s="58" t="s">
        <v>967</v>
      </c>
      <c r="G101" s="52"/>
      <c r="H101" s="52"/>
      <c r="I101" s="52"/>
      <c r="J101" s="95">
        <f>SUBTOTAL(9,G101:I101)</f>
        <v>0</v>
      </c>
      <c r="K101" s="96" t="str">
        <f>IFERROR(J101/$J$18*100,"0.00")</f>
        <v>0.00</v>
      </c>
    </row>
    <row r="102" spans="1:11" ht="12.75" x14ac:dyDescent="0.2">
      <c r="A102" s="60">
        <v>2</v>
      </c>
      <c r="B102" s="45">
        <v>2</v>
      </c>
      <c r="C102" s="45">
        <v>5</v>
      </c>
      <c r="D102" s="45">
        <v>2</v>
      </c>
      <c r="E102" s="45"/>
      <c r="F102" s="61" t="s">
        <v>968</v>
      </c>
      <c r="G102" s="47">
        <f>G103</f>
        <v>0</v>
      </c>
      <c r="H102" s="47">
        <f>H103</f>
        <v>0</v>
      </c>
      <c r="I102" s="47">
        <f>I103</f>
        <v>0</v>
      </c>
      <c r="J102" s="47">
        <f>J103</f>
        <v>0</v>
      </c>
      <c r="K102" s="48" t="str">
        <f>K103</f>
        <v>0.00</v>
      </c>
    </row>
    <row r="103" spans="1:11" ht="12.75" x14ac:dyDescent="0.2">
      <c r="A103" s="57">
        <v>2</v>
      </c>
      <c r="B103" s="50">
        <v>2</v>
      </c>
      <c r="C103" s="50">
        <v>5</v>
      </c>
      <c r="D103" s="50">
        <v>2</v>
      </c>
      <c r="E103" s="50" t="s">
        <v>898</v>
      </c>
      <c r="F103" s="58" t="s">
        <v>968</v>
      </c>
      <c r="G103" s="52"/>
      <c r="H103" s="52"/>
      <c r="I103" s="52"/>
      <c r="J103" s="95">
        <f>SUBTOTAL(9,G103:I103)</f>
        <v>0</v>
      </c>
      <c r="K103" s="96" t="str">
        <f>IFERROR(J103/$J$18*100,"0.00")</f>
        <v>0.00</v>
      </c>
    </row>
    <row r="104" spans="1:11" ht="12.75" x14ac:dyDescent="0.2">
      <c r="A104" s="44">
        <v>2</v>
      </c>
      <c r="B104" s="45">
        <v>2</v>
      </c>
      <c r="C104" s="45">
        <v>5</v>
      </c>
      <c r="D104" s="45">
        <v>3</v>
      </c>
      <c r="E104" s="45"/>
      <c r="F104" s="56" t="s">
        <v>969</v>
      </c>
      <c r="G104" s="47">
        <f>SUM(G105:G109)</f>
        <v>0</v>
      </c>
      <c r="H104" s="47">
        <f>SUM(H105:H109)</f>
        <v>0</v>
      </c>
      <c r="I104" s="47">
        <f>SUM(I105:I109)</f>
        <v>0</v>
      </c>
      <c r="J104" s="47">
        <f>SUM(J105:J109)</f>
        <v>0</v>
      </c>
      <c r="K104" s="48">
        <f>SUM(K105:K109)</f>
        <v>0</v>
      </c>
    </row>
    <row r="105" spans="1:11" ht="12.75" x14ac:dyDescent="0.2">
      <c r="A105" s="57">
        <v>2</v>
      </c>
      <c r="B105" s="50">
        <v>2</v>
      </c>
      <c r="C105" s="50">
        <v>5</v>
      </c>
      <c r="D105" s="50">
        <v>3</v>
      </c>
      <c r="E105" s="50" t="s">
        <v>898</v>
      </c>
      <c r="F105" s="58" t="s">
        <v>970</v>
      </c>
      <c r="G105" s="52"/>
      <c r="H105" s="52"/>
      <c r="I105" s="52"/>
      <c r="J105" s="95">
        <f>SUBTOTAL(9,G105:I105)</f>
        <v>0</v>
      </c>
      <c r="K105" s="96" t="str">
        <f>IFERROR(J105/$J$18*100,"0.00")</f>
        <v>0.00</v>
      </c>
    </row>
    <row r="106" spans="1:11" ht="12.75" x14ac:dyDescent="0.2">
      <c r="A106" s="57">
        <v>2</v>
      </c>
      <c r="B106" s="50">
        <v>2</v>
      </c>
      <c r="C106" s="50">
        <v>5</v>
      </c>
      <c r="D106" s="50">
        <v>3</v>
      </c>
      <c r="E106" s="50" t="s">
        <v>900</v>
      </c>
      <c r="F106" s="58" t="s">
        <v>971</v>
      </c>
      <c r="G106" s="52"/>
      <c r="H106" s="52"/>
      <c r="I106" s="52"/>
      <c r="J106" s="95">
        <f>SUBTOTAL(9,G106:I106)</f>
        <v>0</v>
      </c>
      <c r="K106" s="96" t="str">
        <f>IFERROR(J106/$J$18*100,"0.00")</f>
        <v>0.00</v>
      </c>
    </row>
    <row r="107" spans="1:11" ht="12.75" x14ac:dyDescent="0.2">
      <c r="A107" s="57">
        <v>2</v>
      </c>
      <c r="B107" s="50">
        <v>2</v>
      </c>
      <c r="C107" s="50">
        <v>5</v>
      </c>
      <c r="D107" s="50">
        <v>3</v>
      </c>
      <c r="E107" s="50" t="s">
        <v>907</v>
      </c>
      <c r="F107" s="58" t="s">
        <v>972</v>
      </c>
      <c r="G107" s="52"/>
      <c r="H107" s="52"/>
      <c r="I107" s="52"/>
      <c r="J107" s="95">
        <f>SUBTOTAL(9,G107:I107)</f>
        <v>0</v>
      </c>
      <c r="K107" s="96" t="str">
        <f>IFERROR(J107/$J$18*100,"0.00")</f>
        <v>0.00</v>
      </c>
    </row>
    <row r="108" spans="1:11" ht="12.75" x14ac:dyDescent="0.2">
      <c r="A108" s="57">
        <v>2</v>
      </c>
      <c r="B108" s="50">
        <v>2</v>
      </c>
      <c r="C108" s="50">
        <v>5</v>
      </c>
      <c r="D108" s="50">
        <v>3</v>
      </c>
      <c r="E108" s="50" t="s">
        <v>922</v>
      </c>
      <c r="F108" s="58" t="s">
        <v>973</v>
      </c>
      <c r="G108" s="52"/>
      <c r="H108" s="52"/>
      <c r="I108" s="52"/>
      <c r="J108" s="95">
        <f>SUBTOTAL(9,G108:I108)</f>
        <v>0</v>
      </c>
      <c r="K108" s="96" t="str">
        <f>IFERROR(J108/$J$18*100,"0.00")</f>
        <v>0.00</v>
      </c>
    </row>
    <row r="109" spans="1:11" ht="12.75" x14ac:dyDescent="0.2">
      <c r="A109" s="57">
        <v>2</v>
      </c>
      <c r="B109" s="50">
        <v>2</v>
      </c>
      <c r="C109" s="50">
        <v>5</v>
      </c>
      <c r="D109" s="50">
        <v>3</v>
      </c>
      <c r="E109" s="50" t="s">
        <v>902</v>
      </c>
      <c r="F109" s="58" t="s">
        <v>974</v>
      </c>
      <c r="G109" s="52"/>
      <c r="H109" s="52"/>
      <c r="I109" s="52"/>
      <c r="J109" s="95">
        <f>SUBTOTAL(9,G109:I109)</f>
        <v>0</v>
      </c>
      <c r="K109" s="96" t="str">
        <f>IFERROR(J109/$J$18*100,"0.00")</f>
        <v>0.00</v>
      </c>
    </row>
    <row r="110" spans="1:11" ht="12.75" x14ac:dyDescent="0.2">
      <c r="A110" s="44">
        <v>2</v>
      </c>
      <c r="B110" s="45">
        <v>2</v>
      </c>
      <c r="C110" s="45">
        <v>5</v>
      </c>
      <c r="D110" s="45">
        <v>4</v>
      </c>
      <c r="E110" s="45"/>
      <c r="F110" s="56" t="s">
        <v>975</v>
      </c>
      <c r="G110" s="47">
        <f>G111</f>
        <v>0</v>
      </c>
      <c r="H110" s="47">
        <f>H111</f>
        <v>0</v>
      </c>
      <c r="I110" s="47">
        <f>I111</f>
        <v>0</v>
      </c>
      <c r="J110" s="47">
        <f>J111</f>
        <v>0</v>
      </c>
      <c r="K110" s="48" t="str">
        <f>K111</f>
        <v>0.00</v>
      </c>
    </row>
    <row r="111" spans="1:11" ht="12.75" x14ac:dyDescent="0.2">
      <c r="A111" s="57">
        <v>2</v>
      </c>
      <c r="B111" s="50">
        <v>2</v>
      </c>
      <c r="C111" s="50">
        <v>5</v>
      </c>
      <c r="D111" s="50">
        <v>4</v>
      </c>
      <c r="E111" s="50" t="s">
        <v>898</v>
      </c>
      <c r="F111" s="58" t="s">
        <v>975</v>
      </c>
      <c r="G111" s="52"/>
      <c r="H111" s="52"/>
      <c r="I111" s="52"/>
      <c r="J111" s="95">
        <f>SUBTOTAL(9,G111:I111)</f>
        <v>0</v>
      </c>
      <c r="K111" s="96" t="str">
        <f>IFERROR(J111/$J$18*100,"0.00")</f>
        <v>0.00</v>
      </c>
    </row>
    <row r="112" spans="1:11" ht="12.75" x14ac:dyDescent="0.2">
      <c r="A112" s="60">
        <v>2</v>
      </c>
      <c r="B112" s="45">
        <v>2</v>
      </c>
      <c r="C112" s="45">
        <v>5</v>
      </c>
      <c r="D112" s="45">
        <v>8</v>
      </c>
      <c r="E112" s="45"/>
      <c r="F112" s="61" t="s">
        <v>976</v>
      </c>
      <c r="G112" s="47">
        <f>G113</f>
        <v>0</v>
      </c>
      <c r="H112" s="47">
        <f>H113</f>
        <v>0</v>
      </c>
      <c r="I112" s="47">
        <f>I113</f>
        <v>0</v>
      </c>
      <c r="J112" s="47">
        <f>J113</f>
        <v>0</v>
      </c>
      <c r="K112" s="48" t="str">
        <f>K113</f>
        <v>0.00</v>
      </c>
    </row>
    <row r="113" spans="1:11" ht="12.75" x14ac:dyDescent="0.2">
      <c r="A113" s="57">
        <v>2</v>
      </c>
      <c r="B113" s="50">
        <v>2</v>
      </c>
      <c r="C113" s="50">
        <v>5</v>
      </c>
      <c r="D113" s="50">
        <v>8</v>
      </c>
      <c r="E113" s="50" t="s">
        <v>898</v>
      </c>
      <c r="F113" s="58" t="s">
        <v>976</v>
      </c>
      <c r="G113" s="52"/>
      <c r="H113" s="52"/>
      <c r="I113" s="52"/>
      <c r="J113" s="95">
        <f>SUBTOTAL(9,G113:I113)</f>
        <v>0</v>
      </c>
      <c r="K113" s="96" t="str">
        <f>IFERROR(J113/$J$18*100,"0.00")</f>
        <v>0.00</v>
      </c>
    </row>
    <row r="114" spans="1:11" ht="12.75" x14ac:dyDescent="0.2">
      <c r="A114" s="60">
        <v>2</v>
      </c>
      <c r="B114" s="45">
        <v>2</v>
      </c>
      <c r="C114" s="45">
        <v>5</v>
      </c>
      <c r="D114" s="45">
        <v>9</v>
      </c>
      <c r="E114" s="45"/>
      <c r="F114" s="61" t="s">
        <v>1148</v>
      </c>
      <c r="G114" s="62">
        <f>+G115</f>
        <v>0</v>
      </c>
      <c r="H114" s="62">
        <f>+H115</f>
        <v>0</v>
      </c>
      <c r="I114" s="62">
        <f>+I115</f>
        <v>0</v>
      </c>
      <c r="J114" s="62">
        <f>+J115</f>
        <v>0</v>
      </c>
      <c r="K114" s="48" t="str">
        <f>+K115</f>
        <v>0.00</v>
      </c>
    </row>
    <row r="115" spans="1:11" ht="12.75" x14ac:dyDescent="0.2">
      <c r="A115" s="57">
        <v>2</v>
      </c>
      <c r="B115" s="50">
        <v>2</v>
      </c>
      <c r="C115" s="50">
        <v>5</v>
      </c>
      <c r="D115" s="50">
        <v>8</v>
      </c>
      <c r="E115" s="50" t="s">
        <v>898</v>
      </c>
      <c r="F115" s="58" t="s">
        <v>978</v>
      </c>
      <c r="G115" s="52"/>
      <c r="H115" s="52"/>
      <c r="I115" s="52"/>
      <c r="J115" s="95">
        <f>SUBTOTAL(9,G115:I115)</f>
        <v>0</v>
      </c>
      <c r="K115" s="96" t="str">
        <f>IFERROR(J115/$J$18*100,"0.00")</f>
        <v>0.00</v>
      </c>
    </row>
    <row r="116" spans="1:11" ht="12.75" x14ac:dyDescent="0.2">
      <c r="A116" s="39">
        <v>2</v>
      </c>
      <c r="B116" s="40">
        <v>2</v>
      </c>
      <c r="C116" s="40">
        <v>6</v>
      </c>
      <c r="D116" s="40"/>
      <c r="E116" s="40"/>
      <c r="F116" s="41" t="s">
        <v>979</v>
      </c>
      <c r="G116" s="42">
        <f>+G117+G119+G121+G123</f>
        <v>0</v>
      </c>
      <c r="H116" s="42">
        <f>+H117+H119+H121+H123</f>
        <v>0</v>
      </c>
      <c r="I116" s="42">
        <f>+I117+I119+I121+I123</f>
        <v>0</v>
      </c>
      <c r="J116" s="42">
        <f>+J117+J119+J121+J123</f>
        <v>0</v>
      </c>
      <c r="K116" s="42">
        <f>+K117+K119+K121+K123</f>
        <v>0</v>
      </c>
    </row>
    <row r="117" spans="1:11" ht="12.75" x14ac:dyDescent="0.2">
      <c r="A117" s="44">
        <v>2</v>
      </c>
      <c r="B117" s="45">
        <v>2</v>
      </c>
      <c r="C117" s="45">
        <v>6</v>
      </c>
      <c r="D117" s="45">
        <v>1</v>
      </c>
      <c r="E117" s="45"/>
      <c r="F117" s="56" t="s">
        <v>980</v>
      </c>
      <c r="G117" s="47">
        <f>G118</f>
        <v>0</v>
      </c>
      <c r="H117" s="47">
        <f>H118</f>
        <v>0</v>
      </c>
      <c r="I117" s="47">
        <f>I118</f>
        <v>0</v>
      </c>
      <c r="J117" s="47">
        <f>J118</f>
        <v>0</v>
      </c>
      <c r="K117" s="48" t="str">
        <f>K118</f>
        <v>0.00</v>
      </c>
    </row>
    <row r="118" spans="1:11" ht="12.75" x14ac:dyDescent="0.2">
      <c r="A118" s="57">
        <v>2</v>
      </c>
      <c r="B118" s="50">
        <v>2</v>
      </c>
      <c r="C118" s="50">
        <v>6</v>
      </c>
      <c r="D118" s="50">
        <v>1</v>
      </c>
      <c r="E118" s="50" t="s">
        <v>898</v>
      </c>
      <c r="F118" s="58" t="s">
        <v>980</v>
      </c>
      <c r="G118" s="52"/>
      <c r="H118" s="52"/>
      <c r="I118" s="52"/>
      <c r="J118" s="95">
        <f>SUBTOTAL(9,G118:I118)</f>
        <v>0</v>
      </c>
      <c r="K118" s="96" t="str">
        <f>IFERROR(J118/$J$18*100,"0.00")</f>
        <v>0.00</v>
      </c>
    </row>
    <row r="119" spans="1:11" ht="12.75" x14ac:dyDescent="0.2">
      <c r="A119" s="44">
        <v>2</v>
      </c>
      <c r="B119" s="45">
        <v>2</v>
      </c>
      <c r="C119" s="45">
        <v>6</v>
      </c>
      <c r="D119" s="45">
        <v>2</v>
      </c>
      <c r="E119" s="45"/>
      <c r="F119" s="56" t="s">
        <v>981</v>
      </c>
      <c r="G119" s="47">
        <f>G120</f>
        <v>0</v>
      </c>
      <c r="H119" s="47">
        <f>H120</f>
        <v>0</v>
      </c>
      <c r="I119" s="47">
        <f>I120</f>
        <v>0</v>
      </c>
      <c r="J119" s="47">
        <f>J120</f>
        <v>0</v>
      </c>
      <c r="K119" s="48" t="str">
        <f>K120</f>
        <v>0.00</v>
      </c>
    </row>
    <row r="120" spans="1:11" ht="12.75" x14ac:dyDescent="0.2">
      <c r="A120" s="57">
        <v>2</v>
      </c>
      <c r="B120" s="50">
        <v>2</v>
      </c>
      <c r="C120" s="50">
        <v>6</v>
      </c>
      <c r="D120" s="50">
        <v>2</v>
      </c>
      <c r="E120" s="50" t="s">
        <v>898</v>
      </c>
      <c r="F120" s="58" t="s">
        <v>981</v>
      </c>
      <c r="G120" s="52"/>
      <c r="H120" s="52"/>
      <c r="I120" s="52"/>
      <c r="J120" s="95">
        <f>SUBTOTAL(9,G120:I120)</f>
        <v>0</v>
      </c>
      <c r="K120" s="96" t="str">
        <f>IFERROR(J120/$J$18*100,"0.00")</f>
        <v>0.00</v>
      </c>
    </row>
    <row r="121" spans="1:11" ht="12.75" x14ac:dyDescent="0.2">
      <c r="A121" s="44">
        <v>2</v>
      </c>
      <c r="B121" s="45">
        <v>2</v>
      </c>
      <c r="C121" s="45">
        <v>6</v>
      </c>
      <c r="D121" s="45">
        <v>3</v>
      </c>
      <c r="E121" s="45"/>
      <c r="F121" s="56" t="s">
        <v>982</v>
      </c>
      <c r="G121" s="47">
        <f>G122</f>
        <v>0</v>
      </c>
      <c r="H121" s="47">
        <f>H122</f>
        <v>0</v>
      </c>
      <c r="I121" s="47">
        <f>I122</f>
        <v>0</v>
      </c>
      <c r="J121" s="47">
        <f>J122</f>
        <v>0</v>
      </c>
      <c r="K121" s="48" t="str">
        <f>K122</f>
        <v>0.00</v>
      </c>
    </row>
    <row r="122" spans="1:11" ht="12.75" x14ac:dyDescent="0.2">
      <c r="A122" s="57">
        <v>2</v>
      </c>
      <c r="B122" s="50">
        <v>2</v>
      </c>
      <c r="C122" s="50">
        <v>6</v>
      </c>
      <c r="D122" s="50">
        <v>3</v>
      </c>
      <c r="E122" s="50" t="s">
        <v>898</v>
      </c>
      <c r="F122" s="58" t="s">
        <v>982</v>
      </c>
      <c r="G122" s="52"/>
      <c r="H122" s="52"/>
      <c r="I122" s="52"/>
      <c r="J122" s="95">
        <f>SUBTOTAL(9,G122:I122)</f>
        <v>0</v>
      </c>
      <c r="K122" s="96" t="str">
        <f>IFERROR(J122/$J$18*100,"0.00")</f>
        <v>0.00</v>
      </c>
    </row>
    <row r="123" spans="1:11" ht="12.75" x14ac:dyDescent="0.2">
      <c r="A123" s="60">
        <v>2</v>
      </c>
      <c r="B123" s="45">
        <v>2</v>
      </c>
      <c r="C123" s="45">
        <v>6</v>
      </c>
      <c r="D123" s="45">
        <v>9</v>
      </c>
      <c r="E123" s="45"/>
      <c r="F123" s="61" t="s">
        <v>983</v>
      </c>
      <c r="G123" s="62">
        <f>+G124</f>
        <v>0</v>
      </c>
      <c r="H123" s="62">
        <f>+H124</f>
        <v>0</v>
      </c>
      <c r="I123" s="62">
        <f>+I124</f>
        <v>0</v>
      </c>
      <c r="J123" s="62">
        <f>+J124</f>
        <v>0</v>
      </c>
      <c r="K123" s="63" t="str">
        <f>+K124</f>
        <v>0.00</v>
      </c>
    </row>
    <row r="124" spans="1:11" ht="12.75" x14ac:dyDescent="0.2">
      <c r="A124" s="57">
        <v>2</v>
      </c>
      <c r="B124" s="50">
        <v>2</v>
      </c>
      <c r="C124" s="50">
        <v>6</v>
      </c>
      <c r="D124" s="50">
        <v>9</v>
      </c>
      <c r="E124" s="50" t="s">
        <v>898</v>
      </c>
      <c r="F124" s="58" t="s">
        <v>983</v>
      </c>
      <c r="G124" s="52"/>
      <c r="H124" s="52"/>
      <c r="I124" s="52"/>
      <c r="J124" s="95">
        <f>SUBTOTAL(9,G124:I124)</f>
        <v>0</v>
      </c>
      <c r="K124" s="96" t="str">
        <f>IFERROR(J124/$J$18*100,"0.00")</f>
        <v>0.00</v>
      </c>
    </row>
    <row r="125" spans="1:11" ht="12.75" x14ac:dyDescent="0.2">
      <c r="A125" s="39">
        <v>2</v>
      </c>
      <c r="B125" s="40">
        <v>2</v>
      </c>
      <c r="C125" s="40">
        <v>7</v>
      </c>
      <c r="D125" s="40"/>
      <c r="E125" s="40"/>
      <c r="F125" s="41" t="s">
        <v>984</v>
      </c>
      <c r="G125" s="42">
        <f>+G126+G131+G141</f>
        <v>0</v>
      </c>
      <c r="H125" s="42">
        <f>+H126+H131+H141</f>
        <v>0</v>
      </c>
      <c r="I125" s="42">
        <f>+I126+I131+I141</f>
        <v>0</v>
      </c>
      <c r="J125" s="42">
        <f>+J126+J131+J141</f>
        <v>0</v>
      </c>
      <c r="K125" s="43">
        <f>+K126+K131+K141</f>
        <v>0</v>
      </c>
    </row>
    <row r="126" spans="1:11" ht="12.75" x14ac:dyDescent="0.2">
      <c r="A126" s="60">
        <v>2</v>
      </c>
      <c r="B126" s="45">
        <v>2</v>
      </c>
      <c r="C126" s="45">
        <v>7</v>
      </c>
      <c r="D126" s="45">
        <v>1</v>
      </c>
      <c r="E126" s="45"/>
      <c r="F126" s="61" t="s">
        <v>985</v>
      </c>
      <c r="G126" s="47">
        <f>SUM(G127:G130)</f>
        <v>0</v>
      </c>
      <c r="H126" s="47">
        <f>SUM(H127:H130)</f>
        <v>0</v>
      </c>
      <c r="I126" s="47">
        <f>SUM(I127:I130)</f>
        <v>0</v>
      </c>
      <c r="J126" s="47">
        <f>SUM(J127:J130)</f>
        <v>0</v>
      </c>
      <c r="K126" s="48">
        <f>SUM(K127:K130)</f>
        <v>0</v>
      </c>
    </row>
    <row r="127" spans="1:11" ht="12.75" x14ac:dyDescent="0.2">
      <c r="A127" s="49">
        <v>2</v>
      </c>
      <c r="B127" s="50">
        <v>2</v>
      </c>
      <c r="C127" s="50">
        <v>7</v>
      </c>
      <c r="D127" s="50">
        <v>1</v>
      </c>
      <c r="E127" s="50" t="s">
        <v>898</v>
      </c>
      <c r="F127" s="64" t="s">
        <v>986</v>
      </c>
      <c r="G127" s="52"/>
      <c r="H127" s="52"/>
      <c r="I127" s="52"/>
      <c r="J127" s="95">
        <f>SUBTOTAL(9,G127:I127)</f>
        <v>0</v>
      </c>
      <c r="K127" s="96" t="str">
        <f>IFERROR(J127/$J$18*100,"0.00")</f>
        <v>0.00</v>
      </c>
    </row>
    <row r="128" spans="1:11" ht="12.75" x14ac:dyDescent="0.2">
      <c r="A128" s="49">
        <v>2</v>
      </c>
      <c r="B128" s="50">
        <v>2</v>
      </c>
      <c r="C128" s="50">
        <v>7</v>
      </c>
      <c r="D128" s="50">
        <v>1</v>
      </c>
      <c r="E128" s="50" t="s">
        <v>904</v>
      </c>
      <c r="F128" s="64" t="s">
        <v>987</v>
      </c>
      <c r="G128" s="52"/>
      <c r="H128" s="52"/>
      <c r="I128" s="52"/>
      <c r="J128" s="95">
        <f>SUBTOTAL(9,G128:I128)</f>
        <v>0</v>
      </c>
      <c r="K128" s="96" t="str">
        <f>IFERROR(J128/$J$18*100,"0.00")</f>
        <v>0.00</v>
      </c>
    </row>
    <row r="129" spans="1:11" ht="12.75" x14ac:dyDescent="0.2">
      <c r="A129" s="49">
        <v>2</v>
      </c>
      <c r="B129" s="50">
        <v>2</v>
      </c>
      <c r="C129" s="50">
        <v>7</v>
      </c>
      <c r="D129" s="50">
        <v>1</v>
      </c>
      <c r="E129" s="50" t="s">
        <v>931</v>
      </c>
      <c r="F129" s="64" t="s">
        <v>988</v>
      </c>
      <c r="G129" s="52"/>
      <c r="H129" s="52"/>
      <c r="I129" s="52"/>
      <c r="J129" s="95">
        <f>SUBTOTAL(9,G129:I129)</f>
        <v>0</v>
      </c>
      <c r="K129" s="96" t="str">
        <f>IFERROR(J129/$J$18*100,"0.00")</f>
        <v>0.00</v>
      </c>
    </row>
    <row r="130" spans="1:11" ht="12.75" x14ac:dyDescent="0.2">
      <c r="A130" s="49">
        <v>2</v>
      </c>
      <c r="B130" s="50">
        <v>2</v>
      </c>
      <c r="C130" s="50">
        <v>7</v>
      </c>
      <c r="D130" s="50">
        <v>1</v>
      </c>
      <c r="E130" s="50" t="s">
        <v>989</v>
      </c>
      <c r="F130" s="64" t="s">
        <v>990</v>
      </c>
      <c r="G130" s="52"/>
      <c r="H130" s="52"/>
      <c r="I130" s="52"/>
      <c r="J130" s="95">
        <f>SUBTOTAL(9,G130:I130)</f>
        <v>0</v>
      </c>
      <c r="K130" s="96" t="str">
        <f>IFERROR(J130/$J$18*100,"0.00")</f>
        <v>0.00</v>
      </c>
    </row>
    <row r="131" spans="1:11" ht="12.75" x14ac:dyDescent="0.2">
      <c r="A131" s="44">
        <v>2</v>
      </c>
      <c r="B131" s="45">
        <v>2</v>
      </c>
      <c r="C131" s="45">
        <v>7</v>
      </c>
      <c r="D131" s="45">
        <v>2</v>
      </c>
      <c r="E131" s="45"/>
      <c r="F131" s="56" t="s">
        <v>991</v>
      </c>
      <c r="G131" s="47">
        <f>SUM(G132:G140)</f>
        <v>0</v>
      </c>
      <c r="H131" s="47">
        <f>SUM(H132:H140)</f>
        <v>0</v>
      </c>
      <c r="I131" s="47">
        <f>SUM(I132:I140)</f>
        <v>0</v>
      </c>
      <c r="J131" s="47">
        <f>SUM(J132:J140)</f>
        <v>0</v>
      </c>
      <c r="K131" s="48">
        <f>SUM(K132:K140)</f>
        <v>0</v>
      </c>
    </row>
    <row r="132" spans="1:11" ht="12.75" x14ac:dyDescent="0.2">
      <c r="A132" s="49">
        <v>2</v>
      </c>
      <c r="B132" s="50">
        <v>2</v>
      </c>
      <c r="C132" s="50">
        <v>7</v>
      </c>
      <c r="D132" s="50">
        <v>2</v>
      </c>
      <c r="E132" s="50" t="s">
        <v>898</v>
      </c>
      <c r="F132" s="64" t="s">
        <v>992</v>
      </c>
      <c r="G132" s="52"/>
      <c r="H132" s="52"/>
      <c r="I132" s="52"/>
      <c r="J132" s="95">
        <f t="shared" ref="J132:J140" si="4">SUBTOTAL(9,G132:I132)</f>
        <v>0</v>
      </c>
      <c r="K132" s="96" t="str">
        <f t="shared" ref="K132:K140" si="5">IFERROR(J132/$J$18*100,"0.00")</f>
        <v>0.00</v>
      </c>
    </row>
    <row r="133" spans="1:11" ht="12.75" x14ac:dyDescent="0.2">
      <c r="A133" s="49">
        <v>2</v>
      </c>
      <c r="B133" s="50">
        <v>2</v>
      </c>
      <c r="C133" s="50">
        <v>7</v>
      </c>
      <c r="D133" s="50">
        <v>2</v>
      </c>
      <c r="E133" s="50" t="s">
        <v>900</v>
      </c>
      <c r="F133" s="64" t="s">
        <v>993</v>
      </c>
      <c r="G133" s="52"/>
      <c r="H133" s="52"/>
      <c r="I133" s="52"/>
      <c r="J133" s="95">
        <f>SUBTOTAL(9,G133:I133)</f>
        <v>0</v>
      </c>
      <c r="K133" s="96" t="str">
        <f t="shared" si="5"/>
        <v>0.00</v>
      </c>
    </row>
    <row r="134" spans="1:11" ht="12.75" x14ac:dyDescent="0.2">
      <c r="A134" s="49">
        <v>2</v>
      </c>
      <c r="B134" s="50">
        <v>2</v>
      </c>
      <c r="C134" s="50">
        <v>7</v>
      </c>
      <c r="D134" s="50">
        <v>2</v>
      </c>
      <c r="E134" s="50" t="s">
        <v>907</v>
      </c>
      <c r="F134" s="64" t="s">
        <v>994</v>
      </c>
      <c r="G134" s="52"/>
      <c r="H134" s="52"/>
      <c r="I134" s="52"/>
      <c r="J134" s="95">
        <f t="shared" si="4"/>
        <v>0</v>
      </c>
      <c r="K134" s="96" t="str">
        <f t="shared" si="5"/>
        <v>0.00</v>
      </c>
    </row>
    <row r="135" spans="1:11" ht="12.75" x14ac:dyDescent="0.2">
      <c r="A135" s="49">
        <v>2</v>
      </c>
      <c r="B135" s="50">
        <v>2</v>
      </c>
      <c r="C135" s="50">
        <v>7</v>
      </c>
      <c r="D135" s="50">
        <v>2</v>
      </c>
      <c r="E135" s="50" t="s">
        <v>922</v>
      </c>
      <c r="F135" s="64" t="s">
        <v>995</v>
      </c>
      <c r="G135" s="52"/>
      <c r="H135" s="52"/>
      <c r="I135" s="52"/>
      <c r="J135" s="95">
        <f t="shared" si="4"/>
        <v>0</v>
      </c>
      <c r="K135" s="96" t="str">
        <f t="shared" si="5"/>
        <v>0.00</v>
      </c>
    </row>
    <row r="136" spans="1:11" ht="12.75" x14ac:dyDescent="0.2">
      <c r="A136" s="49">
        <v>2</v>
      </c>
      <c r="B136" s="50">
        <v>2</v>
      </c>
      <c r="C136" s="50">
        <v>7</v>
      </c>
      <c r="D136" s="50">
        <v>2</v>
      </c>
      <c r="E136" s="50" t="s">
        <v>902</v>
      </c>
      <c r="F136" s="64" t="s">
        <v>996</v>
      </c>
      <c r="G136" s="52"/>
      <c r="H136" s="52"/>
      <c r="I136" s="52"/>
      <c r="J136" s="95">
        <f t="shared" si="4"/>
        <v>0</v>
      </c>
      <c r="K136" s="96" t="str">
        <f t="shared" si="5"/>
        <v>0.00</v>
      </c>
    </row>
    <row r="137" spans="1:11" ht="12.75" x14ac:dyDescent="0.2">
      <c r="A137" s="49">
        <v>2</v>
      </c>
      <c r="B137" s="50">
        <v>2</v>
      </c>
      <c r="C137" s="50">
        <v>7</v>
      </c>
      <c r="D137" s="50">
        <v>2</v>
      </c>
      <c r="E137" s="50" t="s">
        <v>904</v>
      </c>
      <c r="F137" s="65" t="s">
        <v>997</v>
      </c>
      <c r="G137" s="52"/>
      <c r="H137" s="52"/>
      <c r="I137" s="52"/>
      <c r="J137" s="95">
        <f t="shared" si="4"/>
        <v>0</v>
      </c>
      <c r="K137" s="96" t="str">
        <f t="shared" si="5"/>
        <v>0.00</v>
      </c>
    </row>
    <row r="138" spans="1:11" ht="12.75" x14ac:dyDescent="0.2">
      <c r="A138" s="49">
        <v>2</v>
      </c>
      <c r="B138" s="50">
        <v>2</v>
      </c>
      <c r="C138" s="50">
        <v>7</v>
      </c>
      <c r="D138" s="50">
        <v>2</v>
      </c>
      <c r="E138" s="50" t="s">
        <v>931</v>
      </c>
      <c r="F138" s="65" t="s">
        <v>998</v>
      </c>
      <c r="G138" s="52"/>
      <c r="H138" s="52"/>
      <c r="I138" s="52"/>
      <c r="J138" s="95">
        <f t="shared" si="4"/>
        <v>0</v>
      </c>
      <c r="K138" s="96" t="str">
        <f t="shared" si="5"/>
        <v>0.00</v>
      </c>
    </row>
    <row r="139" spans="1:11" ht="12.75" x14ac:dyDescent="0.2">
      <c r="A139" s="49">
        <v>2</v>
      </c>
      <c r="B139" s="50">
        <v>2</v>
      </c>
      <c r="C139" s="50">
        <v>7</v>
      </c>
      <c r="D139" s="50">
        <v>2</v>
      </c>
      <c r="E139" s="50" t="s">
        <v>911</v>
      </c>
      <c r="F139" s="65" t="s">
        <v>1149</v>
      </c>
      <c r="G139" s="52"/>
      <c r="H139" s="52"/>
      <c r="I139" s="52"/>
      <c r="J139" s="95">
        <f t="shared" si="4"/>
        <v>0</v>
      </c>
      <c r="K139" s="96" t="str">
        <f>IFERROR(J139/$J$18*100,"0.00")</f>
        <v>0.00</v>
      </c>
    </row>
    <row r="140" spans="1:11" ht="12.75" x14ac:dyDescent="0.2">
      <c r="A140" s="49">
        <v>2</v>
      </c>
      <c r="B140" s="50">
        <v>2</v>
      </c>
      <c r="C140" s="50">
        <v>7</v>
      </c>
      <c r="D140" s="50">
        <v>2</v>
      </c>
      <c r="E140" s="50" t="s">
        <v>989</v>
      </c>
      <c r="F140" s="65" t="s">
        <v>1150</v>
      </c>
      <c r="G140" s="52"/>
      <c r="H140" s="52"/>
      <c r="I140" s="52"/>
      <c r="J140" s="95">
        <f t="shared" si="4"/>
        <v>0</v>
      </c>
      <c r="K140" s="96" t="str">
        <f t="shared" si="5"/>
        <v>0.00</v>
      </c>
    </row>
    <row r="141" spans="1:11" ht="12.75" x14ac:dyDescent="0.2">
      <c r="A141" s="44">
        <v>2</v>
      </c>
      <c r="B141" s="45">
        <v>2</v>
      </c>
      <c r="C141" s="45">
        <v>7</v>
      </c>
      <c r="D141" s="45">
        <v>3</v>
      </c>
      <c r="E141" s="45"/>
      <c r="F141" s="56" t="s">
        <v>1001</v>
      </c>
      <c r="G141" s="47">
        <f>G142</f>
        <v>0</v>
      </c>
      <c r="H141" s="47">
        <f>H142</f>
        <v>0</v>
      </c>
      <c r="I141" s="47">
        <f>I142</f>
        <v>0</v>
      </c>
      <c r="J141" s="47">
        <f>J142</f>
        <v>0</v>
      </c>
      <c r="K141" s="48" t="str">
        <f>K142</f>
        <v>0.00</v>
      </c>
    </row>
    <row r="142" spans="1:11" ht="12.75" x14ac:dyDescent="0.2">
      <c r="A142" s="49">
        <v>2</v>
      </c>
      <c r="B142" s="50">
        <v>2</v>
      </c>
      <c r="C142" s="50">
        <v>7</v>
      </c>
      <c r="D142" s="50">
        <v>3</v>
      </c>
      <c r="E142" s="50" t="s">
        <v>898</v>
      </c>
      <c r="F142" s="51" t="s">
        <v>1001</v>
      </c>
      <c r="G142" s="52"/>
      <c r="H142" s="52"/>
      <c r="I142" s="52"/>
      <c r="J142" s="95">
        <f>SUBTOTAL(9,G142:I142)</f>
        <v>0</v>
      </c>
      <c r="K142" s="96" t="str">
        <f>IFERROR(J142/$J$18*100,"0.00")</f>
        <v>0.00</v>
      </c>
    </row>
    <row r="143" spans="1:11" ht="12.75" x14ac:dyDescent="0.2">
      <c r="A143" s="39">
        <v>2</v>
      </c>
      <c r="B143" s="40">
        <v>2</v>
      </c>
      <c r="C143" s="40">
        <v>8</v>
      </c>
      <c r="D143" s="40"/>
      <c r="E143" s="40"/>
      <c r="F143" s="41" t="s">
        <v>1002</v>
      </c>
      <c r="G143" s="42">
        <f>+G144+G146+G148+G150+G154+G157+G164</f>
        <v>0</v>
      </c>
      <c r="H143" s="42">
        <f>+H144+H146+H148+H150+H154+H157+H164</f>
        <v>0</v>
      </c>
      <c r="I143" s="42">
        <f>+I144+I146+I148+I150+I154+I157+I164</f>
        <v>0</v>
      </c>
      <c r="J143" s="42">
        <f>+J144+J146+J148+J150+J154+J157+J164</f>
        <v>0</v>
      </c>
      <c r="K143" s="42">
        <f>+K144+K146+K148+K150+K154+K157+K164</f>
        <v>0</v>
      </c>
    </row>
    <row r="144" spans="1:11" ht="12.75" x14ac:dyDescent="0.2">
      <c r="A144" s="44">
        <v>2</v>
      </c>
      <c r="B144" s="45">
        <v>2</v>
      </c>
      <c r="C144" s="45">
        <v>8</v>
      </c>
      <c r="D144" s="45">
        <v>1</v>
      </c>
      <c r="E144" s="45"/>
      <c r="F144" s="56" t="s">
        <v>1003</v>
      </c>
      <c r="G144" s="47">
        <f>G145</f>
        <v>0</v>
      </c>
      <c r="H144" s="47">
        <f>H145</f>
        <v>0</v>
      </c>
      <c r="I144" s="47">
        <f>I145</f>
        <v>0</v>
      </c>
      <c r="J144" s="47">
        <f>J145</f>
        <v>0</v>
      </c>
      <c r="K144" s="48" t="str">
        <f>K145</f>
        <v>0.00</v>
      </c>
    </row>
    <row r="145" spans="1:11" ht="12.75" x14ac:dyDescent="0.2">
      <c r="A145" s="49">
        <v>2</v>
      </c>
      <c r="B145" s="50">
        <v>2</v>
      </c>
      <c r="C145" s="50">
        <v>8</v>
      </c>
      <c r="D145" s="50">
        <v>1</v>
      </c>
      <c r="E145" s="50" t="s">
        <v>898</v>
      </c>
      <c r="F145" s="51" t="s">
        <v>1003</v>
      </c>
      <c r="G145" s="52"/>
      <c r="H145" s="52"/>
      <c r="I145" s="52"/>
      <c r="J145" s="95">
        <f>SUBTOTAL(9,G145:I145)</f>
        <v>0</v>
      </c>
      <c r="K145" s="96" t="str">
        <f>IFERROR(J145/$J$18*100,"0.00")</f>
        <v>0.00</v>
      </c>
    </row>
    <row r="146" spans="1:11" ht="12.75" x14ac:dyDescent="0.2">
      <c r="A146" s="44">
        <v>2</v>
      </c>
      <c r="B146" s="45">
        <v>2</v>
      </c>
      <c r="C146" s="45">
        <v>8</v>
      </c>
      <c r="D146" s="45">
        <v>2</v>
      </c>
      <c r="E146" s="45"/>
      <c r="F146" s="56" t="s">
        <v>1004</v>
      </c>
      <c r="G146" s="47">
        <f>G147</f>
        <v>0</v>
      </c>
      <c r="H146" s="47">
        <f>H147</f>
        <v>0</v>
      </c>
      <c r="I146" s="47">
        <f>I147</f>
        <v>0</v>
      </c>
      <c r="J146" s="47">
        <f>J147</f>
        <v>0</v>
      </c>
      <c r="K146" s="48" t="str">
        <f>K147</f>
        <v>0.00</v>
      </c>
    </row>
    <row r="147" spans="1:11" ht="12.75" x14ac:dyDescent="0.2">
      <c r="A147" s="49">
        <v>2</v>
      </c>
      <c r="B147" s="50">
        <v>2</v>
      </c>
      <c r="C147" s="50">
        <v>8</v>
      </c>
      <c r="D147" s="50">
        <v>2</v>
      </c>
      <c r="E147" s="50" t="s">
        <v>898</v>
      </c>
      <c r="F147" s="51" t="s">
        <v>1005</v>
      </c>
      <c r="G147" s="52"/>
      <c r="H147" s="52"/>
      <c r="I147" s="52"/>
      <c r="J147" s="95">
        <f>SUBTOTAL(9,G147:I147)</f>
        <v>0</v>
      </c>
      <c r="K147" s="96" t="str">
        <f>IFERROR(J147/$J$18*100,"0.00")</f>
        <v>0.00</v>
      </c>
    </row>
    <row r="148" spans="1:11" ht="12.75" x14ac:dyDescent="0.2">
      <c r="A148" s="44">
        <v>2</v>
      </c>
      <c r="B148" s="45">
        <v>2</v>
      </c>
      <c r="C148" s="45">
        <v>8</v>
      </c>
      <c r="D148" s="45">
        <v>4</v>
      </c>
      <c r="E148" s="45"/>
      <c r="F148" s="56" t="s">
        <v>1006</v>
      </c>
      <c r="G148" s="47">
        <f>G149</f>
        <v>0</v>
      </c>
      <c r="H148" s="47">
        <f>H149</f>
        <v>0</v>
      </c>
      <c r="I148" s="47">
        <f>I149</f>
        <v>0</v>
      </c>
      <c r="J148" s="47">
        <f>J149</f>
        <v>0</v>
      </c>
      <c r="K148" s="48" t="str">
        <f>K149</f>
        <v>0.00</v>
      </c>
    </row>
    <row r="149" spans="1:11" ht="12.75" x14ac:dyDescent="0.2">
      <c r="A149" s="49">
        <v>2</v>
      </c>
      <c r="B149" s="50">
        <v>2</v>
      </c>
      <c r="C149" s="50">
        <v>8</v>
      </c>
      <c r="D149" s="50">
        <v>4</v>
      </c>
      <c r="E149" s="50" t="s">
        <v>898</v>
      </c>
      <c r="F149" s="51" t="s">
        <v>1006</v>
      </c>
      <c r="G149" s="52"/>
      <c r="H149" s="52"/>
      <c r="I149" s="52"/>
      <c r="J149" s="95">
        <f>SUBTOTAL(9,G149:I149)</f>
        <v>0</v>
      </c>
      <c r="K149" s="96" t="str">
        <f>IFERROR(J149/$J$18*100,"0.00")</f>
        <v>0.00</v>
      </c>
    </row>
    <row r="150" spans="1:11" ht="12.75" x14ac:dyDescent="0.2">
      <c r="A150" s="44">
        <v>2</v>
      </c>
      <c r="B150" s="45">
        <v>2</v>
      </c>
      <c r="C150" s="45">
        <v>8</v>
      </c>
      <c r="D150" s="45">
        <v>5</v>
      </c>
      <c r="E150" s="45"/>
      <c r="F150" s="56" t="s">
        <v>1007</v>
      </c>
      <c r="G150" s="47">
        <f>SUM(G151:G153)</f>
        <v>0</v>
      </c>
      <c r="H150" s="47">
        <f>SUM(H151:H153)</f>
        <v>0</v>
      </c>
      <c r="I150" s="47">
        <f>SUM(I151:I153)</f>
        <v>0</v>
      </c>
      <c r="J150" s="47">
        <f>SUM(J151:J153)</f>
        <v>0</v>
      </c>
      <c r="K150" s="48">
        <f>SUM(K151:K153)</f>
        <v>0</v>
      </c>
    </row>
    <row r="151" spans="1:11" ht="12.75" x14ac:dyDescent="0.2">
      <c r="A151" s="49">
        <v>2</v>
      </c>
      <c r="B151" s="50">
        <v>2</v>
      </c>
      <c r="C151" s="50">
        <v>8</v>
      </c>
      <c r="D151" s="50">
        <v>5</v>
      </c>
      <c r="E151" s="50" t="s">
        <v>898</v>
      </c>
      <c r="F151" s="51" t="s">
        <v>1008</v>
      </c>
      <c r="G151" s="52"/>
      <c r="H151" s="52"/>
      <c r="I151" s="52"/>
      <c r="J151" s="95">
        <f>SUBTOTAL(9,G151:I151)</f>
        <v>0</v>
      </c>
      <c r="K151" s="96" t="str">
        <f>IFERROR(J151/$J$18*100,"0.00")</f>
        <v>0.00</v>
      </c>
    </row>
    <row r="152" spans="1:11" ht="12.75" x14ac:dyDescent="0.2">
      <c r="A152" s="49">
        <v>2</v>
      </c>
      <c r="B152" s="50">
        <v>2</v>
      </c>
      <c r="C152" s="50">
        <v>8</v>
      </c>
      <c r="D152" s="50">
        <v>5</v>
      </c>
      <c r="E152" s="50" t="s">
        <v>900</v>
      </c>
      <c r="F152" s="51" t="s">
        <v>1009</v>
      </c>
      <c r="G152" s="52"/>
      <c r="H152" s="52"/>
      <c r="I152" s="52"/>
      <c r="J152" s="95">
        <f>SUBTOTAL(9,G152:I152)</f>
        <v>0</v>
      </c>
      <c r="K152" s="96" t="str">
        <f>IFERROR(J152/$J$18*100,"0.00")</f>
        <v>0.00</v>
      </c>
    </row>
    <row r="153" spans="1:11" ht="12.75" x14ac:dyDescent="0.2">
      <c r="A153" s="49">
        <v>2</v>
      </c>
      <c r="B153" s="50">
        <v>2</v>
      </c>
      <c r="C153" s="50">
        <v>8</v>
      </c>
      <c r="D153" s="50">
        <v>5</v>
      </c>
      <c r="E153" s="50" t="s">
        <v>907</v>
      </c>
      <c r="F153" s="51" t="s">
        <v>1010</v>
      </c>
      <c r="G153" s="52"/>
      <c r="H153" s="52"/>
      <c r="I153" s="52"/>
      <c r="J153" s="95">
        <f>SUBTOTAL(9,G153:I153)</f>
        <v>0</v>
      </c>
      <c r="K153" s="96" t="str">
        <f>IFERROR(J153/$J$18*100,"0.00")</f>
        <v>0.00</v>
      </c>
    </row>
    <row r="154" spans="1:11" ht="12.75" x14ac:dyDescent="0.2">
      <c r="A154" s="44">
        <v>2</v>
      </c>
      <c r="B154" s="45">
        <v>2</v>
      </c>
      <c r="C154" s="45">
        <v>8</v>
      </c>
      <c r="D154" s="45">
        <v>6</v>
      </c>
      <c r="E154" s="45"/>
      <c r="F154" s="56" t="s">
        <v>1011</v>
      </c>
      <c r="G154" s="47">
        <f>SUM(G155:G156)</f>
        <v>0</v>
      </c>
      <c r="H154" s="47">
        <f>SUM(H155:H156)</f>
        <v>0</v>
      </c>
      <c r="I154" s="47">
        <f>SUM(I155:I156)</f>
        <v>0</v>
      </c>
      <c r="J154" s="47">
        <f>SUM(J155:J156)</f>
        <v>0</v>
      </c>
      <c r="K154" s="48">
        <f>SUM(K155:K156)</f>
        <v>0</v>
      </c>
    </row>
    <row r="155" spans="1:11" ht="12.75" x14ac:dyDescent="0.2">
      <c r="A155" s="49">
        <v>2</v>
      </c>
      <c r="B155" s="50">
        <v>2</v>
      </c>
      <c r="C155" s="50">
        <v>8</v>
      </c>
      <c r="D155" s="50">
        <v>6</v>
      </c>
      <c r="E155" s="50" t="s">
        <v>898</v>
      </c>
      <c r="F155" s="51" t="s">
        <v>1151</v>
      </c>
      <c r="G155" s="52"/>
      <c r="H155" s="52"/>
      <c r="I155" s="52"/>
      <c r="J155" s="95">
        <f>SUBTOTAL(9,G155:I155)</f>
        <v>0</v>
      </c>
      <c r="K155" s="96" t="str">
        <f>IFERROR(J155/$J$18*100,"0.00")</f>
        <v>0.00</v>
      </c>
    </row>
    <row r="156" spans="1:11" ht="12.75" x14ac:dyDescent="0.2">
      <c r="A156" s="49">
        <v>2</v>
      </c>
      <c r="B156" s="50">
        <v>2</v>
      </c>
      <c r="C156" s="50">
        <v>8</v>
      </c>
      <c r="D156" s="50">
        <v>6</v>
      </c>
      <c r="E156" s="50" t="s">
        <v>900</v>
      </c>
      <c r="F156" s="51" t="s">
        <v>1013</v>
      </c>
      <c r="G156" s="52"/>
      <c r="H156" s="52"/>
      <c r="I156" s="52"/>
      <c r="J156" s="95">
        <f>SUBTOTAL(9,G156:I156)</f>
        <v>0</v>
      </c>
      <c r="K156" s="96" t="str">
        <f>IFERROR(J156/$J$18*100,"0.00")</f>
        <v>0.00</v>
      </c>
    </row>
    <row r="157" spans="1:11" ht="12.75" x14ac:dyDescent="0.2">
      <c r="A157" s="44">
        <v>2</v>
      </c>
      <c r="B157" s="45">
        <v>2</v>
      </c>
      <c r="C157" s="45">
        <v>8</v>
      </c>
      <c r="D157" s="45">
        <v>7</v>
      </c>
      <c r="E157" s="45"/>
      <c r="F157" s="56" t="s">
        <v>1014</v>
      </c>
      <c r="G157" s="47">
        <f>SUM(G158:G163)</f>
        <v>0</v>
      </c>
      <c r="H157" s="47">
        <f>SUM(H158:H163)</f>
        <v>0</v>
      </c>
      <c r="I157" s="47">
        <f>SUM(I158:I163)</f>
        <v>0</v>
      </c>
      <c r="J157" s="47">
        <f>SUM(J158:J163)</f>
        <v>0</v>
      </c>
      <c r="K157" s="48">
        <f>SUM(K158:K163)</f>
        <v>0</v>
      </c>
    </row>
    <row r="158" spans="1:11" ht="12.75" x14ac:dyDescent="0.2">
      <c r="A158" s="49">
        <v>2</v>
      </c>
      <c r="B158" s="50">
        <v>2</v>
      </c>
      <c r="C158" s="50">
        <v>8</v>
      </c>
      <c r="D158" s="50">
        <v>7</v>
      </c>
      <c r="E158" s="50" t="s">
        <v>898</v>
      </c>
      <c r="F158" s="65" t="s">
        <v>1152</v>
      </c>
      <c r="G158" s="52"/>
      <c r="H158" s="52"/>
      <c r="I158" s="52"/>
      <c r="J158" s="95">
        <f t="shared" ref="J158:J163" si="6">SUBTOTAL(9,G158:I158)</f>
        <v>0</v>
      </c>
      <c r="K158" s="96" t="str">
        <f t="shared" ref="K158:K163" si="7">IFERROR(J158/$J$18*100,"0.00")</f>
        <v>0.00</v>
      </c>
    </row>
    <row r="159" spans="1:11" ht="12.75" x14ac:dyDescent="0.2">
      <c r="A159" s="49">
        <v>2</v>
      </c>
      <c r="B159" s="50">
        <v>2</v>
      </c>
      <c r="C159" s="50">
        <v>8</v>
      </c>
      <c r="D159" s="50">
        <v>7</v>
      </c>
      <c r="E159" s="50" t="s">
        <v>900</v>
      </c>
      <c r="F159" s="65" t="s">
        <v>1015</v>
      </c>
      <c r="G159" s="52"/>
      <c r="H159" s="52"/>
      <c r="I159" s="52"/>
      <c r="J159" s="95">
        <f t="shared" si="6"/>
        <v>0</v>
      </c>
      <c r="K159" s="96" t="str">
        <f t="shared" si="7"/>
        <v>0.00</v>
      </c>
    </row>
    <row r="160" spans="1:11" ht="12.75" x14ac:dyDescent="0.2">
      <c r="A160" s="49">
        <v>2</v>
      </c>
      <c r="B160" s="50">
        <v>2</v>
      </c>
      <c r="C160" s="50">
        <v>8</v>
      </c>
      <c r="D160" s="50">
        <v>7</v>
      </c>
      <c r="E160" s="50" t="s">
        <v>907</v>
      </c>
      <c r="F160" s="65" t="s">
        <v>1016</v>
      </c>
      <c r="G160" s="52"/>
      <c r="H160" s="52"/>
      <c r="I160" s="52"/>
      <c r="J160" s="95">
        <f t="shared" si="6"/>
        <v>0</v>
      </c>
      <c r="K160" s="96" t="str">
        <f t="shared" si="7"/>
        <v>0.00</v>
      </c>
    </row>
    <row r="161" spans="1:11" ht="12.75" x14ac:dyDescent="0.2">
      <c r="A161" s="49">
        <v>2</v>
      </c>
      <c r="B161" s="50">
        <v>2</v>
      </c>
      <c r="C161" s="50">
        <v>8</v>
      </c>
      <c r="D161" s="50">
        <v>7</v>
      </c>
      <c r="E161" s="50" t="s">
        <v>922</v>
      </c>
      <c r="F161" s="65" t="s">
        <v>1017</v>
      </c>
      <c r="G161" s="52"/>
      <c r="H161" s="52"/>
      <c r="I161" s="52"/>
      <c r="J161" s="95">
        <f t="shared" si="6"/>
        <v>0</v>
      </c>
      <c r="K161" s="96" t="str">
        <f t="shared" si="7"/>
        <v>0.00</v>
      </c>
    </row>
    <row r="162" spans="1:11" ht="12.75" x14ac:dyDescent="0.2">
      <c r="A162" s="49">
        <v>2</v>
      </c>
      <c r="B162" s="50">
        <v>2</v>
      </c>
      <c r="C162" s="50">
        <v>8</v>
      </c>
      <c r="D162" s="50">
        <v>7</v>
      </c>
      <c r="E162" s="50" t="s">
        <v>902</v>
      </c>
      <c r="F162" s="65" t="s">
        <v>1018</v>
      </c>
      <c r="G162" s="52"/>
      <c r="H162" s="52"/>
      <c r="I162" s="52"/>
      <c r="J162" s="95">
        <f t="shared" si="6"/>
        <v>0</v>
      </c>
      <c r="K162" s="96" t="str">
        <f t="shared" si="7"/>
        <v>0.00</v>
      </c>
    </row>
    <row r="163" spans="1:11" ht="12.75" x14ac:dyDescent="0.2">
      <c r="A163" s="49">
        <v>2</v>
      </c>
      <c r="B163" s="50">
        <v>2</v>
      </c>
      <c r="C163" s="50">
        <v>8</v>
      </c>
      <c r="D163" s="50">
        <v>7</v>
      </c>
      <c r="E163" s="50" t="s">
        <v>904</v>
      </c>
      <c r="F163" s="65" t="s">
        <v>1019</v>
      </c>
      <c r="G163" s="52"/>
      <c r="H163" s="52"/>
      <c r="I163" s="52"/>
      <c r="J163" s="95">
        <f t="shared" si="6"/>
        <v>0</v>
      </c>
      <c r="K163" s="96" t="str">
        <f t="shared" si="7"/>
        <v>0.00</v>
      </c>
    </row>
    <row r="164" spans="1:11" ht="12.75" x14ac:dyDescent="0.2">
      <c r="A164" s="44">
        <v>2</v>
      </c>
      <c r="B164" s="45">
        <v>2</v>
      </c>
      <c r="C164" s="45">
        <v>8</v>
      </c>
      <c r="D164" s="45">
        <v>8</v>
      </c>
      <c r="E164" s="45"/>
      <c r="F164" s="56" t="s">
        <v>1020</v>
      </c>
      <c r="G164" s="47">
        <f>SUM(G165:G167)</f>
        <v>0</v>
      </c>
      <c r="H164" s="47">
        <f>SUM(H165:H167)</f>
        <v>0</v>
      </c>
      <c r="I164" s="47">
        <f>SUM(I165:I167)</f>
        <v>0</v>
      </c>
      <c r="J164" s="47">
        <f>SUM(J165:J167)</f>
        <v>0</v>
      </c>
      <c r="K164" s="48">
        <f>SUM(K165:K167)</f>
        <v>0</v>
      </c>
    </row>
    <row r="165" spans="1:11" ht="12.75" x14ac:dyDescent="0.2">
      <c r="A165" s="49">
        <v>2</v>
      </c>
      <c r="B165" s="50">
        <v>2</v>
      </c>
      <c r="C165" s="50">
        <v>8</v>
      </c>
      <c r="D165" s="50">
        <v>8</v>
      </c>
      <c r="E165" s="50" t="s">
        <v>898</v>
      </c>
      <c r="F165" s="65" t="s">
        <v>1021</v>
      </c>
      <c r="G165" s="52"/>
      <c r="H165" s="52"/>
      <c r="I165" s="52"/>
      <c r="J165" s="95">
        <f>SUBTOTAL(9,G165:I165)</f>
        <v>0</v>
      </c>
      <c r="K165" s="96" t="str">
        <f>IFERROR(J165/$J$18*100,"0.00")</f>
        <v>0.00</v>
      </c>
    </row>
    <row r="166" spans="1:11" ht="12.75" x14ac:dyDescent="0.2">
      <c r="A166" s="49">
        <v>2</v>
      </c>
      <c r="B166" s="50">
        <v>2</v>
      </c>
      <c r="C166" s="50">
        <v>8</v>
      </c>
      <c r="D166" s="50">
        <v>8</v>
      </c>
      <c r="E166" s="50" t="s">
        <v>900</v>
      </c>
      <c r="F166" s="65" t="s">
        <v>1022</v>
      </c>
      <c r="G166" s="52"/>
      <c r="H166" s="52"/>
      <c r="I166" s="52"/>
      <c r="J166" s="95">
        <f>SUBTOTAL(9,G166:I166)</f>
        <v>0</v>
      </c>
      <c r="K166" s="96" t="str">
        <f>IFERROR(J166/$J$18*100,"0.00")</f>
        <v>0.00</v>
      </c>
    </row>
    <row r="167" spans="1:11" ht="12.75" x14ac:dyDescent="0.2">
      <c r="A167" s="49">
        <v>2</v>
      </c>
      <c r="B167" s="50">
        <v>2</v>
      </c>
      <c r="C167" s="50">
        <v>8</v>
      </c>
      <c r="D167" s="50">
        <v>8</v>
      </c>
      <c r="E167" s="50" t="s">
        <v>907</v>
      </c>
      <c r="F167" s="65" t="s">
        <v>1153</v>
      </c>
      <c r="G167" s="52"/>
      <c r="H167" s="52"/>
      <c r="I167" s="52"/>
      <c r="J167" s="95">
        <f>SUBTOTAL(9,G167:I167)</f>
        <v>0</v>
      </c>
      <c r="K167" s="96" t="str">
        <f>IFERROR(J167/$J$18*100,"0.00")</f>
        <v>0.00</v>
      </c>
    </row>
    <row r="168" spans="1:11" ht="12.75" x14ac:dyDescent="0.2">
      <c r="A168" s="44">
        <v>2</v>
      </c>
      <c r="B168" s="45">
        <v>2</v>
      </c>
      <c r="C168" s="45">
        <v>9</v>
      </c>
      <c r="D168" s="45">
        <v>2</v>
      </c>
      <c r="E168" s="50"/>
      <c r="F168" s="56" t="s">
        <v>1023</v>
      </c>
      <c r="G168" s="62">
        <f>+G169+G170</f>
        <v>0</v>
      </c>
      <c r="H168" s="62">
        <f>+H169+H170</f>
        <v>0</v>
      </c>
      <c r="I168" s="62">
        <f>+I169+I170</f>
        <v>0</v>
      </c>
      <c r="J168" s="62">
        <f>+J169+J170</f>
        <v>0</v>
      </c>
      <c r="K168" s="48">
        <f>+K169+K170</f>
        <v>0</v>
      </c>
    </row>
    <row r="169" spans="1:11" ht="12.75" x14ac:dyDescent="0.2">
      <c r="A169" s="49">
        <v>2</v>
      </c>
      <c r="B169" s="50">
        <v>2</v>
      </c>
      <c r="C169" s="50">
        <v>9</v>
      </c>
      <c r="D169" s="50">
        <v>2</v>
      </c>
      <c r="E169" s="50" t="s">
        <v>898</v>
      </c>
      <c r="F169" s="51" t="s">
        <v>1154</v>
      </c>
      <c r="G169" s="52"/>
      <c r="H169" s="52"/>
      <c r="I169" s="52"/>
      <c r="J169" s="95">
        <f>SUBTOTAL(9,G169:I169)</f>
        <v>0</v>
      </c>
      <c r="K169" s="96" t="str">
        <f>IFERROR(J169/$J$18*100,"0.00")</f>
        <v>0.00</v>
      </c>
    </row>
    <row r="170" spans="1:11" ht="12.75" x14ac:dyDescent="0.2">
      <c r="A170" s="49">
        <v>2</v>
      </c>
      <c r="B170" s="50">
        <v>2</v>
      </c>
      <c r="C170" s="50">
        <v>9</v>
      </c>
      <c r="D170" s="50">
        <v>2</v>
      </c>
      <c r="E170" s="50" t="s">
        <v>907</v>
      </c>
      <c r="F170" s="65" t="s">
        <v>1024</v>
      </c>
      <c r="G170" s="52"/>
      <c r="H170" s="52"/>
      <c r="I170" s="52"/>
      <c r="J170" s="95">
        <f>SUBTOTAL(9,G170:I170)</f>
        <v>0</v>
      </c>
      <c r="K170" s="96" t="str">
        <f>IFERROR(J170/$J$18*100,"0.00")</f>
        <v>0.00</v>
      </c>
    </row>
    <row r="171" spans="1:11" ht="12.75" x14ac:dyDescent="0.2">
      <c r="A171" s="33">
        <v>2</v>
      </c>
      <c r="B171" s="34">
        <v>3</v>
      </c>
      <c r="C171" s="35"/>
      <c r="D171" s="35"/>
      <c r="E171" s="35"/>
      <c r="F171" s="36" t="s">
        <v>1025</v>
      </c>
      <c r="G171" s="37">
        <f>+G172+G180+G189+G198+G201+G210+G225+G238</f>
        <v>0</v>
      </c>
      <c r="H171" s="37">
        <f>+H172+H180+H189+H198+H201+H210+H225+H238</f>
        <v>0</v>
      </c>
      <c r="I171" s="37">
        <f>+I172+I180+I189+I198+I201+I210+I225+I238</f>
        <v>0</v>
      </c>
      <c r="J171" s="37">
        <f>+J172+J180+J189+J198+J201+J210+J225+J238</f>
        <v>0</v>
      </c>
      <c r="K171" s="37">
        <f>+K172+K180+K189+K198+K201+K210+K225+K238</f>
        <v>0</v>
      </c>
    </row>
    <row r="172" spans="1:11" ht="12.75" x14ac:dyDescent="0.2">
      <c r="A172" s="39">
        <v>2</v>
      </c>
      <c r="B172" s="40">
        <v>3</v>
      </c>
      <c r="C172" s="40">
        <v>1</v>
      </c>
      <c r="D172" s="40"/>
      <c r="E172" s="40"/>
      <c r="F172" s="41" t="s">
        <v>1026</v>
      </c>
      <c r="G172" s="42">
        <f>+G173+G175+G178</f>
        <v>0</v>
      </c>
      <c r="H172" s="42">
        <f>+H173+H175+H178</f>
        <v>0</v>
      </c>
      <c r="I172" s="42">
        <f>+I173+I175+I178</f>
        <v>0</v>
      </c>
      <c r="J172" s="42">
        <f>+J173+J175+J178</f>
        <v>0</v>
      </c>
      <c r="K172" s="42">
        <f>+K173+K175+K178</f>
        <v>0</v>
      </c>
    </row>
    <row r="173" spans="1:11" ht="12.75" x14ac:dyDescent="0.2">
      <c r="A173" s="44">
        <v>2</v>
      </c>
      <c r="B173" s="45">
        <v>3</v>
      </c>
      <c r="C173" s="45">
        <v>1</v>
      </c>
      <c r="D173" s="45">
        <v>1</v>
      </c>
      <c r="E173" s="45"/>
      <c r="F173" s="56" t="s">
        <v>1027</v>
      </c>
      <c r="G173" s="47">
        <f>SUM(G174:G174)</f>
        <v>0</v>
      </c>
      <c r="H173" s="47">
        <f>SUM(H174:H174)</f>
        <v>0</v>
      </c>
      <c r="I173" s="47">
        <f>SUM(I174:I174)</f>
        <v>0</v>
      </c>
      <c r="J173" s="47">
        <f>SUM(J174:J174)</f>
        <v>0</v>
      </c>
      <c r="K173" s="48">
        <f>SUM(K174:K174)</f>
        <v>0</v>
      </c>
    </row>
    <row r="174" spans="1:11" ht="12.75" x14ac:dyDescent="0.2">
      <c r="A174" s="57">
        <v>2</v>
      </c>
      <c r="B174" s="50">
        <v>3</v>
      </c>
      <c r="C174" s="50">
        <v>1</v>
      </c>
      <c r="D174" s="50">
        <v>1</v>
      </c>
      <c r="E174" s="50" t="s">
        <v>898</v>
      </c>
      <c r="F174" s="51" t="s">
        <v>1027</v>
      </c>
      <c r="G174" s="52"/>
      <c r="H174" s="52"/>
      <c r="I174" s="52"/>
      <c r="J174" s="95">
        <f>SUBTOTAL(9,G174:I174)</f>
        <v>0</v>
      </c>
      <c r="K174" s="96" t="str">
        <f>IFERROR(J174/$J$18*100,"0.00")</f>
        <v>0.00</v>
      </c>
    </row>
    <row r="175" spans="1:11" ht="12.75" x14ac:dyDescent="0.2">
      <c r="A175" s="44">
        <v>2</v>
      </c>
      <c r="B175" s="45">
        <v>3</v>
      </c>
      <c r="C175" s="45">
        <v>1</v>
      </c>
      <c r="D175" s="45">
        <v>3</v>
      </c>
      <c r="E175" s="45"/>
      <c r="F175" s="56" t="s">
        <v>1028</v>
      </c>
      <c r="G175" s="47">
        <f>SUM(G176:G177)</f>
        <v>0</v>
      </c>
      <c r="H175" s="47">
        <f>SUM(H176:H177)</f>
        <v>0</v>
      </c>
      <c r="I175" s="47">
        <f>SUM(I176:I177)</f>
        <v>0</v>
      </c>
      <c r="J175" s="47">
        <f>SUM(J176:J177)</f>
        <v>0</v>
      </c>
      <c r="K175" s="48">
        <f>SUM(K176:K177)</f>
        <v>0</v>
      </c>
    </row>
    <row r="176" spans="1:11" ht="12.75" x14ac:dyDescent="0.2">
      <c r="A176" s="57">
        <v>2</v>
      </c>
      <c r="B176" s="50">
        <v>3</v>
      </c>
      <c r="C176" s="50">
        <v>1</v>
      </c>
      <c r="D176" s="50">
        <v>3</v>
      </c>
      <c r="E176" s="50" t="s">
        <v>900</v>
      </c>
      <c r="F176" s="51" t="s">
        <v>1029</v>
      </c>
      <c r="G176" s="52"/>
      <c r="H176" s="52"/>
      <c r="I176" s="52"/>
      <c r="J176" s="95">
        <f>SUBTOTAL(9,G176:I176)</f>
        <v>0</v>
      </c>
      <c r="K176" s="96" t="str">
        <f>IFERROR(J176/$J$18*100,"0.00")</f>
        <v>0.00</v>
      </c>
    </row>
    <row r="177" spans="1:11" ht="12.75" x14ac:dyDescent="0.2">
      <c r="A177" s="57">
        <v>2</v>
      </c>
      <c r="B177" s="50">
        <v>3</v>
      </c>
      <c r="C177" s="50">
        <v>1</v>
      </c>
      <c r="D177" s="50">
        <v>3</v>
      </c>
      <c r="E177" s="50" t="s">
        <v>907</v>
      </c>
      <c r="F177" s="51" t="s">
        <v>1030</v>
      </c>
      <c r="G177" s="59"/>
      <c r="H177" s="59"/>
      <c r="I177" s="59"/>
      <c r="J177" s="95">
        <f>SUBTOTAL(9,G177:I177)</f>
        <v>0</v>
      </c>
      <c r="K177" s="96" t="str">
        <f>IFERROR(J177/$J$18*100,"0.00")</f>
        <v>0.00</v>
      </c>
    </row>
    <row r="178" spans="1:11" ht="12.75" x14ac:dyDescent="0.2">
      <c r="A178" s="44">
        <v>2</v>
      </c>
      <c r="B178" s="45">
        <v>3</v>
      </c>
      <c r="C178" s="45">
        <v>1</v>
      </c>
      <c r="D178" s="45">
        <v>4</v>
      </c>
      <c r="E178" s="45"/>
      <c r="F178" s="56" t="s">
        <v>1031</v>
      </c>
      <c r="G178" s="62">
        <f>+G179</f>
        <v>0</v>
      </c>
      <c r="H178" s="62">
        <f>+H179</f>
        <v>0</v>
      </c>
      <c r="I178" s="62">
        <f>+I179</f>
        <v>0</v>
      </c>
      <c r="J178" s="62">
        <f>+J179</f>
        <v>0</v>
      </c>
      <c r="K178" s="63" t="str">
        <f>+K179</f>
        <v>0.00</v>
      </c>
    </row>
    <row r="179" spans="1:11" ht="12.75" x14ac:dyDescent="0.2">
      <c r="A179" s="57">
        <v>2</v>
      </c>
      <c r="B179" s="50">
        <v>3</v>
      </c>
      <c r="C179" s="50">
        <v>1</v>
      </c>
      <c r="D179" s="50">
        <v>4</v>
      </c>
      <c r="E179" s="50" t="s">
        <v>898</v>
      </c>
      <c r="F179" s="51" t="s">
        <v>1031</v>
      </c>
      <c r="G179" s="59"/>
      <c r="H179" s="59"/>
      <c r="I179" s="59"/>
      <c r="J179" s="95">
        <f>SUBTOTAL(9,G179:I179)</f>
        <v>0</v>
      </c>
      <c r="K179" s="96" t="str">
        <f>IFERROR(J179/$J$18*100,"0.00")</f>
        <v>0.00</v>
      </c>
    </row>
    <row r="180" spans="1:11" ht="12.75" x14ac:dyDescent="0.2">
      <c r="A180" s="39">
        <v>2</v>
      </c>
      <c r="B180" s="40">
        <v>3</v>
      </c>
      <c r="C180" s="40">
        <v>2</v>
      </c>
      <c r="D180" s="40"/>
      <c r="E180" s="40"/>
      <c r="F180" s="41" t="s">
        <v>1032</v>
      </c>
      <c r="G180" s="42">
        <f>+G181+G183+G185+G187</f>
        <v>0</v>
      </c>
      <c r="H180" s="42">
        <f>+H181+H183+H185+H187</f>
        <v>0</v>
      </c>
      <c r="I180" s="42">
        <f>+I181+I183+I185+I187</f>
        <v>0</v>
      </c>
      <c r="J180" s="42">
        <f>+J181+J183+J185+J187</f>
        <v>0</v>
      </c>
      <c r="K180" s="43">
        <f>+K181+K183+K185+K187</f>
        <v>0</v>
      </c>
    </row>
    <row r="181" spans="1:11" ht="12.75" x14ac:dyDescent="0.2">
      <c r="A181" s="44">
        <v>2</v>
      </c>
      <c r="B181" s="45">
        <v>3</v>
      </c>
      <c r="C181" s="45">
        <v>2</v>
      </c>
      <c r="D181" s="45">
        <v>1</v>
      </c>
      <c r="E181" s="45"/>
      <c r="F181" s="56" t="s">
        <v>1033</v>
      </c>
      <c r="G181" s="62">
        <f>+G182</f>
        <v>0</v>
      </c>
      <c r="H181" s="62">
        <f>+H182</f>
        <v>0</v>
      </c>
      <c r="I181" s="62">
        <f>+I182</f>
        <v>0</v>
      </c>
      <c r="J181" s="62">
        <f>+J182</f>
        <v>0</v>
      </c>
      <c r="K181" s="63" t="str">
        <f>+K182</f>
        <v>0.00</v>
      </c>
    </row>
    <row r="182" spans="1:11" ht="12.75" x14ac:dyDescent="0.2">
      <c r="A182" s="57">
        <v>2</v>
      </c>
      <c r="B182" s="50">
        <v>3</v>
      </c>
      <c r="C182" s="50">
        <v>2</v>
      </c>
      <c r="D182" s="50">
        <v>1</v>
      </c>
      <c r="E182" s="50" t="s">
        <v>898</v>
      </c>
      <c r="F182" s="51" t="s">
        <v>1033</v>
      </c>
      <c r="G182" s="59"/>
      <c r="H182" s="59"/>
      <c r="I182" s="59"/>
      <c r="J182" s="95">
        <f>SUBTOTAL(9,G182:I182)</f>
        <v>0</v>
      </c>
      <c r="K182" s="96" t="str">
        <f>IFERROR(J182/$J$18*100,"0.00")</f>
        <v>0.00</v>
      </c>
    </row>
    <row r="183" spans="1:11" ht="12.75" x14ac:dyDescent="0.2">
      <c r="A183" s="44">
        <v>2</v>
      </c>
      <c r="B183" s="45">
        <v>3</v>
      </c>
      <c r="C183" s="45">
        <v>2</v>
      </c>
      <c r="D183" s="45">
        <v>2</v>
      </c>
      <c r="E183" s="45"/>
      <c r="F183" s="56" t="s">
        <v>1034</v>
      </c>
      <c r="G183" s="62">
        <f>+G184</f>
        <v>0</v>
      </c>
      <c r="H183" s="62">
        <f>+H184</f>
        <v>0</v>
      </c>
      <c r="I183" s="62">
        <f>+I184</f>
        <v>0</v>
      </c>
      <c r="J183" s="62">
        <f>+J184</f>
        <v>0</v>
      </c>
      <c r="K183" s="63" t="str">
        <f>+K184</f>
        <v>0.00</v>
      </c>
    </row>
    <row r="184" spans="1:11" ht="12.75" x14ac:dyDescent="0.2">
      <c r="A184" s="57">
        <v>2</v>
      </c>
      <c r="B184" s="50">
        <v>3</v>
      </c>
      <c r="C184" s="50">
        <v>2</v>
      </c>
      <c r="D184" s="50">
        <v>2</v>
      </c>
      <c r="E184" s="50" t="s">
        <v>898</v>
      </c>
      <c r="F184" s="51" t="s">
        <v>1034</v>
      </c>
      <c r="G184" s="59"/>
      <c r="H184" s="59"/>
      <c r="I184" s="59"/>
      <c r="J184" s="95">
        <f>SUBTOTAL(9,G184:I184)</f>
        <v>0</v>
      </c>
      <c r="K184" s="96" t="str">
        <f>IFERROR(J184/$J$18*100,"0.00")</f>
        <v>0.00</v>
      </c>
    </row>
    <row r="185" spans="1:11" ht="12.75" x14ac:dyDescent="0.2">
      <c r="A185" s="44">
        <v>2</v>
      </c>
      <c r="B185" s="45">
        <v>3</v>
      </c>
      <c r="C185" s="45">
        <v>2</v>
      </c>
      <c r="D185" s="45">
        <v>3</v>
      </c>
      <c r="E185" s="45"/>
      <c r="F185" s="56" t="s">
        <v>1035</v>
      </c>
      <c r="G185" s="62">
        <f>+G186</f>
        <v>0</v>
      </c>
      <c r="H185" s="62">
        <f>+H186</f>
        <v>0</v>
      </c>
      <c r="I185" s="62">
        <f>+I186</f>
        <v>0</v>
      </c>
      <c r="J185" s="62">
        <f>+J186</f>
        <v>0</v>
      </c>
      <c r="K185" s="63" t="str">
        <f>+K186</f>
        <v>0.00</v>
      </c>
    </row>
    <row r="186" spans="1:11" ht="12.75" x14ac:dyDescent="0.2">
      <c r="A186" s="57">
        <v>2</v>
      </c>
      <c r="B186" s="50">
        <v>3</v>
      </c>
      <c r="C186" s="50">
        <v>2</v>
      </c>
      <c r="D186" s="50">
        <v>3</v>
      </c>
      <c r="E186" s="50" t="s">
        <v>898</v>
      </c>
      <c r="F186" s="51" t="s">
        <v>1035</v>
      </c>
      <c r="G186" s="59"/>
      <c r="H186" s="59"/>
      <c r="I186" s="59"/>
      <c r="J186" s="95">
        <f>SUBTOTAL(9,G186:I186)</f>
        <v>0</v>
      </c>
      <c r="K186" s="96" t="str">
        <f>IFERROR(J186/$J$18*100,"0.00")</f>
        <v>0.00</v>
      </c>
    </row>
    <row r="187" spans="1:11" ht="12.75" x14ac:dyDescent="0.2">
      <c r="A187" s="44">
        <v>2</v>
      </c>
      <c r="B187" s="45">
        <v>3</v>
      </c>
      <c r="C187" s="45">
        <v>2</v>
      </c>
      <c r="D187" s="45">
        <v>4</v>
      </c>
      <c r="E187" s="45"/>
      <c r="F187" s="56" t="s">
        <v>1036</v>
      </c>
      <c r="G187" s="62">
        <f>+G188</f>
        <v>0</v>
      </c>
      <c r="H187" s="62">
        <f>+H188</f>
        <v>0</v>
      </c>
      <c r="I187" s="62">
        <f>+I188</f>
        <v>0</v>
      </c>
      <c r="J187" s="62">
        <f>+J188</f>
        <v>0</v>
      </c>
      <c r="K187" s="63" t="str">
        <f>+K188</f>
        <v>0.00</v>
      </c>
    </row>
    <row r="188" spans="1:11" ht="12.75" x14ac:dyDescent="0.2">
      <c r="A188" s="57">
        <v>2</v>
      </c>
      <c r="B188" s="50">
        <v>3</v>
      </c>
      <c r="C188" s="50">
        <v>2</v>
      </c>
      <c r="D188" s="50">
        <v>4</v>
      </c>
      <c r="E188" s="50" t="s">
        <v>898</v>
      </c>
      <c r="F188" s="51" t="s">
        <v>1036</v>
      </c>
      <c r="G188" s="59"/>
      <c r="H188" s="59"/>
      <c r="I188" s="59"/>
      <c r="J188" s="95">
        <f>SUBTOTAL(9,G188:I188)</f>
        <v>0</v>
      </c>
      <c r="K188" s="96" t="str">
        <f>IFERROR(J188/$J$18*100,"0.00")</f>
        <v>0.00</v>
      </c>
    </row>
    <row r="189" spans="1:11" ht="12.75" x14ac:dyDescent="0.2">
      <c r="A189" s="39">
        <v>2</v>
      </c>
      <c r="B189" s="40">
        <v>3</v>
      </c>
      <c r="C189" s="40">
        <v>3</v>
      </c>
      <c r="D189" s="40"/>
      <c r="E189" s="40"/>
      <c r="F189" s="41" t="s">
        <v>1037</v>
      </c>
      <c r="G189" s="42">
        <f>+G190+G192+G194+G196</f>
        <v>0</v>
      </c>
      <c r="H189" s="42">
        <f>+H190+H192+H194+H196</f>
        <v>0</v>
      </c>
      <c r="I189" s="42">
        <f>+I190+I192+I194+I196</f>
        <v>0</v>
      </c>
      <c r="J189" s="42">
        <f>+J190+J192+J194+J196</f>
        <v>0</v>
      </c>
      <c r="K189" s="42">
        <f>+K190+K192+K194+K196</f>
        <v>0</v>
      </c>
    </row>
    <row r="190" spans="1:11" ht="12.75" x14ac:dyDescent="0.2">
      <c r="A190" s="44">
        <v>2</v>
      </c>
      <c r="B190" s="45">
        <v>3</v>
      </c>
      <c r="C190" s="45">
        <v>3</v>
      </c>
      <c r="D190" s="45">
        <v>1</v>
      </c>
      <c r="E190" s="45"/>
      <c r="F190" s="56" t="s">
        <v>1038</v>
      </c>
      <c r="G190" s="47">
        <f>G191</f>
        <v>0</v>
      </c>
      <c r="H190" s="47">
        <f>H191</f>
        <v>0</v>
      </c>
      <c r="I190" s="47">
        <f>I191</f>
        <v>0</v>
      </c>
      <c r="J190" s="47">
        <f>J191</f>
        <v>0</v>
      </c>
      <c r="K190" s="48" t="str">
        <f>K191</f>
        <v>0.00</v>
      </c>
    </row>
    <row r="191" spans="1:11" ht="12.75" x14ac:dyDescent="0.2">
      <c r="A191" s="57">
        <v>2</v>
      </c>
      <c r="B191" s="50">
        <v>3</v>
      </c>
      <c r="C191" s="50">
        <v>3</v>
      </c>
      <c r="D191" s="50">
        <v>1</v>
      </c>
      <c r="E191" s="50" t="s">
        <v>898</v>
      </c>
      <c r="F191" s="51" t="s">
        <v>1038</v>
      </c>
      <c r="G191" s="52"/>
      <c r="H191" s="52"/>
      <c r="I191" s="52"/>
      <c r="J191" s="95">
        <f>SUBTOTAL(9,G191:I191)</f>
        <v>0</v>
      </c>
      <c r="K191" s="96" t="str">
        <f>IFERROR(J191/$J$18*100,"0.00")</f>
        <v>0.00</v>
      </c>
    </row>
    <row r="192" spans="1:11" ht="12.75" x14ac:dyDescent="0.2">
      <c r="A192" s="44">
        <v>2</v>
      </c>
      <c r="B192" s="45">
        <v>3</v>
      </c>
      <c r="C192" s="45">
        <v>3</v>
      </c>
      <c r="D192" s="45">
        <v>2</v>
      </c>
      <c r="E192" s="45"/>
      <c r="F192" s="56" t="s">
        <v>1039</v>
      </c>
      <c r="G192" s="62">
        <f>+G193</f>
        <v>0</v>
      </c>
      <c r="H192" s="62">
        <f>+H193</f>
        <v>0</v>
      </c>
      <c r="I192" s="62">
        <f>+I193</f>
        <v>0</v>
      </c>
      <c r="J192" s="62">
        <f>+J193</f>
        <v>0</v>
      </c>
      <c r="K192" s="63" t="str">
        <f>+K193</f>
        <v>0.00</v>
      </c>
    </row>
    <row r="193" spans="1:11" ht="12.75" x14ac:dyDescent="0.2">
      <c r="A193" s="57">
        <v>2</v>
      </c>
      <c r="B193" s="50">
        <v>3</v>
      </c>
      <c r="C193" s="50">
        <v>3</v>
      </c>
      <c r="D193" s="50">
        <v>2</v>
      </c>
      <c r="E193" s="50" t="s">
        <v>898</v>
      </c>
      <c r="F193" s="51" t="s">
        <v>1039</v>
      </c>
      <c r="G193" s="52"/>
      <c r="H193" s="52"/>
      <c r="I193" s="52"/>
      <c r="J193" s="95">
        <f>SUBTOTAL(9,G193:I193)</f>
        <v>0</v>
      </c>
      <c r="K193" s="96" t="str">
        <f>IFERROR(J193/$J$18*100,"0.00")</f>
        <v>0.00</v>
      </c>
    </row>
    <row r="194" spans="1:11" ht="12.75" x14ac:dyDescent="0.2">
      <c r="A194" s="44">
        <v>2</v>
      </c>
      <c r="B194" s="45">
        <v>3</v>
      </c>
      <c r="C194" s="45">
        <v>3</v>
      </c>
      <c r="D194" s="45">
        <v>3</v>
      </c>
      <c r="E194" s="45"/>
      <c r="F194" s="56" t="s">
        <v>1040</v>
      </c>
      <c r="G194" s="62">
        <f>+G195</f>
        <v>0</v>
      </c>
      <c r="H194" s="62">
        <f>+H195</f>
        <v>0</v>
      </c>
      <c r="I194" s="62">
        <f>+I195</f>
        <v>0</v>
      </c>
      <c r="J194" s="62">
        <f>+J195</f>
        <v>0</v>
      </c>
      <c r="K194" s="63" t="str">
        <f>+K195</f>
        <v>0.00</v>
      </c>
    </row>
    <row r="195" spans="1:11" ht="12.75" x14ac:dyDescent="0.2">
      <c r="A195" s="57">
        <v>2</v>
      </c>
      <c r="B195" s="50">
        <v>3</v>
      </c>
      <c r="C195" s="50">
        <v>3</v>
      </c>
      <c r="D195" s="50">
        <v>3</v>
      </c>
      <c r="E195" s="50" t="s">
        <v>898</v>
      </c>
      <c r="F195" s="51" t="s">
        <v>1040</v>
      </c>
      <c r="G195" s="52"/>
      <c r="H195" s="52"/>
      <c r="I195" s="52"/>
      <c r="J195" s="95">
        <f>SUBTOTAL(9,G195:I195)</f>
        <v>0</v>
      </c>
      <c r="K195" s="96" t="str">
        <f>IFERROR(J195/$J$18*100,"0.00")</f>
        <v>0.00</v>
      </c>
    </row>
    <row r="196" spans="1:11" ht="12.75" x14ac:dyDescent="0.2">
      <c r="A196" s="44">
        <v>2</v>
      </c>
      <c r="B196" s="45">
        <v>3</v>
      </c>
      <c r="C196" s="45">
        <v>3</v>
      </c>
      <c r="D196" s="45">
        <v>4</v>
      </c>
      <c r="E196" s="45"/>
      <c r="F196" s="56" t="s">
        <v>1041</v>
      </c>
      <c r="G196" s="62">
        <f>+G197</f>
        <v>0</v>
      </c>
      <c r="H196" s="62">
        <f>+H197</f>
        <v>0</v>
      </c>
      <c r="I196" s="62">
        <f>+I197</f>
        <v>0</v>
      </c>
      <c r="J196" s="62">
        <f>+J197</f>
        <v>0</v>
      </c>
      <c r="K196" s="63" t="str">
        <f>+K197</f>
        <v>0.00</v>
      </c>
    </row>
    <row r="197" spans="1:11" ht="12.75" x14ac:dyDescent="0.2">
      <c r="A197" s="57">
        <v>2</v>
      </c>
      <c r="B197" s="50">
        <v>3</v>
      </c>
      <c r="C197" s="50">
        <v>3</v>
      </c>
      <c r="D197" s="50">
        <v>4</v>
      </c>
      <c r="E197" s="50" t="s">
        <v>898</v>
      </c>
      <c r="F197" s="51" t="s">
        <v>1041</v>
      </c>
      <c r="G197" s="59"/>
      <c r="H197" s="59"/>
      <c r="I197" s="59"/>
      <c r="J197" s="95">
        <f>SUBTOTAL(9,G197:I197)</f>
        <v>0</v>
      </c>
      <c r="K197" s="96" t="str">
        <f>IFERROR(J197/$J$18*100,"0.00")</f>
        <v>0.00</v>
      </c>
    </row>
    <row r="198" spans="1:11" ht="12.75" x14ac:dyDescent="0.2">
      <c r="A198" s="39">
        <v>2</v>
      </c>
      <c r="B198" s="40">
        <v>3</v>
      </c>
      <c r="C198" s="40">
        <v>4</v>
      </c>
      <c r="D198" s="40"/>
      <c r="E198" s="40"/>
      <c r="F198" s="41" t="s">
        <v>1042</v>
      </c>
      <c r="G198" s="42">
        <f t="shared" ref="G198:K199" si="8">+G199</f>
        <v>0</v>
      </c>
      <c r="H198" s="42">
        <f t="shared" si="8"/>
        <v>0</v>
      </c>
      <c r="I198" s="42">
        <f t="shared" si="8"/>
        <v>0</v>
      </c>
      <c r="J198" s="42">
        <f t="shared" si="8"/>
        <v>0</v>
      </c>
      <c r="K198" s="43" t="str">
        <f t="shared" si="8"/>
        <v>0.00</v>
      </c>
    </row>
    <row r="199" spans="1:11" ht="12.75" x14ac:dyDescent="0.2">
      <c r="A199" s="44">
        <v>2</v>
      </c>
      <c r="B199" s="45">
        <v>3</v>
      </c>
      <c r="C199" s="45">
        <v>4</v>
      </c>
      <c r="D199" s="45">
        <v>1</v>
      </c>
      <c r="E199" s="45"/>
      <c r="F199" s="56" t="s">
        <v>1043</v>
      </c>
      <c r="G199" s="62">
        <f t="shared" si="8"/>
        <v>0</v>
      </c>
      <c r="H199" s="62">
        <f t="shared" si="8"/>
        <v>0</v>
      </c>
      <c r="I199" s="62">
        <f t="shared" si="8"/>
        <v>0</v>
      </c>
      <c r="J199" s="62">
        <f t="shared" si="8"/>
        <v>0</v>
      </c>
      <c r="K199" s="63" t="str">
        <f t="shared" si="8"/>
        <v>0.00</v>
      </c>
    </row>
    <row r="200" spans="1:11" ht="12.75" x14ac:dyDescent="0.2">
      <c r="A200" s="57">
        <v>2</v>
      </c>
      <c r="B200" s="50">
        <v>3</v>
      </c>
      <c r="C200" s="50">
        <v>4</v>
      </c>
      <c r="D200" s="50">
        <v>1</v>
      </c>
      <c r="E200" s="50" t="s">
        <v>898</v>
      </c>
      <c r="F200" s="51" t="s">
        <v>1043</v>
      </c>
      <c r="G200" s="52"/>
      <c r="H200" s="52"/>
      <c r="I200" s="52"/>
      <c r="J200" s="95">
        <f>SUBTOTAL(9,G200:I200)</f>
        <v>0</v>
      </c>
      <c r="K200" s="96" t="str">
        <f>IFERROR(J200/$J$18*100,"0.00")</f>
        <v>0.00</v>
      </c>
    </row>
    <row r="201" spans="1:11" ht="12.75" x14ac:dyDescent="0.2">
      <c r="A201" s="39">
        <v>2</v>
      </c>
      <c r="B201" s="40">
        <v>3</v>
      </c>
      <c r="C201" s="40">
        <v>5</v>
      </c>
      <c r="D201" s="40"/>
      <c r="E201" s="40"/>
      <c r="F201" s="41" t="s">
        <v>1044</v>
      </c>
      <c r="G201" s="42">
        <f>+G202+G204+G206+G208</f>
        <v>0</v>
      </c>
      <c r="H201" s="42">
        <f>+H202+H204+H206+H208</f>
        <v>0</v>
      </c>
      <c r="I201" s="42">
        <f>+I202+I204+I206+I208</f>
        <v>0</v>
      </c>
      <c r="J201" s="42">
        <f>+J202+J204+J206+J208</f>
        <v>0</v>
      </c>
      <c r="K201" s="42">
        <f>+K202+K204+K206+K208</f>
        <v>0</v>
      </c>
    </row>
    <row r="202" spans="1:11" ht="12.75" x14ac:dyDescent="0.2">
      <c r="A202" s="44">
        <v>2</v>
      </c>
      <c r="B202" s="45">
        <v>3</v>
      </c>
      <c r="C202" s="45">
        <v>5</v>
      </c>
      <c r="D202" s="45">
        <v>2</v>
      </c>
      <c r="E202" s="45"/>
      <c r="F202" s="56" t="s">
        <v>1045</v>
      </c>
      <c r="G202" s="62">
        <f>+G203</f>
        <v>0</v>
      </c>
      <c r="H202" s="62">
        <f>+H203</f>
        <v>0</v>
      </c>
      <c r="I202" s="62">
        <f>+I203</f>
        <v>0</v>
      </c>
      <c r="J202" s="62">
        <f>+J203</f>
        <v>0</v>
      </c>
      <c r="K202" s="63" t="str">
        <f>+K203</f>
        <v>0.00</v>
      </c>
    </row>
    <row r="203" spans="1:11" ht="12.75" x14ac:dyDescent="0.2">
      <c r="A203" s="57">
        <v>2</v>
      </c>
      <c r="B203" s="50">
        <v>3</v>
      </c>
      <c r="C203" s="50">
        <v>5</v>
      </c>
      <c r="D203" s="50">
        <v>2</v>
      </c>
      <c r="E203" s="50" t="s">
        <v>898</v>
      </c>
      <c r="F203" s="51" t="s">
        <v>1045</v>
      </c>
      <c r="G203" s="59"/>
      <c r="H203" s="59"/>
      <c r="I203" s="59"/>
      <c r="J203" s="95">
        <f>SUBTOTAL(9,G203:I203)</f>
        <v>0</v>
      </c>
      <c r="K203" s="96" t="str">
        <f>IFERROR(J203/$J$18*100,"0.00")</f>
        <v>0.00</v>
      </c>
    </row>
    <row r="204" spans="1:11" ht="12.75" x14ac:dyDescent="0.2">
      <c r="A204" s="44">
        <v>2</v>
      </c>
      <c r="B204" s="45">
        <v>3</v>
      </c>
      <c r="C204" s="45">
        <v>5</v>
      </c>
      <c r="D204" s="45">
        <v>3</v>
      </c>
      <c r="E204" s="45"/>
      <c r="F204" s="56" t="s">
        <v>1046</v>
      </c>
      <c r="G204" s="62">
        <f>+G205</f>
        <v>0</v>
      </c>
      <c r="H204" s="62">
        <f>+H205</f>
        <v>0</v>
      </c>
      <c r="I204" s="62">
        <f>+I205</f>
        <v>0</v>
      </c>
      <c r="J204" s="62">
        <f>+J205</f>
        <v>0</v>
      </c>
      <c r="K204" s="63" t="str">
        <f>+K205</f>
        <v>0.00</v>
      </c>
    </row>
    <row r="205" spans="1:11" ht="12.75" x14ac:dyDescent="0.2">
      <c r="A205" s="57">
        <v>2</v>
      </c>
      <c r="B205" s="50">
        <v>3</v>
      </c>
      <c r="C205" s="50">
        <v>5</v>
      </c>
      <c r="D205" s="50">
        <v>3</v>
      </c>
      <c r="E205" s="50" t="s">
        <v>898</v>
      </c>
      <c r="F205" s="51" t="s">
        <v>1046</v>
      </c>
      <c r="G205" s="52"/>
      <c r="H205" s="52"/>
      <c r="I205" s="52"/>
      <c r="J205" s="95">
        <f>SUBTOTAL(9,G205:I205)</f>
        <v>0</v>
      </c>
      <c r="K205" s="96" t="str">
        <f>IFERROR(J205/$J$18*100,"0.00")</f>
        <v>0.00</v>
      </c>
    </row>
    <row r="206" spans="1:11" ht="12.75" x14ac:dyDescent="0.2">
      <c r="A206" s="44">
        <v>2</v>
      </c>
      <c r="B206" s="45">
        <v>3</v>
      </c>
      <c r="C206" s="45">
        <v>5</v>
      </c>
      <c r="D206" s="45">
        <v>4</v>
      </c>
      <c r="E206" s="45"/>
      <c r="F206" s="56" t="s">
        <v>1047</v>
      </c>
      <c r="G206" s="62">
        <f>+G207</f>
        <v>0</v>
      </c>
      <c r="H206" s="62">
        <f>+H207</f>
        <v>0</v>
      </c>
      <c r="I206" s="62">
        <f>+I207</f>
        <v>0</v>
      </c>
      <c r="J206" s="62">
        <f>+J207</f>
        <v>0</v>
      </c>
      <c r="K206" s="63" t="str">
        <f>+K207</f>
        <v>0.00</v>
      </c>
    </row>
    <row r="207" spans="1:11" ht="12.75" x14ac:dyDescent="0.2">
      <c r="A207" s="57">
        <v>2</v>
      </c>
      <c r="B207" s="50">
        <v>3</v>
      </c>
      <c r="C207" s="50">
        <v>5</v>
      </c>
      <c r="D207" s="50">
        <v>4</v>
      </c>
      <c r="E207" s="50" t="s">
        <v>898</v>
      </c>
      <c r="F207" s="51" t="s">
        <v>1047</v>
      </c>
      <c r="G207" s="59"/>
      <c r="H207" s="59"/>
      <c r="I207" s="59"/>
      <c r="J207" s="95">
        <f>SUBTOTAL(9,G207:I207)</f>
        <v>0</v>
      </c>
      <c r="K207" s="96" t="str">
        <f>IFERROR(J207/$J$18*100,"0.00")</f>
        <v>0.00</v>
      </c>
    </row>
    <row r="208" spans="1:11" ht="12.75" x14ac:dyDescent="0.2">
      <c r="A208" s="44">
        <v>2</v>
      </c>
      <c r="B208" s="45">
        <v>3</v>
      </c>
      <c r="C208" s="45">
        <v>5</v>
      </c>
      <c r="D208" s="45">
        <v>5</v>
      </c>
      <c r="E208" s="45"/>
      <c r="F208" s="56" t="s">
        <v>1048</v>
      </c>
      <c r="G208" s="62">
        <f>+G209</f>
        <v>0</v>
      </c>
      <c r="H208" s="62">
        <f>+H209</f>
        <v>0</v>
      </c>
      <c r="I208" s="62">
        <f>+I209</f>
        <v>0</v>
      </c>
      <c r="J208" s="62">
        <f>+J209</f>
        <v>0</v>
      </c>
      <c r="K208" s="63" t="str">
        <f>+K209</f>
        <v>0.00</v>
      </c>
    </row>
    <row r="209" spans="1:11" ht="12.75" x14ac:dyDescent="0.2">
      <c r="A209" s="57">
        <v>2</v>
      </c>
      <c r="B209" s="50">
        <v>3</v>
      </c>
      <c r="C209" s="50">
        <v>5</v>
      </c>
      <c r="D209" s="50">
        <v>5</v>
      </c>
      <c r="E209" s="50" t="s">
        <v>898</v>
      </c>
      <c r="F209" s="51" t="s">
        <v>1049</v>
      </c>
      <c r="G209" s="52"/>
      <c r="H209" s="52"/>
      <c r="I209" s="52"/>
      <c r="J209" s="95">
        <f>SUBTOTAL(9,G209:I209)</f>
        <v>0</v>
      </c>
      <c r="K209" s="96" t="str">
        <f>IFERROR(J209/$J$18*100,"0.00")</f>
        <v>0.00</v>
      </c>
    </row>
    <row r="210" spans="1:11" ht="12.75" x14ac:dyDescent="0.2">
      <c r="A210" s="39">
        <v>2</v>
      </c>
      <c r="B210" s="40">
        <v>3</v>
      </c>
      <c r="C210" s="40">
        <v>6</v>
      </c>
      <c r="D210" s="40"/>
      <c r="E210" s="40"/>
      <c r="F210" s="41" t="s">
        <v>1050</v>
      </c>
      <c r="G210" s="42">
        <f>+G211+G215+G219+G223</f>
        <v>0</v>
      </c>
      <c r="H210" s="42">
        <f>+H211+H215+H219+H223</f>
        <v>0</v>
      </c>
      <c r="I210" s="42">
        <f>+I211+I215+I219+I223</f>
        <v>0</v>
      </c>
      <c r="J210" s="42">
        <f>+J211+J215+J219+J223</f>
        <v>0</v>
      </c>
      <c r="K210" s="42">
        <f>+K211+K215+K219+K223</f>
        <v>0</v>
      </c>
    </row>
    <row r="211" spans="1:11" ht="12.75" x14ac:dyDescent="0.2">
      <c r="A211" s="44">
        <v>2</v>
      </c>
      <c r="B211" s="45">
        <v>3</v>
      </c>
      <c r="C211" s="45">
        <v>6</v>
      </c>
      <c r="D211" s="45">
        <v>1</v>
      </c>
      <c r="E211" s="45"/>
      <c r="F211" s="56" t="s">
        <v>1051</v>
      </c>
      <c r="G211" s="62">
        <f>+G212+G213+G214</f>
        <v>0</v>
      </c>
      <c r="H211" s="62">
        <f>+H212+H213+H214</f>
        <v>0</v>
      </c>
      <c r="I211" s="62">
        <f>+I212+I213+I214</f>
        <v>0</v>
      </c>
      <c r="J211" s="62">
        <f>+J212+J213+J214</f>
        <v>0</v>
      </c>
      <c r="K211" s="63">
        <f>+K212+K213+K214</f>
        <v>0</v>
      </c>
    </row>
    <row r="212" spans="1:11" ht="12.75" x14ac:dyDescent="0.2">
      <c r="A212" s="57">
        <v>2</v>
      </c>
      <c r="B212" s="50">
        <v>3</v>
      </c>
      <c r="C212" s="50">
        <v>6</v>
      </c>
      <c r="D212" s="50">
        <v>1</v>
      </c>
      <c r="E212" s="50" t="s">
        <v>898</v>
      </c>
      <c r="F212" s="51" t="s">
        <v>1052</v>
      </c>
      <c r="G212" s="52"/>
      <c r="H212" s="52"/>
      <c r="I212" s="52"/>
      <c r="J212" s="95">
        <f>SUBTOTAL(9,G212:I212)</f>
        <v>0</v>
      </c>
      <c r="K212" s="96" t="str">
        <f>IFERROR(J212/$J$18*100,"0.00")</f>
        <v>0.00</v>
      </c>
    </row>
    <row r="213" spans="1:11" ht="12.75" x14ac:dyDescent="0.2">
      <c r="A213" s="57">
        <v>2</v>
      </c>
      <c r="B213" s="50">
        <v>3</v>
      </c>
      <c r="C213" s="50">
        <v>6</v>
      </c>
      <c r="D213" s="50">
        <v>1</v>
      </c>
      <c r="E213" s="50" t="s">
        <v>900</v>
      </c>
      <c r="F213" s="51" t="s">
        <v>1053</v>
      </c>
      <c r="G213" s="52"/>
      <c r="H213" s="52"/>
      <c r="I213" s="52"/>
      <c r="J213" s="95">
        <f>SUBTOTAL(9,G213:I213)</f>
        <v>0</v>
      </c>
      <c r="K213" s="96" t="str">
        <f>IFERROR(J213/$J$18*100,"0.00")</f>
        <v>0.00</v>
      </c>
    </row>
    <row r="214" spans="1:11" ht="12.75" x14ac:dyDescent="0.2">
      <c r="A214" s="57">
        <v>2</v>
      </c>
      <c r="B214" s="50">
        <v>3</v>
      </c>
      <c r="C214" s="50">
        <v>6</v>
      </c>
      <c r="D214" s="50">
        <v>1</v>
      </c>
      <c r="E214" s="50" t="s">
        <v>922</v>
      </c>
      <c r="F214" s="51" t="s">
        <v>1054</v>
      </c>
      <c r="G214" s="52"/>
      <c r="H214" s="52"/>
      <c r="I214" s="52"/>
      <c r="J214" s="95">
        <f>SUBTOTAL(9,G214:I214)</f>
        <v>0</v>
      </c>
      <c r="K214" s="96" t="str">
        <f>IFERROR(J214/$J$18*100,"0.00")</f>
        <v>0.00</v>
      </c>
    </row>
    <row r="215" spans="1:11" ht="12.75" x14ac:dyDescent="0.2">
      <c r="A215" s="44">
        <v>2</v>
      </c>
      <c r="B215" s="45">
        <v>3</v>
      </c>
      <c r="C215" s="45">
        <v>6</v>
      </c>
      <c r="D215" s="45">
        <v>2</v>
      </c>
      <c r="E215" s="45"/>
      <c r="F215" s="56" t="s">
        <v>1055</v>
      </c>
      <c r="G215" s="62">
        <f>+G216+G217+G218</f>
        <v>0</v>
      </c>
      <c r="H215" s="62">
        <f>+H216+H217+H218</f>
        <v>0</v>
      </c>
      <c r="I215" s="62">
        <f>+I216+I217+I218</f>
        <v>0</v>
      </c>
      <c r="J215" s="62">
        <f>+J216+J217+J218</f>
        <v>0</v>
      </c>
      <c r="K215" s="63">
        <f>+K216+K217+K218</f>
        <v>0</v>
      </c>
    </row>
    <row r="216" spans="1:11" ht="12.75" x14ac:dyDescent="0.2">
      <c r="A216" s="57">
        <v>2</v>
      </c>
      <c r="B216" s="50">
        <v>3</v>
      </c>
      <c r="C216" s="50">
        <v>6</v>
      </c>
      <c r="D216" s="50">
        <v>2</v>
      </c>
      <c r="E216" s="50" t="s">
        <v>898</v>
      </c>
      <c r="F216" s="51" t="s">
        <v>1056</v>
      </c>
      <c r="G216" s="52"/>
      <c r="H216" s="52"/>
      <c r="I216" s="52"/>
      <c r="J216" s="95">
        <f>SUBTOTAL(9,G216:I216)</f>
        <v>0</v>
      </c>
      <c r="K216" s="96" t="str">
        <f>IFERROR(J216/$J$18*100,"0.00")</f>
        <v>0.00</v>
      </c>
    </row>
    <row r="217" spans="1:11" ht="12.75" x14ac:dyDescent="0.2">
      <c r="A217" s="57">
        <v>2</v>
      </c>
      <c r="B217" s="50">
        <v>3</v>
      </c>
      <c r="C217" s="50">
        <v>6</v>
      </c>
      <c r="D217" s="50">
        <v>2</v>
      </c>
      <c r="E217" s="50" t="s">
        <v>900</v>
      </c>
      <c r="F217" s="51" t="s">
        <v>1057</v>
      </c>
      <c r="G217" s="52"/>
      <c r="H217" s="52"/>
      <c r="I217" s="52"/>
      <c r="J217" s="95">
        <f>SUBTOTAL(9,G217:I217)</f>
        <v>0</v>
      </c>
      <c r="K217" s="96" t="str">
        <f>IFERROR(J217/$J$18*100,"0.00")</f>
        <v>0.00</v>
      </c>
    </row>
    <row r="218" spans="1:11" ht="12.75" x14ac:dyDescent="0.2">
      <c r="A218" s="57">
        <v>2</v>
      </c>
      <c r="B218" s="50">
        <v>3</v>
      </c>
      <c r="C218" s="50">
        <v>6</v>
      </c>
      <c r="D218" s="50">
        <v>2</v>
      </c>
      <c r="E218" s="50" t="s">
        <v>907</v>
      </c>
      <c r="F218" s="51" t="s">
        <v>1058</v>
      </c>
      <c r="G218" s="59"/>
      <c r="H218" s="59"/>
      <c r="I218" s="59"/>
      <c r="J218" s="95">
        <f>SUBTOTAL(9,G218:I218)</f>
        <v>0</v>
      </c>
      <c r="K218" s="96" t="str">
        <f>IFERROR(J218/$J$18*100,"0.00")</f>
        <v>0.00</v>
      </c>
    </row>
    <row r="219" spans="1:11" ht="12.75" x14ac:dyDescent="0.2">
      <c r="A219" s="44">
        <v>2</v>
      </c>
      <c r="B219" s="45">
        <v>3</v>
      </c>
      <c r="C219" s="45">
        <v>6</v>
      </c>
      <c r="D219" s="45">
        <v>3</v>
      </c>
      <c r="E219" s="45"/>
      <c r="F219" s="56" t="s">
        <v>1059</v>
      </c>
      <c r="G219" s="62">
        <f>+G220+G221+G222</f>
        <v>0</v>
      </c>
      <c r="H219" s="62">
        <f>+H220+H221+H222</f>
        <v>0</v>
      </c>
      <c r="I219" s="62">
        <f>+I220+I221+I222</f>
        <v>0</v>
      </c>
      <c r="J219" s="62">
        <f>+J220+J221+J222</f>
        <v>0</v>
      </c>
      <c r="K219" s="63">
        <f>+K220+K221+K222</f>
        <v>0</v>
      </c>
    </row>
    <row r="220" spans="1:11" ht="12.75" x14ac:dyDescent="0.2">
      <c r="A220" s="57">
        <v>2</v>
      </c>
      <c r="B220" s="50">
        <v>3</v>
      </c>
      <c r="C220" s="50">
        <v>6</v>
      </c>
      <c r="D220" s="50">
        <v>3</v>
      </c>
      <c r="E220" s="50" t="s">
        <v>922</v>
      </c>
      <c r="F220" s="65" t="s">
        <v>1060</v>
      </c>
      <c r="G220" s="52"/>
      <c r="H220" s="52"/>
      <c r="I220" s="52"/>
      <c r="J220" s="95">
        <f>SUBTOTAL(9,G220:I220)</f>
        <v>0</v>
      </c>
      <c r="K220" s="96" t="str">
        <f>IFERROR(J220/$J$18*100,"0.00")</f>
        <v>0.00</v>
      </c>
    </row>
    <row r="221" spans="1:11" ht="12.75" x14ac:dyDescent="0.2">
      <c r="A221" s="57">
        <v>2</v>
      </c>
      <c r="B221" s="50">
        <v>3</v>
      </c>
      <c r="C221" s="50">
        <v>6</v>
      </c>
      <c r="D221" s="50">
        <v>3</v>
      </c>
      <c r="E221" s="50" t="s">
        <v>902</v>
      </c>
      <c r="F221" s="51" t="s">
        <v>1061</v>
      </c>
      <c r="G221" s="52"/>
      <c r="H221" s="52"/>
      <c r="I221" s="52"/>
      <c r="J221" s="95">
        <f>SUBTOTAL(9,G221:I221)</f>
        <v>0</v>
      </c>
      <c r="K221" s="96" t="str">
        <f>IFERROR(J221/$J$18*100,"0.00")</f>
        <v>0.00</v>
      </c>
    </row>
    <row r="222" spans="1:11" ht="12.75" x14ac:dyDescent="0.2">
      <c r="A222" s="57">
        <v>2</v>
      </c>
      <c r="B222" s="50">
        <v>3</v>
      </c>
      <c r="C222" s="50">
        <v>6</v>
      </c>
      <c r="D222" s="50">
        <v>3</v>
      </c>
      <c r="E222" s="50" t="s">
        <v>904</v>
      </c>
      <c r="F222" s="51" t="s">
        <v>1062</v>
      </c>
      <c r="G222" s="59"/>
      <c r="H222" s="59"/>
      <c r="I222" s="59"/>
      <c r="J222" s="95">
        <f>SUBTOTAL(9,G222:I222)</f>
        <v>0</v>
      </c>
      <c r="K222" s="96" t="str">
        <f>IFERROR(J222/$J$18*100,"0.00")</f>
        <v>0.00</v>
      </c>
    </row>
    <row r="223" spans="1:11" ht="12.75" x14ac:dyDescent="0.2">
      <c r="A223" s="44">
        <v>2</v>
      </c>
      <c r="B223" s="45">
        <v>3</v>
      </c>
      <c r="C223" s="45">
        <v>6</v>
      </c>
      <c r="D223" s="45">
        <v>4</v>
      </c>
      <c r="E223" s="45"/>
      <c r="F223" s="56" t="s">
        <v>1063</v>
      </c>
      <c r="G223" s="62">
        <f>+G224</f>
        <v>0</v>
      </c>
      <c r="H223" s="62">
        <f>+H224</f>
        <v>0</v>
      </c>
      <c r="I223" s="62">
        <f>+I224</f>
        <v>0</v>
      </c>
      <c r="J223" s="62">
        <f>+J224</f>
        <v>0</v>
      </c>
      <c r="K223" s="63" t="str">
        <f>+K224</f>
        <v>0.00</v>
      </c>
    </row>
    <row r="224" spans="1:11" ht="12.75" x14ac:dyDescent="0.2">
      <c r="A224" s="57">
        <v>2</v>
      </c>
      <c r="B224" s="50">
        <v>3</v>
      </c>
      <c r="C224" s="50">
        <v>6</v>
      </c>
      <c r="D224" s="50">
        <v>4</v>
      </c>
      <c r="E224" s="50" t="s">
        <v>922</v>
      </c>
      <c r="F224" s="51" t="s">
        <v>1064</v>
      </c>
      <c r="G224" s="52"/>
      <c r="H224" s="52"/>
      <c r="I224" s="52"/>
      <c r="J224" s="95">
        <f>SUBTOTAL(9,G224:I224)</f>
        <v>0</v>
      </c>
      <c r="K224" s="96" t="str">
        <f>IFERROR(J224/$J$18*100,"0.00")</f>
        <v>0.00</v>
      </c>
    </row>
    <row r="225" spans="1:11" ht="12.75" x14ac:dyDescent="0.2">
      <c r="A225" s="39">
        <v>2</v>
      </c>
      <c r="B225" s="40">
        <v>3</v>
      </c>
      <c r="C225" s="40">
        <v>7</v>
      </c>
      <c r="D225" s="40"/>
      <c r="E225" s="40"/>
      <c r="F225" s="41" t="s">
        <v>1065</v>
      </c>
      <c r="G225" s="42">
        <f>+G226+G233</f>
        <v>0</v>
      </c>
      <c r="H225" s="42">
        <f>+H226+H233</f>
        <v>0</v>
      </c>
      <c r="I225" s="42">
        <f>+I226+I233</f>
        <v>0</v>
      </c>
      <c r="J225" s="42">
        <f>+J226+J233</f>
        <v>0</v>
      </c>
      <c r="K225" s="43">
        <f>+K226+K233</f>
        <v>0</v>
      </c>
    </row>
    <row r="226" spans="1:11" ht="12.75" x14ac:dyDescent="0.2">
      <c r="A226" s="44">
        <v>2</v>
      </c>
      <c r="B226" s="45">
        <v>3</v>
      </c>
      <c r="C226" s="45">
        <v>7</v>
      </c>
      <c r="D226" s="45">
        <v>1</v>
      </c>
      <c r="E226" s="45"/>
      <c r="F226" s="56" t="s">
        <v>1066</v>
      </c>
      <c r="G226" s="62">
        <f>+G227+G228+G229+G230+G231+G232</f>
        <v>0</v>
      </c>
      <c r="H226" s="62">
        <f>+H227+H228+H229+H230+H231+H232</f>
        <v>0</v>
      </c>
      <c r="I226" s="62">
        <f>+I227+I228+I229+I230+I231+I232</f>
        <v>0</v>
      </c>
      <c r="J226" s="62">
        <f>+J227+J228+J229+J230+J231+J232</f>
        <v>0</v>
      </c>
      <c r="K226" s="63">
        <f>+K227+K228+K229+K230+K231+K232</f>
        <v>0</v>
      </c>
    </row>
    <row r="227" spans="1:11" ht="12.75" x14ac:dyDescent="0.2">
      <c r="A227" s="57">
        <v>2</v>
      </c>
      <c r="B227" s="50">
        <v>3</v>
      </c>
      <c r="C227" s="50">
        <v>7</v>
      </c>
      <c r="D227" s="50">
        <v>1</v>
      </c>
      <c r="E227" s="50" t="s">
        <v>898</v>
      </c>
      <c r="F227" s="51" t="s">
        <v>1067</v>
      </c>
      <c r="G227" s="52"/>
      <c r="H227" s="52"/>
      <c r="I227" s="52"/>
      <c r="J227" s="95">
        <f t="shared" ref="J227:J232" si="9">SUBTOTAL(9,G227:I227)</f>
        <v>0</v>
      </c>
      <c r="K227" s="96" t="str">
        <f>IFERROR(J227/$J$18*100,"0.00")</f>
        <v>0.00</v>
      </c>
    </row>
    <row r="228" spans="1:11" ht="12.75" x14ac:dyDescent="0.2">
      <c r="A228" s="57">
        <v>2</v>
      </c>
      <c r="B228" s="50">
        <v>3</v>
      </c>
      <c r="C228" s="50">
        <v>7</v>
      </c>
      <c r="D228" s="50">
        <v>1</v>
      </c>
      <c r="E228" s="50" t="s">
        <v>900</v>
      </c>
      <c r="F228" s="51" t="s">
        <v>1068</v>
      </c>
      <c r="G228" s="52"/>
      <c r="H228" s="52"/>
      <c r="I228" s="52"/>
      <c r="J228" s="95">
        <f t="shared" si="9"/>
        <v>0</v>
      </c>
      <c r="K228" s="96" t="str">
        <f t="shared" ref="K228:K234" si="10">IFERROR(J228/$J$18*100,"0.00")</f>
        <v>0.00</v>
      </c>
    </row>
    <row r="229" spans="1:11" ht="12.75" x14ac:dyDescent="0.2">
      <c r="A229" s="57">
        <v>2</v>
      </c>
      <c r="B229" s="50">
        <v>3</v>
      </c>
      <c r="C229" s="50">
        <v>7</v>
      </c>
      <c r="D229" s="50">
        <v>1</v>
      </c>
      <c r="E229" s="50" t="s">
        <v>907</v>
      </c>
      <c r="F229" s="51" t="s">
        <v>1069</v>
      </c>
      <c r="G229" s="52"/>
      <c r="H229" s="52"/>
      <c r="I229" s="52"/>
      <c r="J229" s="95">
        <f t="shared" si="9"/>
        <v>0</v>
      </c>
      <c r="K229" s="96" t="str">
        <f t="shared" si="10"/>
        <v>0.00</v>
      </c>
    </row>
    <row r="230" spans="1:11" ht="12.75" x14ac:dyDescent="0.2">
      <c r="A230" s="57">
        <v>2</v>
      </c>
      <c r="B230" s="50">
        <v>3</v>
      </c>
      <c r="C230" s="50">
        <v>7</v>
      </c>
      <c r="D230" s="50">
        <v>1</v>
      </c>
      <c r="E230" s="50" t="s">
        <v>922</v>
      </c>
      <c r="F230" s="51" t="s">
        <v>1070</v>
      </c>
      <c r="G230" s="52"/>
      <c r="H230" s="52"/>
      <c r="I230" s="52"/>
      <c r="J230" s="95">
        <f t="shared" si="9"/>
        <v>0</v>
      </c>
      <c r="K230" s="96" t="str">
        <f t="shared" si="10"/>
        <v>0.00</v>
      </c>
    </row>
    <row r="231" spans="1:11" ht="12.75" x14ac:dyDescent="0.2">
      <c r="A231" s="57">
        <v>2</v>
      </c>
      <c r="B231" s="50">
        <v>3</v>
      </c>
      <c r="C231" s="50">
        <v>7</v>
      </c>
      <c r="D231" s="50">
        <v>1</v>
      </c>
      <c r="E231" s="50" t="s">
        <v>902</v>
      </c>
      <c r="F231" s="51" t="s">
        <v>1071</v>
      </c>
      <c r="G231" s="52"/>
      <c r="H231" s="52"/>
      <c r="I231" s="52"/>
      <c r="J231" s="95">
        <f t="shared" si="9"/>
        <v>0</v>
      </c>
      <c r="K231" s="96" t="str">
        <f t="shared" si="10"/>
        <v>0.00</v>
      </c>
    </row>
    <row r="232" spans="1:11" ht="12.75" x14ac:dyDescent="0.2">
      <c r="A232" s="57">
        <v>2</v>
      </c>
      <c r="B232" s="50">
        <v>3</v>
      </c>
      <c r="C232" s="50">
        <v>7</v>
      </c>
      <c r="D232" s="50">
        <v>1</v>
      </c>
      <c r="E232" s="50" t="s">
        <v>904</v>
      </c>
      <c r="F232" s="51" t="s">
        <v>1072</v>
      </c>
      <c r="G232" s="52"/>
      <c r="H232" s="52"/>
      <c r="I232" s="52"/>
      <c r="J232" s="95">
        <f t="shared" si="9"/>
        <v>0</v>
      </c>
      <c r="K232" s="96" t="str">
        <f t="shared" si="10"/>
        <v>0.00</v>
      </c>
    </row>
    <row r="233" spans="1:11" ht="12.75" x14ac:dyDescent="0.2">
      <c r="A233" s="44">
        <v>2</v>
      </c>
      <c r="B233" s="45">
        <v>3</v>
      </c>
      <c r="C233" s="45">
        <v>7</v>
      </c>
      <c r="D233" s="45">
        <v>2</v>
      </c>
      <c r="E233" s="45"/>
      <c r="F233" s="56" t="s">
        <v>1073</v>
      </c>
      <c r="G233" s="62">
        <f>+G234+G235+G236+G237</f>
        <v>0</v>
      </c>
      <c r="H233" s="62">
        <f>+H234+H235+H236+H237</f>
        <v>0</v>
      </c>
      <c r="I233" s="62">
        <f>+I234+I235+I236+I237</f>
        <v>0</v>
      </c>
      <c r="J233" s="62">
        <f>+J234+J235+J236+J237</f>
        <v>0</v>
      </c>
      <c r="K233" s="63">
        <f>+K234+K235+K236+K237</f>
        <v>0</v>
      </c>
    </row>
    <row r="234" spans="1:11" ht="12.75" x14ac:dyDescent="0.2">
      <c r="A234" s="49">
        <v>2</v>
      </c>
      <c r="B234" s="50">
        <v>3</v>
      </c>
      <c r="C234" s="50">
        <v>7</v>
      </c>
      <c r="D234" s="50">
        <v>2</v>
      </c>
      <c r="E234" s="50" t="s">
        <v>900</v>
      </c>
      <c r="F234" s="51" t="s">
        <v>1074</v>
      </c>
      <c r="G234" s="52"/>
      <c r="H234" s="52"/>
      <c r="I234" s="52"/>
      <c r="J234" s="95">
        <f>SUBTOTAL(9,G234:I234)</f>
        <v>0</v>
      </c>
      <c r="K234" s="96" t="str">
        <f t="shared" si="10"/>
        <v>0.00</v>
      </c>
    </row>
    <row r="235" spans="1:11" ht="12.75" x14ac:dyDescent="0.2">
      <c r="A235" s="49">
        <v>2</v>
      </c>
      <c r="B235" s="50">
        <v>3</v>
      </c>
      <c r="C235" s="50">
        <v>7</v>
      </c>
      <c r="D235" s="50">
        <v>2</v>
      </c>
      <c r="E235" s="50" t="s">
        <v>907</v>
      </c>
      <c r="F235" s="51" t="s">
        <v>1075</v>
      </c>
      <c r="G235" s="52"/>
      <c r="H235" s="52"/>
      <c r="I235" s="52"/>
      <c r="J235" s="95">
        <f>SUBTOTAL(9,G235:I235)</f>
        <v>0</v>
      </c>
      <c r="K235" s="96" t="str">
        <f>IFERROR(J235/$J$18*100,"0.00")</f>
        <v>0.00</v>
      </c>
    </row>
    <row r="236" spans="1:11" ht="12.75" x14ac:dyDescent="0.2">
      <c r="A236" s="49">
        <v>2</v>
      </c>
      <c r="B236" s="50">
        <v>3</v>
      </c>
      <c r="C236" s="50">
        <v>7</v>
      </c>
      <c r="D236" s="50">
        <v>2</v>
      </c>
      <c r="E236" s="50" t="s">
        <v>902</v>
      </c>
      <c r="F236" s="51" t="s">
        <v>1076</v>
      </c>
      <c r="G236" s="59"/>
      <c r="H236" s="59"/>
      <c r="I236" s="59"/>
      <c r="J236" s="95">
        <f>SUBTOTAL(9,G236:I236)</f>
        <v>0</v>
      </c>
      <c r="K236" s="96" t="str">
        <f>IFERROR(J236/$J$18*100,"0.00")</f>
        <v>0.00</v>
      </c>
    </row>
    <row r="237" spans="1:11" ht="12.75" x14ac:dyDescent="0.2">
      <c r="A237" s="65">
        <v>2</v>
      </c>
      <c r="B237" s="355">
        <v>3</v>
      </c>
      <c r="C237" s="355">
        <v>7</v>
      </c>
      <c r="D237" s="355">
        <v>2</v>
      </c>
      <c r="E237" s="355" t="s">
        <v>904</v>
      </c>
      <c r="F237" s="53" t="s">
        <v>1077</v>
      </c>
      <c r="G237" s="59"/>
      <c r="H237" s="59"/>
      <c r="I237" s="59"/>
      <c r="J237" s="95">
        <f>SUBTOTAL(9,G237:I237)</f>
        <v>0</v>
      </c>
      <c r="K237" s="96" t="str">
        <f>IFERROR(J237/$J$18*100,"0.00")</f>
        <v>0.00</v>
      </c>
    </row>
    <row r="238" spans="1:11" ht="12.75" x14ac:dyDescent="0.2">
      <c r="A238" s="39">
        <v>2</v>
      </c>
      <c r="B238" s="40">
        <v>3</v>
      </c>
      <c r="C238" s="40">
        <v>9</v>
      </c>
      <c r="D238" s="40"/>
      <c r="E238" s="40"/>
      <c r="F238" s="41" t="s">
        <v>1078</v>
      </c>
      <c r="G238" s="42">
        <f>+G239+G242+G245+G247+G249+G251+G253</f>
        <v>0</v>
      </c>
      <c r="H238" s="42">
        <f>+H239+H242+H245+H247+H249+H251+H253</f>
        <v>0</v>
      </c>
      <c r="I238" s="42">
        <f>+I239+I242+I245+I247+I249+I251+I253</f>
        <v>0</v>
      </c>
      <c r="J238" s="42">
        <f>+J239+J242+J245+J247+J249+J251+J253</f>
        <v>0</v>
      </c>
      <c r="K238" s="42">
        <f>+K239+K242+K245+K247+K249+K251+K253</f>
        <v>0</v>
      </c>
    </row>
    <row r="239" spans="1:11" ht="12.75" x14ac:dyDescent="0.2">
      <c r="A239" s="44">
        <v>2</v>
      </c>
      <c r="B239" s="45">
        <v>3</v>
      </c>
      <c r="C239" s="45">
        <v>9</v>
      </c>
      <c r="D239" s="45">
        <v>1</v>
      </c>
      <c r="E239" s="45"/>
      <c r="F239" s="56" t="s">
        <v>1079</v>
      </c>
      <c r="G239" s="62">
        <f>+G240+G241</f>
        <v>0</v>
      </c>
      <c r="H239" s="62">
        <f>+H240+H241</f>
        <v>0</v>
      </c>
      <c r="I239" s="62">
        <f>+I240+I241</f>
        <v>0</v>
      </c>
      <c r="J239" s="62">
        <f>+J240+J241</f>
        <v>0</v>
      </c>
      <c r="K239" s="63" t="str">
        <f>+K240</f>
        <v>0.00</v>
      </c>
    </row>
    <row r="240" spans="1:11" ht="12.75" x14ac:dyDescent="0.2">
      <c r="A240" s="57">
        <v>2</v>
      </c>
      <c r="B240" s="50">
        <v>3</v>
      </c>
      <c r="C240" s="50">
        <v>9</v>
      </c>
      <c r="D240" s="50">
        <v>1</v>
      </c>
      <c r="E240" s="50" t="s">
        <v>898</v>
      </c>
      <c r="F240" s="51" t="s">
        <v>1080</v>
      </c>
      <c r="G240" s="95"/>
      <c r="H240" s="95"/>
      <c r="I240" s="95"/>
      <c r="J240" s="95">
        <f>SUBTOTAL(9,G240:I240)</f>
        <v>0</v>
      </c>
      <c r="K240" s="96" t="str">
        <f>IFERROR(J240/$J$18*100,"0.00")</f>
        <v>0.00</v>
      </c>
    </row>
    <row r="241" spans="1:11" ht="12.75" x14ac:dyDescent="0.2">
      <c r="A241" s="57">
        <v>2</v>
      </c>
      <c r="B241" s="50">
        <v>3</v>
      </c>
      <c r="C241" s="50">
        <v>9</v>
      </c>
      <c r="D241" s="50">
        <v>1</v>
      </c>
      <c r="E241" s="50" t="s">
        <v>900</v>
      </c>
      <c r="F241" s="51" t="s">
        <v>1081</v>
      </c>
      <c r="G241" s="95"/>
      <c r="H241" s="95"/>
      <c r="I241" s="95"/>
      <c r="J241" s="95">
        <f t="shared" ref="J241:J254" si="11">SUBTOTAL(9,G241:I241)</f>
        <v>0</v>
      </c>
      <c r="K241" s="96" t="str">
        <f>IFERROR(J241/$J$18*100,"0.00")</f>
        <v>0.00</v>
      </c>
    </row>
    <row r="242" spans="1:11" ht="12.75" x14ac:dyDescent="0.2">
      <c r="A242" s="44">
        <v>2</v>
      </c>
      <c r="B242" s="45">
        <v>3</v>
      </c>
      <c r="C242" s="45">
        <v>9</v>
      </c>
      <c r="D242" s="45">
        <v>2</v>
      </c>
      <c r="E242" s="45"/>
      <c r="F242" s="56" t="s">
        <v>1082</v>
      </c>
      <c r="G242" s="62">
        <f>+G243+G244</f>
        <v>0</v>
      </c>
      <c r="H242" s="62">
        <f>+H243+H244</f>
        <v>0</v>
      </c>
      <c r="I242" s="62">
        <f>+I243+I244</f>
        <v>0</v>
      </c>
      <c r="J242" s="62">
        <f t="shared" si="11"/>
        <v>0</v>
      </c>
      <c r="K242" s="63">
        <f>+K243+K244</f>
        <v>0</v>
      </c>
    </row>
    <row r="243" spans="1:11" ht="12.75" x14ac:dyDescent="0.2">
      <c r="A243" s="57">
        <v>2</v>
      </c>
      <c r="B243" s="50">
        <v>3</v>
      </c>
      <c r="C243" s="50">
        <v>9</v>
      </c>
      <c r="D243" s="50">
        <v>2</v>
      </c>
      <c r="E243" s="50" t="s">
        <v>898</v>
      </c>
      <c r="F243" s="51" t="s">
        <v>1083</v>
      </c>
      <c r="G243" s="52"/>
      <c r="H243" s="52"/>
      <c r="I243" s="52"/>
      <c r="J243" s="95">
        <f t="shared" si="11"/>
        <v>0</v>
      </c>
      <c r="K243" s="96" t="str">
        <f>IFERROR(J243/$J$18*100,"0.00")</f>
        <v>0.00</v>
      </c>
    </row>
    <row r="244" spans="1:11" ht="12.75" x14ac:dyDescent="0.2">
      <c r="A244" s="57">
        <v>2</v>
      </c>
      <c r="B244" s="50">
        <v>3</v>
      </c>
      <c r="C244" s="50">
        <v>9</v>
      </c>
      <c r="D244" s="50">
        <v>2</v>
      </c>
      <c r="E244" s="50" t="s">
        <v>900</v>
      </c>
      <c r="F244" s="51" t="s">
        <v>1084</v>
      </c>
      <c r="G244" s="52"/>
      <c r="H244" s="52"/>
      <c r="I244" s="52"/>
      <c r="J244" s="95">
        <f t="shared" si="11"/>
        <v>0</v>
      </c>
      <c r="K244" s="96" t="str">
        <f>IFERROR(J244/$J$18*100,"0.00")</f>
        <v>0.00</v>
      </c>
    </row>
    <row r="245" spans="1:11" ht="12.75" x14ac:dyDescent="0.2">
      <c r="A245" s="44">
        <v>2</v>
      </c>
      <c r="B245" s="45">
        <v>3</v>
      </c>
      <c r="C245" s="45">
        <v>9</v>
      </c>
      <c r="D245" s="45">
        <v>3</v>
      </c>
      <c r="E245" s="45"/>
      <c r="F245" s="56" t="s">
        <v>1085</v>
      </c>
      <c r="G245" s="62">
        <f>+G246</f>
        <v>0</v>
      </c>
      <c r="H245" s="62">
        <f>+H246</f>
        <v>0</v>
      </c>
      <c r="I245" s="62">
        <f>+I246</f>
        <v>0</v>
      </c>
      <c r="J245" s="62">
        <f t="shared" si="11"/>
        <v>0</v>
      </c>
      <c r="K245" s="63" t="str">
        <f>+K246</f>
        <v>0.00</v>
      </c>
    </row>
    <row r="246" spans="1:11" ht="12.75" x14ac:dyDescent="0.2">
      <c r="A246" s="57">
        <v>2</v>
      </c>
      <c r="B246" s="50">
        <v>3</v>
      </c>
      <c r="C246" s="50">
        <v>9</v>
      </c>
      <c r="D246" s="50">
        <v>3</v>
      </c>
      <c r="E246" s="50" t="s">
        <v>898</v>
      </c>
      <c r="F246" s="51" t="s">
        <v>1085</v>
      </c>
      <c r="G246" s="52"/>
      <c r="H246" s="52"/>
      <c r="I246" s="52"/>
      <c r="J246" s="95">
        <f t="shared" si="11"/>
        <v>0</v>
      </c>
      <c r="K246" s="96" t="str">
        <f>IFERROR(J246/$J$18*100,"0.00")</f>
        <v>0.00</v>
      </c>
    </row>
    <row r="247" spans="1:11" ht="12.75" x14ac:dyDescent="0.2">
      <c r="A247" s="44">
        <v>2</v>
      </c>
      <c r="B247" s="45">
        <v>3</v>
      </c>
      <c r="C247" s="45">
        <v>9</v>
      </c>
      <c r="D247" s="45">
        <v>5</v>
      </c>
      <c r="E247" s="45"/>
      <c r="F247" s="56" t="s">
        <v>1086</v>
      </c>
      <c r="G247" s="62">
        <f>+G248</f>
        <v>0</v>
      </c>
      <c r="H247" s="62">
        <f>+H248</f>
        <v>0</v>
      </c>
      <c r="I247" s="62">
        <f>+I248</f>
        <v>0</v>
      </c>
      <c r="J247" s="62">
        <f t="shared" si="11"/>
        <v>0</v>
      </c>
      <c r="K247" s="63" t="str">
        <f>+K248</f>
        <v>0.00</v>
      </c>
    </row>
    <row r="248" spans="1:11" ht="12.75" x14ac:dyDescent="0.2">
      <c r="A248" s="57">
        <v>2</v>
      </c>
      <c r="B248" s="50">
        <v>3</v>
      </c>
      <c r="C248" s="50">
        <v>9</v>
      </c>
      <c r="D248" s="50">
        <v>5</v>
      </c>
      <c r="E248" s="50" t="s">
        <v>898</v>
      </c>
      <c r="F248" s="51" t="s">
        <v>1086</v>
      </c>
      <c r="G248" s="59"/>
      <c r="H248" s="59"/>
      <c r="I248" s="59"/>
      <c r="J248" s="95">
        <f t="shared" si="11"/>
        <v>0</v>
      </c>
      <c r="K248" s="96" t="str">
        <f>IFERROR(J248/$J$18*100,"0.00")</f>
        <v>0.00</v>
      </c>
    </row>
    <row r="249" spans="1:11" ht="12.75" x14ac:dyDescent="0.2">
      <c r="A249" s="44">
        <v>2</v>
      </c>
      <c r="B249" s="45">
        <v>3</v>
      </c>
      <c r="C249" s="45">
        <v>9</v>
      </c>
      <c r="D249" s="45">
        <v>6</v>
      </c>
      <c r="E249" s="45"/>
      <c r="F249" s="56" t="s">
        <v>1087</v>
      </c>
      <c r="G249" s="62">
        <f>+G250</f>
        <v>0</v>
      </c>
      <c r="H249" s="62">
        <f>+H250</f>
        <v>0</v>
      </c>
      <c r="I249" s="62">
        <f>+I250</f>
        <v>0</v>
      </c>
      <c r="J249" s="62">
        <f t="shared" si="11"/>
        <v>0</v>
      </c>
      <c r="K249" s="63" t="str">
        <f>+K250</f>
        <v>0.00</v>
      </c>
    </row>
    <row r="250" spans="1:11" ht="12.75" x14ac:dyDescent="0.2">
      <c r="A250" s="57">
        <v>2</v>
      </c>
      <c r="B250" s="50">
        <v>3</v>
      </c>
      <c r="C250" s="50">
        <v>9</v>
      </c>
      <c r="D250" s="50">
        <v>6</v>
      </c>
      <c r="E250" s="50" t="s">
        <v>898</v>
      </c>
      <c r="F250" s="51" t="s">
        <v>1087</v>
      </c>
      <c r="G250" s="52"/>
      <c r="H250" s="52"/>
      <c r="I250" s="52"/>
      <c r="J250" s="95">
        <f t="shared" si="11"/>
        <v>0</v>
      </c>
      <c r="K250" s="96" t="str">
        <f>IFERROR(J250/$J$18*100,"0.00")</f>
        <v>0.00</v>
      </c>
    </row>
    <row r="251" spans="1:11" ht="12.75" x14ac:dyDescent="0.2">
      <c r="A251" s="44">
        <v>2</v>
      </c>
      <c r="B251" s="45">
        <v>3</v>
      </c>
      <c r="C251" s="45">
        <v>9</v>
      </c>
      <c r="D251" s="45">
        <v>8</v>
      </c>
      <c r="E251" s="45"/>
      <c r="F251" s="56" t="s">
        <v>1088</v>
      </c>
      <c r="G251" s="62">
        <f>+G252</f>
        <v>0</v>
      </c>
      <c r="H251" s="62">
        <f>+H252</f>
        <v>0</v>
      </c>
      <c r="I251" s="62">
        <f>+I252</f>
        <v>0</v>
      </c>
      <c r="J251" s="62">
        <f t="shared" si="11"/>
        <v>0</v>
      </c>
      <c r="K251" s="63" t="str">
        <f>+K252</f>
        <v>0.00</v>
      </c>
    </row>
    <row r="252" spans="1:11" ht="12.75" x14ac:dyDescent="0.2">
      <c r="A252" s="57">
        <v>2</v>
      </c>
      <c r="B252" s="50">
        <v>3</v>
      </c>
      <c r="C252" s="50">
        <v>9</v>
      </c>
      <c r="D252" s="50">
        <v>8</v>
      </c>
      <c r="E252" s="50" t="s">
        <v>898</v>
      </c>
      <c r="F252" s="51" t="s">
        <v>1088</v>
      </c>
      <c r="G252" s="59"/>
      <c r="H252" s="59"/>
      <c r="I252" s="59"/>
      <c r="J252" s="95">
        <f t="shared" si="11"/>
        <v>0</v>
      </c>
      <c r="K252" s="96" t="str">
        <f>IFERROR(J252/$J$18*100,"0.00")</f>
        <v>0.00</v>
      </c>
    </row>
    <row r="253" spans="1:11" ht="12.75" x14ac:dyDescent="0.2">
      <c r="A253" s="44">
        <v>2</v>
      </c>
      <c r="B253" s="45">
        <v>3</v>
      </c>
      <c r="C253" s="45">
        <v>9</v>
      </c>
      <c r="D253" s="45">
        <v>9</v>
      </c>
      <c r="E253" s="45"/>
      <c r="F253" s="56" t="s">
        <v>1089</v>
      </c>
      <c r="G253" s="62">
        <f>+G254</f>
        <v>0</v>
      </c>
      <c r="H253" s="62">
        <f>+H254</f>
        <v>0</v>
      </c>
      <c r="I253" s="62">
        <f>+I254</f>
        <v>0</v>
      </c>
      <c r="J253" s="62">
        <f t="shared" si="11"/>
        <v>0</v>
      </c>
      <c r="K253" s="63" t="str">
        <f>+K254</f>
        <v>0.00</v>
      </c>
    </row>
    <row r="254" spans="1:11" ht="12.75" x14ac:dyDescent="0.2">
      <c r="A254" s="57">
        <v>2</v>
      </c>
      <c r="B254" s="50">
        <v>3</v>
      </c>
      <c r="C254" s="50">
        <v>9</v>
      </c>
      <c r="D254" s="50">
        <v>9</v>
      </c>
      <c r="E254" s="50" t="s">
        <v>898</v>
      </c>
      <c r="F254" s="51" t="s">
        <v>1089</v>
      </c>
      <c r="G254" s="52"/>
      <c r="H254" s="52"/>
      <c r="I254" s="52"/>
      <c r="J254" s="95">
        <f t="shared" si="11"/>
        <v>0</v>
      </c>
      <c r="K254" s="96" t="str">
        <f>IFERROR(J254/$J$18*100,"0.00")</f>
        <v>0.00</v>
      </c>
    </row>
    <row r="255" spans="1:11" ht="12.75" x14ac:dyDescent="0.2">
      <c r="A255" s="33">
        <v>2</v>
      </c>
      <c r="B255" s="34">
        <v>4</v>
      </c>
      <c r="C255" s="35"/>
      <c r="D255" s="35"/>
      <c r="E255" s="35"/>
      <c r="F255" s="36" t="s">
        <v>856</v>
      </c>
      <c r="G255" s="37">
        <f>+G256+G264+G267</f>
        <v>0</v>
      </c>
      <c r="H255" s="37">
        <f>+H256+H264+H267</f>
        <v>0</v>
      </c>
      <c r="I255" s="37">
        <f>+I256+I264+I267</f>
        <v>0</v>
      </c>
      <c r="J255" s="37">
        <f>+J256+J264+J267</f>
        <v>0</v>
      </c>
      <c r="K255" s="37">
        <f>+K256+K264+K267</f>
        <v>0</v>
      </c>
    </row>
    <row r="256" spans="1:11" ht="12.75" x14ac:dyDescent="0.2">
      <c r="A256" s="39">
        <v>2</v>
      </c>
      <c r="B256" s="40">
        <v>4</v>
      </c>
      <c r="C256" s="40">
        <v>1</v>
      </c>
      <c r="D256" s="40"/>
      <c r="E256" s="40"/>
      <c r="F256" s="41" t="s">
        <v>1155</v>
      </c>
      <c r="G256" s="42">
        <f>+G257+G260+G262</f>
        <v>0</v>
      </c>
      <c r="H256" s="42">
        <f>+H257+H260+H262</f>
        <v>0</v>
      </c>
      <c r="I256" s="42">
        <f>+I257+I260+I262</f>
        <v>0</v>
      </c>
      <c r="J256" s="42">
        <f>+J257+J260+J262</f>
        <v>0</v>
      </c>
      <c r="K256" s="42">
        <f>+K257+K260+K262</f>
        <v>0</v>
      </c>
    </row>
    <row r="257" spans="1:11" ht="12.75" x14ac:dyDescent="0.2">
      <c r="A257" s="44">
        <v>2</v>
      </c>
      <c r="B257" s="45">
        <v>4</v>
      </c>
      <c r="C257" s="45">
        <v>1</v>
      </c>
      <c r="D257" s="45">
        <v>2</v>
      </c>
      <c r="E257" s="45"/>
      <c r="F257" s="56" t="s">
        <v>1090</v>
      </c>
      <c r="G257" s="62">
        <f>+G258+G259</f>
        <v>0</v>
      </c>
      <c r="H257" s="62">
        <f>+H258+H259</f>
        <v>0</v>
      </c>
      <c r="I257" s="62">
        <f>+I258+I259</f>
        <v>0</v>
      </c>
      <c r="J257" s="62">
        <f>+J258+J259</f>
        <v>0</v>
      </c>
      <c r="K257" s="63">
        <f>+K258+K259</f>
        <v>0</v>
      </c>
    </row>
    <row r="258" spans="1:11" ht="12.75" x14ac:dyDescent="0.2">
      <c r="A258" s="57">
        <v>2</v>
      </c>
      <c r="B258" s="50">
        <v>4</v>
      </c>
      <c r="C258" s="50">
        <v>1</v>
      </c>
      <c r="D258" s="50">
        <v>2</v>
      </c>
      <c r="E258" s="50" t="s">
        <v>898</v>
      </c>
      <c r="F258" s="55" t="s">
        <v>1091</v>
      </c>
      <c r="G258" s="52"/>
      <c r="H258" s="52"/>
      <c r="I258" s="52"/>
      <c r="J258" s="95">
        <f>SUBTOTAL(9,G258:I258)</f>
        <v>0</v>
      </c>
      <c r="K258" s="63" t="str">
        <f>IFERROR(J258/$J$18*100,"0.00")</f>
        <v>0.00</v>
      </c>
    </row>
    <row r="259" spans="1:11" ht="12.75" x14ac:dyDescent="0.2">
      <c r="A259" s="57">
        <v>2</v>
      </c>
      <c r="B259" s="50">
        <v>4</v>
      </c>
      <c r="C259" s="50">
        <v>1</v>
      </c>
      <c r="D259" s="50">
        <v>2</v>
      </c>
      <c r="E259" s="50" t="s">
        <v>900</v>
      </c>
      <c r="F259" s="55" t="s">
        <v>1092</v>
      </c>
      <c r="G259" s="52"/>
      <c r="H259" s="52"/>
      <c r="I259" s="52"/>
      <c r="J259" s="95">
        <f>SUBTOTAL(9,G259:I259)</f>
        <v>0</v>
      </c>
      <c r="K259" s="96" t="str">
        <f>IFERROR(J259/$J$18*100,"0.00")</f>
        <v>0.00</v>
      </c>
    </row>
    <row r="260" spans="1:11" ht="12.75" x14ac:dyDescent="0.2">
      <c r="A260" s="60">
        <v>2</v>
      </c>
      <c r="B260" s="45">
        <v>4</v>
      </c>
      <c r="C260" s="45">
        <v>1</v>
      </c>
      <c r="D260" s="45">
        <v>5</v>
      </c>
      <c r="E260" s="45"/>
      <c r="F260" s="66" t="s">
        <v>1093</v>
      </c>
      <c r="G260" s="47">
        <f>+G261</f>
        <v>0</v>
      </c>
      <c r="H260" s="47">
        <f>+H261</f>
        <v>0</v>
      </c>
      <c r="I260" s="47">
        <f>+I261</f>
        <v>0</v>
      </c>
      <c r="J260" s="47">
        <f>+J261</f>
        <v>0</v>
      </c>
      <c r="K260" s="48" t="str">
        <f>+K261</f>
        <v>0.00</v>
      </c>
    </row>
    <row r="261" spans="1:11" ht="12.75" x14ac:dyDescent="0.2">
      <c r="A261" s="57">
        <v>2</v>
      </c>
      <c r="B261" s="50">
        <v>4</v>
      </c>
      <c r="C261" s="50">
        <v>1</v>
      </c>
      <c r="D261" s="50">
        <v>5</v>
      </c>
      <c r="E261" s="50" t="s">
        <v>898</v>
      </c>
      <c r="F261" s="55" t="s">
        <v>1093</v>
      </c>
      <c r="G261" s="59"/>
      <c r="H261" s="59"/>
      <c r="I261" s="59"/>
      <c r="J261" s="95">
        <f>SUBTOTAL(9,G261:I261)</f>
        <v>0</v>
      </c>
      <c r="K261" s="96" t="str">
        <f>IFERROR(J261/$J$18*100,"0.00")</f>
        <v>0.00</v>
      </c>
    </row>
    <row r="262" spans="1:11" ht="12.75" x14ac:dyDescent="0.2">
      <c r="A262" s="44">
        <v>2</v>
      </c>
      <c r="B262" s="45">
        <v>4</v>
      </c>
      <c r="C262" s="45">
        <v>1</v>
      </c>
      <c r="D262" s="45">
        <v>6</v>
      </c>
      <c r="E262" s="50"/>
      <c r="F262" s="66" t="s">
        <v>1094</v>
      </c>
      <c r="G262" s="62">
        <f>+G263</f>
        <v>0</v>
      </c>
      <c r="H262" s="62">
        <f>+H263</f>
        <v>0</v>
      </c>
      <c r="I262" s="62">
        <f>+I263</f>
        <v>0</v>
      </c>
      <c r="J262" s="62">
        <f>+J263</f>
        <v>0</v>
      </c>
      <c r="K262" s="63" t="str">
        <f>+K263</f>
        <v>0.00</v>
      </c>
    </row>
    <row r="263" spans="1:11" ht="12.75" x14ac:dyDescent="0.2">
      <c r="A263" s="57">
        <v>2</v>
      </c>
      <c r="B263" s="50">
        <v>4</v>
      </c>
      <c r="C263" s="50">
        <v>1</v>
      </c>
      <c r="D263" s="50">
        <v>6</v>
      </c>
      <c r="E263" s="50" t="s">
        <v>898</v>
      </c>
      <c r="F263" s="55" t="s">
        <v>1095</v>
      </c>
      <c r="G263" s="59"/>
      <c r="H263" s="59"/>
      <c r="I263" s="59"/>
      <c r="J263" s="95">
        <f>SUBTOTAL(9,G263:I263)</f>
        <v>0</v>
      </c>
      <c r="K263" s="96" t="str">
        <f>IFERROR(J263/$J$18*100,"0.00")</f>
        <v>0.00</v>
      </c>
    </row>
    <row r="264" spans="1:11" ht="12.75" x14ac:dyDescent="0.2">
      <c r="A264" s="39">
        <v>2</v>
      </c>
      <c r="B264" s="40">
        <v>4</v>
      </c>
      <c r="C264" s="40">
        <v>4</v>
      </c>
      <c r="D264" s="40"/>
      <c r="E264" s="40"/>
      <c r="F264" s="41" t="s">
        <v>1096</v>
      </c>
      <c r="G264" s="42">
        <f t="shared" ref="G264:K265" si="12">+G265</f>
        <v>0</v>
      </c>
      <c r="H264" s="42">
        <f t="shared" si="12"/>
        <v>0</v>
      </c>
      <c r="I264" s="42">
        <f t="shared" si="12"/>
        <v>0</v>
      </c>
      <c r="J264" s="42">
        <f t="shared" si="12"/>
        <v>0</v>
      </c>
      <c r="K264" s="43" t="str">
        <f t="shared" si="12"/>
        <v>0.00</v>
      </c>
    </row>
    <row r="265" spans="1:11" ht="12.75" x14ac:dyDescent="0.2">
      <c r="A265" s="56">
        <v>2</v>
      </c>
      <c r="B265" s="45">
        <v>4</v>
      </c>
      <c r="C265" s="45">
        <v>4</v>
      </c>
      <c r="D265" s="45">
        <v>1</v>
      </c>
      <c r="E265" s="45"/>
      <c r="F265" s="66" t="s">
        <v>1097</v>
      </c>
      <c r="G265" s="62">
        <f t="shared" si="12"/>
        <v>0</v>
      </c>
      <c r="H265" s="62">
        <f t="shared" si="12"/>
        <v>0</v>
      </c>
      <c r="I265" s="62">
        <f t="shared" si="12"/>
        <v>0</v>
      </c>
      <c r="J265" s="62">
        <f t="shared" si="12"/>
        <v>0</v>
      </c>
      <c r="K265" s="96" t="str">
        <f t="shared" si="12"/>
        <v>0.00</v>
      </c>
    </row>
    <row r="266" spans="1:11" ht="22.5" x14ac:dyDescent="0.2">
      <c r="A266" s="51">
        <v>2</v>
      </c>
      <c r="B266" s="50">
        <v>4</v>
      </c>
      <c r="C266" s="50">
        <v>4</v>
      </c>
      <c r="D266" s="50">
        <v>1</v>
      </c>
      <c r="E266" s="50" t="s">
        <v>907</v>
      </c>
      <c r="F266" s="55" t="s">
        <v>1098</v>
      </c>
      <c r="G266" s="52"/>
      <c r="H266" s="52"/>
      <c r="I266" s="52"/>
      <c r="J266" s="95">
        <f>SUBTOTAL(9,G266:I266)</f>
        <v>0</v>
      </c>
      <c r="K266" s="96" t="str">
        <f>IFERROR(J266/$J$18*100,"0.00")</f>
        <v>0.00</v>
      </c>
    </row>
    <row r="267" spans="1:11" ht="12.75" x14ac:dyDescent="0.2">
      <c r="A267" s="39">
        <v>2</v>
      </c>
      <c r="B267" s="40">
        <v>4</v>
      </c>
      <c r="C267" s="40">
        <v>9</v>
      </c>
      <c r="D267" s="40"/>
      <c r="E267" s="40"/>
      <c r="F267" s="41" t="s">
        <v>1099</v>
      </c>
      <c r="G267" s="42">
        <f>+G268+G270</f>
        <v>0</v>
      </c>
      <c r="H267" s="42">
        <f>+H268+H270</f>
        <v>0</v>
      </c>
      <c r="I267" s="42">
        <f>+I268+I270</f>
        <v>0</v>
      </c>
      <c r="J267" s="42">
        <f>+J268+J270</f>
        <v>0</v>
      </c>
      <c r="K267" s="42">
        <f>+K268+K270</f>
        <v>0</v>
      </c>
    </row>
    <row r="268" spans="1:11" ht="12.75" x14ac:dyDescent="0.2">
      <c r="A268" s="60">
        <v>2</v>
      </c>
      <c r="B268" s="45">
        <v>4</v>
      </c>
      <c r="C268" s="45">
        <v>9</v>
      </c>
      <c r="D268" s="45">
        <v>1</v>
      </c>
      <c r="E268" s="45"/>
      <c r="F268" s="66" t="s">
        <v>1099</v>
      </c>
      <c r="G268" s="62">
        <f>+G269</f>
        <v>0</v>
      </c>
      <c r="H268" s="62">
        <f>+H269</f>
        <v>0</v>
      </c>
      <c r="I268" s="62">
        <f>+I269</f>
        <v>0</v>
      </c>
      <c r="J268" s="62">
        <f>+J269</f>
        <v>0</v>
      </c>
      <c r="K268" s="63" t="str">
        <f>+K269</f>
        <v>0.00</v>
      </c>
    </row>
    <row r="269" spans="1:11" ht="12.75" x14ac:dyDescent="0.2">
      <c r="A269" s="57">
        <v>2</v>
      </c>
      <c r="B269" s="50">
        <v>4</v>
      </c>
      <c r="C269" s="50">
        <v>9</v>
      </c>
      <c r="D269" s="50">
        <v>1</v>
      </c>
      <c r="E269" s="50" t="s">
        <v>898</v>
      </c>
      <c r="F269" s="55" t="s">
        <v>1099</v>
      </c>
      <c r="G269" s="59"/>
      <c r="H269" s="59"/>
      <c r="I269" s="59"/>
      <c r="J269" s="95">
        <f>SUBTOTAL(9,G269:I269)</f>
        <v>0</v>
      </c>
      <c r="K269" s="96" t="str">
        <f>IFERROR(J269/$J$18*100,"0.00")</f>
        <v>0.00</v>
      </c>
    </row>
    <row r="270" spans="1:11" ht="12.75" x14ac:dyDescent="0.2">
      <c r="A270" s="60">
        <v>2</v>
      </c>
      <c r="B270" s="45">
        <v>4</v>
      </c>
      <c r="C270" s="45">
        <v>9</v>
      </c>
      <c r="D270" s="45">
        <v>4</v>
      </c>
      <c r="E270" s="45"/>
      <c r="F270" s="66" t="s">
        <v>1100</v>
      </c>
      <c r="G270" s="62">
        <f>+G271</f>
        <v>0</v>
      </c>
      <c r="H270" s="62">
        <f>+H271</f>
        <v>0</v>
      </c>
      <c r="I270" s="62">
        <f>+I271</f>
        <v>0</v>
      </c>
      <c r="J270" s="62">
        <f>+J271</f>
        <v>0</v>
      </c>
      <c r="K270" s="63" t="str">
        <f>+K271</f>
        <v>0.00</v>
      </c>
    </row>
    <row r="271" spans="1:11" ht="12.75" x14ac:dyDescent="0.2">
      <c r="A271" s="49">
        <v>2</v>
      </c>
      <c r="B271" s="50">
        <v>4</v>
      </c>
      <c r="C271" s="50">
        <v>9</v>
      </c>
      <c r="D271" s="50">
        <v>4</v>
      </c>
      <c r="E271" s="50" t="s">
        <v>898</v>
      </c>
      <c r="F271" s="55" t="s">
        <v>1100</v>
      </c>
      <c r="G271" s="59"/>
      <c r="H271" s="59"/>
      <c r="I271" s="59"/>
      <c r="J271" s="95">
        <f>SUBTOTAL(9,G271:I271)</f>
        <v>0</v>
      </c>
      <c r="K271" s="96" t="str">
        <f>IFERROR(J271/$J$18*100,"0.00")</f>
        <v>0.00</v>
      </c>
    </row>
    <row r="272" spans="1:11" ht="12.75" x14ac:dyDescent="0.2">
      <c r="A272" s="33">
        <v>2</v>
      </c>
      <c r="B272" s="34">
        <v>6</v>
      </c>
      <c r="C272" s="35"/>
      <c r="D272" s="35"/>
      <c r="E272" s="35"/>
      <c r="F272" s="36" t="s">
        <v>1101</v>
      </c>
      <c r="G272" s="37">
        <f>+G273+G284+G291+G296+G303+G312+G315</f>
        <v>0</v>
      </c>
      <c r="H272" s="37">
        <f>+H273+H284+H291+H296+H303+H312+H315</f>
        <v>0</v>
      </c>
      <c r="I272" s="37">
        <f>+I273+I284+I291+I296+I303+I312+I315</f>
        <v>0</v>
      </c>
      <c r="J272" s="37">
        <f>+J273+J284+J291+J296+J303+J312+J315</f>
        <v>0</v>
      </c>
      <c r="K272" s="37">
        <f>+K273+K284+K291+K296+K303+K312+K315</f>
        <v>0</v>
      </c>
    </row>
    <row r="273" spans="1:11" ht="12.75" x14ac:dyDescent="0.2">
      <c r="A273" s="39">
        <v>2</v>
      </c>
      <c r="B273" s="40">
        <v>6</v>
      </c>
      <c r="C273" s="40">
        <v>1</v>
      </c>
      <c r="D273" s="40"/>
      <c r="E273" s="40"/>
      <c r="F273" s="41" t="s">
        <v>1102</v>
      </c>
      <c r="G273" s="42">
        <f>+G274+G276+G278+G280+G282</f>
        <v>0</v>
      </c>
      <c r="H273" s="42">
        <f>+H274+H276+H278+H280+H282</f>
        <v>0</v>
      </c>
      <c r="I273" s="42">
        <f>+I274+I276+I278+I280+I282</f>
        <v>0</v>
      </c>
      <c r="J273" s="42">
        <f>+J274+J276+J278+J280+J282</f>
        <v>0</v>
      </c>
      <c r="K273" s="43">
        <f>+K274+K276+K278+K280+K282</f>
        <v>0</v>
      </c>
    </row>
    <row r="274" spans="1:11" ht="12.75" x14ac:dyDescent="0.2">
      <c r="A274" s="44">
        <v>2</v>
      </c>
      <c r="B274" s="45">
        <v>6</v>
      </c>
      <c r="C274" s="45">
        <v>1</v>
      </c>
      <c r="D274" s="45">
        <v>1</v>
      </c>
      <c r="E274" s="45"/>
      <c r="F274" s="56" t="s">
        <v>1103</v>
      </c>
      <c r="G274" s="62">
        <f>+G275</f>
        <v>0</v>
      </c>
      <c r="H274" s="62">
        <f>+H275</f>
        <v>0</v>
      </c>
      <c r="I274" s="62">
        <f>+I275</f>
        <v>0</v>
      </c>
      <c r="J274" s="62">
        <f>+J275</f>
        <v>0</v>
      </c>
      <c r="K274" s="63" t="str">
        <f>+K275</f>
        <v>0.00</v>
      </c>
    </row>
    <row r="275" spans="1:11" ht="12.75" x14ac:dyDescent="0.2">
      <c r="A275" s="49">
        <v>2</v>
      </c>
      <c r="B275" s="50">
        <v>6</v>
      </c>
      <c r="C275" s="50">
        <v>1</v>
      </c>
      <c r="D275" s="50">
        <v>1</v>
      </c>
      <c r="E275" s="50" t="s">
        <v>898</v>
      </c>
      <c r="F275" s="51" t="s">
        <v>1103</v>
      </c>
      <c r="G275" s="59"/>
      <c r="H275" s="59"/>
      <c r="I275" s="59"/>
      <c r="J275" s="95">
        <f>SUBTOTAL(9,G275:I275)</f>
        <v>0</v>
      </c>
      <c r="K275" s="96" t="str">
        <f>IFERROR(J275/$J$18*100,"0.00")</f>
        <v>0.00</v>
      </c>
    </row>
    <row r="276" spans="1:11" ht="12.75" x14ac:dyDescent="0.2">
      <c r="A276" s="44">
        <v>2</v>
      </c>
      <c r="B276" s="45">
        <v>6</v>
      </c>
      <c r="C276" s="45">
        <v>1</v>
      </c>
      <c r="D276" s="45">
        <v>2</v>
      </c>
      <c r="E276" s="45"/>
      <c r="F276" s="56" t="s">
        <v>1104</v>
      </c>
      <c r="G276" s="62">
        <f>+G277</f>
        <v>0</v>
      </c>
      <c r="H276" s="62">
        <f>+H277</f>
        <v>0</v>
      </c>
      <c r="I276" s="62">
        <f>+I277</f>
        <v>0</v>
      </c>
      <c r="J276" s="62">
        <f>+J277</f>
        <v>0</v>
      </c>
      <c r="K276" s="63" t="str">
        <f>+K277</f>
        <v>0.00</v>
      </c>
    </row>
    <row r="277" spans="1:11" ht="12.75" x14ac:dyDescent="0.2">
      <c r="A277" s="49">
        <v>2</v>
      </c>
      <c r="B277" s="50">
        <v>6</v>
      </c>
      <c r="C277" s="50">
        <v>1</v>
      </c>
      <c r="D277" s="50">
        <v>2</v>
      </c>
      <c r="E277" s="50" t="s">
        <v>898</v>
      </c>
      <c r="F277" s="55" t="s">
        <v>1104</v>
      </c>
      <c r="G277" s="59"/>
      <c r="H277" s="59"/>
      <c r="I277" s="59"/>
      <c r="J277" s="95">
        <f>SUBTOTAL(9,G277:I277)</f>
        <v>0</v>
      </c>
      <c r="K277" s="96" t="str">
        <f>IFERROR(J277/$J$18*100,"0.00")</f>
        <v>0.00</v>
      </c>
    </row>
    <row r="278" spans="1:11" ht="12.75" x14ac:dyDescent="0.2">
      <c r="A278" s="44">
        <v>2</v>
      </c>
      <c r="B278" s="45">
        <v>6</v>
      </c>
      <c r="C278" s="45">
        <v>1</v>
      </c>
      <c r="D278" s="45">
        <v>3</v>
      </c>
      <c r="E278" s="45"/>
      <c r="F278" s="66" t="s">
        <v>1105</v>
      </c>
      <c r="G278" s="62">
        <f>+G279</f>
        <v>0</v>
      </c>
      <c r="H278" s="62">
        <f>+H279</f>
        <v>0</v>
      </c>
      <c r="I278" s="62">
        <f>+I279</f>
        <v>0</v>
      </c>
      <c r="J278" s="62">
        <f>+J279</f>
        <v>0</v>
      </c>
      <c r="K278" s="63" t="str">
        <f>+K279</f>
        <v>0.00</v>
      </c>
    </row>
    <row r="279" spans="1:11" ht="12.75" x14ac:dyDescent="0.2">
      <c r="A279" s="49">
        <v>2</v>
      </c>
      <c r="B279" s="50">
        <v>6</v>
      </c>
      <c r="C279" s="50">
        <v>1</v>
      </c>
      <c r="D279" s="50">
        <v>3</v>
      </c>
      <c r="E279" s="50" t="s">
        <v>898</v>
      </c>
      <c r="F279" s="55" t="s">
        <v>1105</v>
      </c>
      <c r="G279" s="59"/>
      <c r="H279" s="59"/>
      <c r="I279" s="59"/>
      <c r="J279" s="95">
        <f>SUBTOTAL(9,G279:I279)</f>
        <v>0</v>
      </c>
      <c r="K279" s="96" t="str">
        <f>IFERROR(J279/$J$18*100,"0.00")</f>
        <v>0.00</v>
      </c>
    </row>
    <row r="280" spans="1:11" ht="12.75" x14ac:dyDescent="0.2">
      <c r="A280" s="44">
        <v>2</v>
      </c>
      <c r="B280" s="45">
        <v>6</v>
      </c>
      <c r="C280" s="45">
        <v>1</v>
      </c>
      <c r="D280" s="45">
        <v>4</v>
      </c>
      <c r="E280" s="45"/>
      <c r="F280" s="56" t="s">
        <v>1106</v>
      </c>
      <c r="G280" s="62">
        <f>+G281</f>
        <v>0</v>
      </c>
      <c r="H280" s="62">
        <f>+H281</f>
        <v>0</v>
      </c>
      <c r="I280" s="62">
        <f>+I281</f>
        <v>0</v>
      </c>
      <c r="J280" s="62">
        <f>+J281</f>
        <v>0</v>
      </c>
      <c r="K280" s="63" t="str">
        <f>+K281</f>
        <v>0.00</v>
      </c>
    </row>
    <row r="281" spans="1:11" ht="12.75" x14ac:dyDescent="0.2">
      <c r="A281" s="49">
        <v>2</v>
      </c>
      <c r="B281" s="50">
        <v>6</v>
      </c>
      <c r="C281" s="50">
        <v>1</v>
      </c>
      <c r="D281" s="50">
        <v>4</v>
      </c>
      <c r="E281" s="50" t="s">
        <v>898</v>
      </c>
      <c r="F281" s="55" t="s">
        <v>1106</v>
      </c>
      <c r="G281" s="59"/>
      <c r="H281" s="59"/>
      <c r="I281" s="59"/>
      <c r="J281" s="95">
        <f>SUBTOTAL(9,G281:I281)</f>
        <v>0</v>
      </c>
      <c r="K281" s="96" t="str">
        <f>IFERROR(J281/$J$18*100,"0.00")</f>
        <v>0.00</v>
      </c>
    </row>
    <row r="282" spans="1:11" ht="12.75" x14ac:dyDescent="0.2">
      <c r="A282" s="44">
        <v>2</v>
      </c>
      <c r="B282" s="45">
        <v>6</v>
      </c>
      <c r="C282" s="45">
        <v>1</v>
      </c>
      <c r="D282" s="45">
        <v>9</v>
      </c>
      <c r="E282" s="45"/>
      <c r="F282" s="56" t="s">
        <v>1107</v>
      </c>
      <c r="G282" s="62">
        <f>+G283</f>
        <v>0</v>
      </c>
      <c r="H282" s="62">
        <f>+H283</f>
        <v>0</v>
      </c>
      <c r="I282" s="62">
        <f>+I283</f>
        <v>0</v>
      </c>
      <c r="J282" s="62">
        <f>+J283</f>
        <v>0</v>
      </c>
      <c r="K282" s="63" t="str">
        <f>+K283</f>
        <v>0.00</v>
      </c>
    </row>
    <row r="283" spans="1:11" ht="12.75" x14ac:dyDescent="0.2">
      <c r="A283" s="49">
        <v>2</v>
      </c>
      <c r="B283" s="50">
        <v>6</v>
      </c>
      <c r="C283" s="50">
        <v>1</v>
      </c>
      <c r="D283" s="50">
        <v>9</v>
      </c>
      <c r="E283" s="50" t="s">
        <v>898</v>
      </c>
      <c r="F283" s="55" t="s">
        <v>1107</v>
      </c>
      <c r="G283" s="59"/>
      <c r="H283" s="59"/>
      <c r="I283" s="59"/>
      <c r="J283" s="95">
        <f>SUBTOTAL(9,G283:I283)</f>
        <v>0</v>
      </c>
      <c r="K283" s="96" t="str">
        <f>IFERROR(J283/$J$18*100,"0.00")</f>
        <v>0.00</v>
      </c>
    </row>
    <row r="284" spans="1:11" ht="12.75" x14ac:dyDescent="0.2">
      <c r="A284" s="39">
        <v>2</v>
      </c>
      <c r="B284" s="40">
        <v>6</v>
      </c>
      <c r="C284" s="40">
        <v>2</v>
      </c>
      <c r="D284" s="40"/>
      <c r="E284" s="40"/>
      <c r="F284" s="41" t="s">
        <v>1108</v>
      </c>
      <c r="G284" s="42">
        <f>+G285+G287+G289</f>
        <v>0</v>
      </c>
      <c r="H284" s="42">
        <f>+H285+H287+H289</f>
        <v>0</v>
      </c>
      <c r="I284" s="42">
        <f>+I285+I287+I289</f>
        <v>0</v>
      </c>
      <c r="J284" s="42">
        <f>+J285+J287+J289</f>
        <v>0</v>
      </c>
      <c r="K284" s="42">
        <f>+K285+K287+K289</f>
        <v>0</v>
      </c>
    </row>
    <row r="285" spans="1:11" ht="12.75" x14ac:dyDescent="0.2">
      <c r="A285" s="44">
        <v>2</v>
      </c>
      <c r="B285" s="45">
        <v>6</v>
      </c>
      <c r="C285" s="45">
        <v>2</v>
      </c>
      <c r="D285" s="45">
        <v>1</v>
      </c>
      <c r="E285" s="45"/>
      <c r="F285" s="56" t="s">
        <v>1109</v>
      </c>
      <c r="G285" s="62">
        <f>+G286</f>
        <v>0</v>
      </c>
      <c r="H285" s="62">
        <f>+H286</f>
        <v>0</v>
      </c>
      <c r="I285" s="62">
        <f>+I286</f>
        <v>0</v>
      </c>
      <c r="J285" s="62">
        <f>+J286</f>
        <v>0</v>
      </c>
      <c r="K285" s="63" t="str">
        <f>+K286</f>
        <v>0.00</v>
      </c>
    </row>
    <row r="286" spans="1:11" ht="12.75" x14ac:dyDescent="0.2">
      <c r="A286" s="57">
        <v>2</v>
      </c>
      <c r="B286" s="50">
        <v>6</v>
      </c>
      <c r="C286" s="50">
        <v>2</v>
      </c>
      <c r="D286" s="50">
        <v>1</v>
      </c>
      <c r="E286" s="50" t="s">
        <v>898</v>
      </c>
      <c r="F286" s="55" t="s">
        <v>1109</v>
      </c>
      <c r="G286" s="59"/>
      <c r="H286" s="59"/>
      <c r="I286" s="59"/>
      <c r="J286" s="95">
        <f>SUBTOTAL(9,G286:I286)</f>
        <v>0</v>
      </c>
      <c r="K286" s="96" t="str">
        <f>IFERROR(J286/$J$18*100,"0.00")</f>
        <v>0.00</v>
      </c>
    </row>
    <row r="287" spans="1:11" ht="12.75" x14ac:dyDescent="0.2">
      <c r="A287" s="44">
        <v>2</v>
      </c>
      <c r="B287" s="45">
        <v>6</v>
      </c>
      <c r="C287" s="45">
        <v>2</v>
      </c>
      <c r="D287" s="45">
        <v>3</v>
      </c>
      <c r="E287" s="45"/>
      <c r="F287" s="56" t="s">
        <v>1110</v>
      </c>
      <c r="G287" s="62">
        <f>+G288</f>
        <v>0</v>
      </c>
      <c r="H287" s="62">
        <f>+H288</f>
        <v>0</v>
      </c>
      <c r="I287" s="62">
        <f>+I288</f>
        <v>0</v>
      </c>
      <c r="J287" s="62">
        <f>+J288</f>
        <v>0</v>
      </c>
      <c r="K287" s="63" t="str">
        <f>+K288</f>
        <v>0.00</v>
      </c>
    </row>
    <row r="288" spans="1:11" ht="12.75" x14ac:dyDescent="0.2">
      <c r="A288" s="57">
        <v>2</v>
      </c>
      <c r="B288" s="50">
        <v>6</v>
      </c>
      <c r="C288" s="50">
        <v>2</v>
      </c>
      <c r="D288" s="50">
        <v>3</v>
      </c>
      <c r="E288" s="50" t="s">
        <v>898</v>
      </c>
      <c r="F288" s="55" t="s">
        <v>1110</v>
      </c>
      <c r="G288" s="59"/>
      <c r="H288" s="59"/>
      <c r="I288" s="59"/>
      <c r="J288" s="95">
        <f>SUBTOTAL(9,G288:I288)</f>
        <v>0</v>
      </c>
      <c r="K288" s="96" t="str">
        <f>IFERROR(J288/$J$18*100,"0.00")</f>
        <v>0.00</v>
      </c>
    </row>
    <row r="289" spans="1:11" ht="12.75" x14ac:dyDescent="0.2">
      <c r="A289" s="44">
        <v>2</v>
      </c>
      <c r="B289" s="45">
        <v>6</v>
      </c>
      <c r="C289" s="45">
        <v>2</v>
      </c>
      <c r="D289" s="45">
        <v>4</v>
      </c>
      <c r="E289" s="45"/>
      <c r="F289" s="56" t="s">
        <v>1111</v>
      </c>
      <c r="G289" s="62">
        <f>+G290</f>
        <v>0</v>
      </c>
      <c r="H289" s="62">
        <f>+H290</f>
        <v>0</v>
      </c>
      <c r="I289" s="62">
        <f>+I290</f>
        <v>0</v>
      </c>
      <c r="J289" s="62">
        <f>+J290</f>
        <v>0</v>
      </c>
      <c r="K289" s="63" t="str">
        <f>+K290</f>
        <v>0.00</v>
      </c>
    </row>
    <row r="290" spans="1:11" ht="12.75" x14ac:dyDescent="0.2">
      <c r="A290" s="57">
        <v>2</v>
      </c>
      <c r="B290" s="50">
        <v>6</v>
      </c>
      <c r="C290" s="50">
        <v>2</v>
      </c>
      <c r="D290" s="50">
        <v>4</v>
      </c>
      <c r="E290" s="50" t="s">
        <v>898</v>
      </c>
      <c r="F290" s="51" t="s">
        <v>1111</v>
      </c>
      <c r="G290" s="59"/>
      <c r="H290" s="59"/>
      <c r="I290" s="59"/>
      <c r="J290" s="95">
        <f>SUBTOTAL(9,G290:I290)</f>
        <v>0</v>
      </c>
      <c r="K290" s="96" t="str">
        <f>IFERROR(J290/$J$18*100,"0.00")</f>
        <v>0.00</v>
      </c>
    </row>
    <row r="291" spans="1:11" ht="12.75" x14ac:dyDescent="0.2">
      <c r="A291" s="39">
        <v>2</v>
      </c>
      <c r="B291" s="40">
        <v>6</v>
      </c>
      <c r="C291" s="40">
        <v>3</v>
      </c>
      <c r="D291" s="40"/>
      <c r="E291" s="40"/>
      <c r="F291" s="41" t="s">
        <v>1112</v>
      </c>
      <c r="G291" s="42">
        <f>+G292+G294</f>
        <v>0</v>
      </c>
      <c r="H291" s="42">
        <f>+H292+H294</f>
        <v>0</v>
      </c>
      <c r="I291" s="42">
        <f>+I292+I294</f>
        <v>0</v>
      </c>
      <c r="J291" s="42">
        <f>+J292+J294</f>
        <v>0</v>
      </c>
      <c r="K291" s="42">
        <f>+K292+K294</f>
        <v>0</v>
      </c>
    </row>
    <row r="292" spans="1:11" ht="12.75" x14ac:dyDescent="0.2">
      <c r="A292" s="60">
        <v>2</v>
      </c>
      <c r="B292" s="45">
        <v>6</v>
      </c>
      <c r="C292" s="45">
        <v>3</v>
      </c>
      <c r="D292" s="45">
        <v>1</v>
      </c>
      <c r="E292" s="45"/>
      <c r="F292" s="66" t="s">
        <v>1113</v>
      </c>
      <c r="G292" s="62">
        <f>+G293</f>
        <v>0</v>
      </c>
      <c r="H292" s="62">
        <f>+H293</f>
        <v>0</v>
      </c>
      <c r="I292" s="62">
        <f>+I293</f>
        <v>0</v>
      </c>
      <c r="J292" s="62">
        <f>+J293</f>
        <v>0</v>
      </c>
      <c r="K292" s="63" t="str">
        <f>+K293</f>
        <v>0.00</v>
      </c>
    </row>
    <row r="293" spans="1:11" ht="12.75" x14ac:dyDescent="0.2">
      <c r="A293" s="49">
        <v>2</v>
      </c>
      <c r="B293" s="50">
        <v>6</v>
      </c>
      <c r="C293" s="50">
        <v>3</v>
      </c>
      <c r="D293" s="50">
        <v>1</v>
      </c>
      <c r="E293" s="50" t="s">
        <v>898</v>
      </c>
      <c r="F293" s="51" t="s">
        <v>1113</v>
      </c>
      <c r="G293" s="59"/>
      <c r="H293" s="59"/>
      <c r="I293" s="59"/>
      <c r="J293" s="95">
        <f>SUBTOTAL(9,G293:I293)</f>
        <v>0</v>
      </c>
      <c r="K293" s="96" t="str">
        <f>IFERROR(J293/$J$18*100,"0.00")</f>
        <v>0.00</v>
      </c>
    </row>
    <row r="294" spans="1:11" ht="12.75" x14ac:dyDescent="0.2">
      <c r="A294" s="44">
        <v>2</v>
      </c>
      <c r="B294" s="45">
        <v>6</v>
      </c>
      <c r="C294" s="45">
        <v>3</v>
      </c>
      <c r="D294" s="45">
        <v>2</v>
      </c>
      <c r="E294" s="45"/>
      <c r="F294" s="56" t="s">
        <v>1114</v>
      </c>
      <c r="G294" s="62">
        <f>+G295</f>
        <v>0</v>
      </c>
      <c r="H294" s="62">
        <f>+H295</f>
        <v>0</v>
      </c>
      <c r="I294" s="62">
        <f>+I295</f>
        <v>0</v>
      </c>
      <c r="J294" s="62">
        <f>+J295</f>
        <v>0</v>
      </c>
      <c r="K294" s="63" t="str">
        <f>+K295</f>
        <v>0.00</v>
      </c>
    </row>
    <row r="295" spans="1:11" ht="12.75" x14ac:dyDescent="0.2">
      <c r="A295" s="57">
        <v>2</v>
      </c>
      <c r="B295" s="50">
        <v>6</v>
      </c>
      <c r="C295" s="50">
        <v>3</v>
      </c>
      <c r="D295" s="50">
        <v>2</v>
      </c>
      <c r="E295" s="50" t="s">
        <v>898</v>
      </c>
      <c r="F295" s="55" t="s">
        <v>1114</v>
      </c>
      <c r="G295" s="59"/>
      <c r="H295" s="59"/>
      <c r="I295" s="59"/>
      <c r="J295" s="95">
        <f>SUBTOTAL(9,G295:I295)</f>
        <v>0</v>
      </c>
      <c r="K295" s="96" t="str">
        <f>IFERROR(J295/$J$18*100,"0.00")</f>
        <v>0.00</v>
      </c>
    </row>
    <row r="296" spans="1:11" ht="12.75" x14ac:dyDescent="0.2">
      <c r="A296" s="39">
        <v>2</v>
      </c>
      <c r="B296" s="40">
        <v>6</v>
      </c>
      <c r="C296" s="40">
        <v>4</v>
      </c>
      <c r="D296" s="40"/>
      <c r="E296" s="40"/>
      <c r="F296" s="41" t="s">
        <v>1115</v>
      </c>
      <c r="G296" s="42">
        <f>+G297+G299+G301</f>
        <v>0</v>
      </c>
      <c r="H296" s="42">
        <f>+H297+H299+H301</f>
        <v>0</v>
      </c>
      <c r="I296" s="42">
        <f>+I297+I299+I301</f>
        <v>0</v>
      </c>
      <c r="J296" s="42">
        <f>+J297+J299+J301</f>
        <v>0</v>
      </c>
      <c r="K296" s="43">
        <f>+K297+K299+K301</f>
        <v>0</v>
      </c>
    </row>
    <row r="297" spans="1:11" ht="12.75" x14ac:dyDescent="0.2">
      <c r="A297" s="44">
        <v>2</v>
      </c>
      <c r="B297" s="45">
        <v>6</v>
      </c>
      <c r="C297" s="45">
        <v>4</v>
      </c>
      <c r="D297" s="45">
        <v>1</v>
      </c>
      <c r="E297" s="45"/>
      <c r="F297" s="56" t="s">
        <v>1116</v>
      </c>
      <c r="G297" s="62">
        <f>+G298</f>
        <v>0</v>
      </c>
      <c r="H297" s="62">
        <f>+H298</f>
        <v>0</v>
      </c>
      <c r="I297" s="62">
        <f>+I298</f>
        <v>0</v>
      </c>
      <c r="J297" s="62">
        <f>+J298</f>
        <v>0</v>
      </c>
      <c r="K297" s="63" t="str">
        <f>+K298</f>
        <v>0.00</v>
      </c>
    </row>
    <row r="298" spans="1:11" ht="12.75" x14ac:dyDescent="0.2">
      <c r="A298" s="57">
        <v>2</v>
      </c>
      <c r="B298" s="50">
        <v>6</v>
      </c>
      <c r="C298" s="50">
        <v>4</v>
      </c>
      <c r="D298" s="50">
        <v>1</v>
      </c>
      <c r="E298" s="50" t="s">
        <v>898</v>
      </c>
      <c r="F298" s="55" t="s">
        <v>1116</v>
      </c>
      <c r="G298" s="59"/>
      <c r="H298" s="59"/>
      <c r="I298" s="59"/>
      <c r="J298" s="95">
        <f>SUBTOTAL(9,G298:I298)</f>
        <v>0</v>
      </c>
      <c r="K298" s="96" t="str">
        <f>IFERROR(J298/$J$18*100,"0.00")</f>
        <v>0.00</v>
      </c>
    </row>
    <row r="299" spans="1:11" ht="12.75" x14ac:dyDescent="0.2">
      <c r="A299" s="44">
        <v>2</v>
      </c>
      <c r="B299" s="45">
        <v>6</v>
      </c>
      <c r="C299" s="45">
        <v>4</v>
      </c>
      <c r="D299" s="45">
        <v>2</v>
      </c>
      <c r="E299" s="45"/>
      <c r="F299" s="56" t="s">
        <v>1117</v>
      </c>
      <c r="G299" s="62">
        <f>+G300</f>
        <v>0</v>
      </c>
      <c r="H299" s="62">
        <f>+H300</f>
        <v>0</v>
      </c>
      <c r="I299" s="62">
        <f>+I300</f>
        <v>0</v>
      </c>
      <c r="J299" s="62">
        <f>+J300</f>
        <v>0</v>
      </c>
      <c r="K299" s="63" t="str">
        <f>+K300</f>
        <v>0.00</v>
      </c>
    </row>
    <row r="300" spans="1:11" ht="12.75" x14ac:dyDescent="0.2">
      <c r="A300" s="57">
        <v>2</v>
      </c>
      <c r="B300" s="50">
        <v>6</v>
      </c>
      <c r="C300" s="50">
        <v>4</v>
      </c>
      <c r="D300" s="50">
        <v>2</v>
      </c>
      <c r="E300" s="50" t="s">
        <v>898</v>
      </c>
      <c r="F300" s="55" t="s">
        <v>1117</v>
      </c>
      <c r="G300" s="59"/>
      <c r="H300" s="59"/>
      <c r="I300" s="59"/>
      <c r="J300" s="95">
        <f>SUBTOTAL(9,G300:I300)</f>
        <v>0</v>
      </c>
      <c r="K300" s="96" t="str">
        <f>IFERROR(J300/$J$18*100,"0.00")</f>
        <v>0.00</v>
      </c>
    </row>
    <row r="301" spans="1:11" ht="12.75" x14ac:dyDescent="0.2">
      <c r="A301" s="44">
        <v>2</v>
      </c>
      <c r="B301" s="45">
        <v>6</v>
      </c>
      <c r="C301" s="45">
        <v>4</v>
      </c>
      <c r="D301" s="45">
        <v>8</v>
      </c>
      <c r="E301" s="45"/>
      <c r="F301" s="56" t="s">
        <v>1118</v>
      </c>
      <c r="G301" s="62">
        <f>+G302</f>
        <v>0</v>
      </c>
      <c r="H301" s="62">
        <f>+H302</f>
        <v>0</v>
      </c>
      <c r="I301" s="62">
        <f>+I302</f>
        <v>0</v>
      </c>
      <c r="J301" s="62">
        <f>+J302</f>
        <v>0</v>
      </c>
      <c r="K301" s="63" t="str">
        <f>+K302</f>
        <v>0.00</v>
      </c>
    </row>
    <row r="302" spans="1:11" ht="12.75" x14ac:dyDescent="0.2">
      <c r="A302" s="57">
        <v>2</v>
      </c>
      <c r="B302" s="50">
        <v>6</v>
      </c>
      <c r="C302" s="50">
        <v>4</v>
      </c>
      <c r="D302" s="50">
        <v>8</v>
      </c>
      <c r="E302" s="50" t="s">
        <v>898</v>
      </c>
      <c r="F302" s="55" t="s">
        <v>1118</v>
      </c>
      <c r="G302" s="59"/>
      <c r="H302" s="59"/>
      <c r="I302" s="59"/>
      <c r="J302" s="95">
        <f>SUBTOTAL(9,G302:I302)</f>
        <v>0</v>
      </c>
      <c r="K302" s="96" t="str">
        <f>IFERROR(J302/$J$18*100,"0.00")</f>
        <v>0.00</v>
      </c>
    </row>
    <row r="303" spans="1:11" ht="12.75" x14ac:dyDescent="0.2">
      <c r="A303" s="39">
        <v>2</v>
      </c>
      <c r="B303" s="40">
        <v>6</v>
      </c>
      <c r="C303" s="40">
        <v>5</v>
      </c>
      <c r="D303" s="40"/>
      <c r="E303" s="40"/>
      <c r="F303" s="41" t="s">
        <v>1119</v>
      </c>
      <c r="G303" s="42">
        <f>+G304+G306+G308+G310</f>
        <v>0</v>
      </c>
      <c r="H303" s="42">
        <f>+H304+H306+H308+H310</f>
        <v>0</v>
      </c>
      <c r="I303" s="42">
        <f>+I304+I306+I308+I310</f>
        <v>0</v>
      </c>
      <c r="J303" s="42">
        <f>+J304+J306+J308+J310</f>
        <v>0</v>
      </c>
      <c r="K303" s="42">
        <f>+K304+K306+K308+K310</f>
        <v>0</v>
      </c>
    </row>
    <row r="304" spans="1:11" ht="12.75" x14ac:dyDescent="0.2">
      <c r="A304" s="44">
        <v>2</v>
      </c>
      <c r="B304" s="45">
        <v>6</v>
      </c>
      <c r="C304" s="45">
        <v>5</v>
      </c>
      <c r="D304" s="45">
        <v>2</v>
      </c>
      <c r="E304" s="45"/>
      <c r="F304" s="56" t="s">
        <v>1120</v>
      </c>
      <c r="G304" s="62">
        <f>+G305</f>
        <v>0</v>
      </c>
      <c r="H304" s="62">
        <f>+H305</f>
        <v>0</v>
      </c>
      <c r="I304" s="62">
        <f>+I305</f>
        <v>0</v>
      </c>
      <c r="J304" s="62">
        <f>+J305</f>
        <v>0</v>
      </c>
      <c r="K304" s="63" t="str">
        <f>+K305</f>
        <v>0.00</v>
      </c>
    </row>
    <row r="305" spans="1:11" ht="12.75" x14ac:dyDescent="0.2">
      <c r="A305" s="49">
        <v>2</v>
      </c>
      <c r="B305" s="50">
        <v>6</v>
      </c>
      <c r="C305" s="50">
        <v>5</v>
      </c>
      <c r="D305" s="50">
        <v>2</v>
      </c>
      <c r="E305" s="50" t="s">
        <v>898</v>
      </c>
      <c r="F305" s="55" t="s">
        <v>1120</v>
      </c>
      <c r="G305" s="59"/>
      <c r="H305" s="59"/>
      <c r="I305" s="59"/>
      <c r="J305" s="95">
        <f>SUBTOTAL(9,G305:I305)</f>
        <v>0</v>
      </c>
      <c r="K305" s="96" t="str">
        <f>IFERROR(J305/$J$18*100,"0.00")</f>
        <v>0.00</v>
      </c>
    </row>
    <row r="306" spans="1:11" ht="12.75" x14ac:dyDescent="0.2">
      <c r="A306" s="44">
        <v>2</v>
      </c>
      <c r="B306" s="45">
        <v>6</v>
      </c>
      <c r="C306" s="45">
        <v>5</v>
      </c>
      <c r="D306" s="45">
        <v>4</v>
      </c>
      <c r="E306" s="45"/>
      <c r="F306" s="56" t="s">
        <v>1121</v>
      </c>
      <c r="G306" s="62">
        <f>+G307</f>
        <v>0</v>
      </c>
      <c r="H306" s="62">
        <f>+H307</f>
        <v>0</v>
      </c>
      <c r="I306" s="62">
        <f>+I307</f>
        <v>0</v>
      </c>
      <c r="J306" s="62">
        <f>+J307</f>
        <v>0</v>
      </c>
      <c r="K306" s="63" t="str">
        <f>+K307</f>
        <v>0.00</v>
      </c>
    </row>
    <row r="307" spans="1:11" ht="12.75" x14ac:dyDescent="0.2">
      <c r="A307" s="49">
        <v>2</v>
      </c>
      <c r="B307" s="50">
        <v>6</v>
      </c>
      <c r="C307" s="50">
        <v>5</v>
      </c>
      <c r="D307" s="50">
        <v>4</v>
      </c>
      <c r="E307" s="50" t="s">
        <v>898</v>
      </c>
      <c r="F307" s="55" t="s">
        <v>1121</v>
      </c>
      <c r="G307" s="59"/>
      <c r="H307" s="59"/>
      <c r="I307" s="59"/>
      <c r="J307" s="95">
        <f>SUBTOTAL(9,G307:I307)</f>
        <v>0</v>
      </c>
      <c r="K307" s="96" t="str">
        <f>IFERROR(J307/$J$18*100,"0.00")</f>
        <v>0.00</v>
      </c>
    </row>
    <row r="308" spans="1:11" ht="12.75" x14ac:dyDescent="0.2">
      <c r="A308" s="44">
        <v>2</v>
      </c>
      <c r="B308" s="45">
        <v>6</v>
      </c>
      <c r="C308" s="45">
        <v>5</v>
      </c>
      <c r="D308" s="45">
        <v>5</v>
      </c>
      <c r="E308" s="45"/>
      <c r="F308" s="56" t="s">
        <v>1122</v>
      </c>
      <c r="G308" s="62">
        <f>+G309</f>
        <v>0</v>
      </c>
      <c r="H308" s="62">
        <f>+H309</f>
        <v>0</v>
      </c>
      <c r="I308" s="62">
        <f>+I309</f>
        <v>0</v>
      </c>
      <c r="J308" s="62">
        <f>+J309</f>
        <v>0</v>
      </c>
      <c r="K308" s="63" t="str">
        <f>+K309</f>
        <v>0.00</v>
      </c>
    </row>
    <row r="309" spans="1:11" ht="12.75" x14ac:dyDescent="0.2">
      <c r="A309" s="49">
        <v>2</v>
      </c>
      <c r="B309" s="50">
        <v>6</v>
      </c>
      <c r="C309" s="50">
        <v>5</v>
      </c>
      <c r="D309" s="50">
        <v>5</v>
      </c>
      <c r="E309" s="50" t="s">
        <v>898</v>
      </c>
      <c r="F309" s="55" t="s">
        <v>1122</v>
      </c>
      <c r="G309" s="59"/>
      <c r="H309" s="59"/>
      <c r="I309" s="59"/>
      <c r="J309" s="95">
        <f>SUBTOTAL(9,G309:I309)</f>
        <v>0</v>
      </c>
      <c r="K309" s="96" t="str">
        <f>IFERROR(J309/$J$18*100,"0.00")</f>
        <v>0.00</v>
      </c>
    </row>
    <row r="310" spans="1:11" ht="12.75" x14ac:dyDescent="0.2">
      <c r="A310" s="44">
        <v>2</v>
      </c>
      <c r="B310" s="45">
        <v>6</v>
      </c>
      <c r="C310" s="45">
        <v>5</v>
      </c>
      <c r="D310" s="45">
        <v>6</v>
      </c>
      <c r="E310" s="45"/>
      <c r="F310" s="56" t="s">
        <v>1123</v>
      </c>
      <c r="G310" s="62">
        <f>+G311</f>
        <v>0</v>
      </c>
      <c r="H310" s="62">
        <f>+H311</f>
        <v>0</v>
      </c>
      <c r="I310" s="62">
        <f>+I311</f>
        <v>0</v>
      </c>
      <c r="J310" s="62">
        <f>+J311</f>
        <v>0</v>
      </c>
      <c r="K310" s="63" t="str">
        <f>+K311</f>
        <v>0.00</v>
      </c>
    </row>
    <row r="311" spans="1:11" ht="12.75" x14ac:dyDescent="0.2">
      <c r="A311" s="49">
        <v>2</v>
      </c>
      <c r="B311" s="50">
        <v>6</v>
      </c>
      <c r="C311" s="50">
        <v>5</v>
      </c>
      <c r="D311" s="50">
        <v>6</v>
      </c>
      <c r="E311" s="50" t="s">
        <v>898</v>
      </c>
      <c r="F311" s="55" t="s">
        <v>1123</v>
      </c>
      <c r="G311" s="59"/>
      <c r="H311" s="59"/>
      <c r="I311" s="59"/>
      <c r="J311" s="95">
        <f>SUBTOTAL(9,G311:I311)</f>
        <v>0</v>
      </c>
      <c r="K311" s="96" t="str">
        <f>IFERROR(J311/$J$18*100,"0.00")</f>
        <v>0.00</v>
      </c>
    </row>
    <row r="312" spans="1:11" ht="12.75" x14ac:dyDescent="0.2">
      <c r="A312" s="39">
        <v>2</v>
      </c>
      <c r="B312" s="40">
        <v>6</v>
      </c>
      <c r="C312" s="40">
        <v>6</v>
      </c>
      <c r="D312" s="40"/>
      <c r="E312" s="40"/>
      <c r="F312" s="41" t="s">
        <v>1124</v>
      </c>
      <c r="G312" s="42">
        <f t="shared" ref="G312:K313" si="13">+G313</f>
        <v>0</v>
      </c>
      <c r="H312" s="42">
        <f t="shared" si="13"/>
        <v>0</v>
      </c>
      <c r="I312" s="42">
        <f t="shared" si="13"/>
        <v>0</v>
      </c>
      <c r="J312" s="42">
        <f t="shared" si="13"/>
        <v>0</v>
      </c>
      <c r="K312" s="43" t="str">
        <f t="shared" si="13"/>
        <v>0.00</v>
      </c>
    </row>
    <row r="313" spans="1:11" ht="12.75" x14ac:dyDescent="0.2">
      <c r="A313" s="44">
        <v>2</v>
      </c>
      <c r="B313" s="45">
        <v>6</v>
      </c>
      <c r="C313" s="45">
        <v>6</v>
      </c>
      <c r="D313" s="45">
        <v>1</v>
      </c>
      <c r="E313" s="45"/>
      <c r="F313" s="66" t="s">
        <v>1156</v>
      </c>
      <c r="G313" s="47">
        <f t="shared" si="13"/>
        <v>0</v>
      </c>
      <c r="H313" s="47">
        <f t="shared" si="13"/>
        <v>0</v>
      </c>
      <c r="I313" s="47">
        <f t="shared" si="13"/>
        <v>0</v>
      </c>
      <c r="J313" s="47">
        <f t="shared" si="13"/>
        <v>0</v>
      </c>
      <c r="K313" s="48" t="str">
        <f t="shared" si="13"/>
        <v>0.00</v>
      </c>
    </row>
    <row r="314" spans="1:11" ht="12.75" x14ac:dyDescent="0.2">
      <c r="A314" s="49">
        <v>2</v>
      </c>
      <c r="B314" s="50">
        <v>6</v>
      </c>
      <c r="C314" s="50">
        <v>6</v>
      </c>
      <c r="D314" s="50">
        <v>1</v>
      </c>
      <c r="E314" s="50" t="s">
        <v>898</v>
      </c>
      <c r="F314" s="55" t="s">
        <v>1156</v>
      </c>
      <c r="G314" s="59"/>
      <c r="H314" s="59"/>
      <c r="I314" s="59"/>
      <c r="J314" s="95">
        <f>SUBTOTAL(9,G314:I314)</f>
        <v>0</v>
      </c>
      <c r="K314" s="96" t="str">
        <f>IFERROR(J314/$J$18*100,"0.00")</f>
        <v>0.00</v>
      </c>
    </row>
    <row r="315" spans="1:11" ht="12.75" x14ac:dyDescent="0.2">
      <c r="A315" s="39">
        <v>2</v>
      </c>
      <c r="B315" s="40">
        <v>6</v>
      </c>
      <c r="C315" s="40">
        <v>8</v>
      </c>
      <c r="D315" s="40"/>
      <c r="E315" s="40"/>
      <c r="F315" s="41" t="s">
        <v>1126</v>
      </c>
      <c r="G315" s="42">
        <f>+G316+G319+G321+G323</f>
        <v>0</v>
      </c>
      <c r="H315" s="42">
        <f>+H316+H319+H321+H323</f>
        <v>0</v>
      </c>
      <c r="I315" s="42">
        <f>+I316+I319+I321+I323</f>
        <v>0</v>
      </c>
      <c r="J315" s="42">
        <f>+J316+J319+J321+J323</f>
        <v>0</v>
      </c>
      <c r="K315" s="42">
        <f>+K316+K319+K321+K323</f>
        <v>0</v>
      </c>
    </row>
    <row r="316" spans="1:11" ht="12.75" x14ac:dyDescent="0.2">
      <c r="A316" s="44">
        <v>2</v>
      </c>
      <c r="B316" s="45">
        <v>6</v>
      </c>
      <c r="C316" s="45">
        <v>8</v>
      </c>
      <c r="D316" s="45">
        <v>3</v>
      </c>
      <c r="E316" s="45"/>
      <c r="F316" s="56" t="s">
        <v>1127</v>
      </c>
      <c r="G316" s="62">
        <f>+G317+G318</f>
        <v>0</v>
      </c>
      <c r="H316" s="62">
        <f>+H317+H318</f>
        <v>0</v>
      </c>
      <c r="I316" s="62">
        <f>+I317+I318</f>
        <v>0</v>
      </c>
      <c r="J316" s="62">
        <f>+J317+J318</f>
        <v>0</v>
      </c>
      <c r="K316" s="63">
        <f>+K317+K318</f>
        <v>0</v>
      </c>
    </row>
    <row r="317" spans="1:11" ht="12.75" x14ac:dyDescent="0.2">
      <c r="A317" s="57">
        <v>2</v>
      </c>
      <c r="B317" s="50">
        <v>6</v>
      </c>
      <c r="C317" s="50">
        <v>8</v>
      </c>
      <c r="D317" s="50">
        <v>3</v>
      </c>
      <c r="E317" s="50" t="s">
        <v>898</v>
      </c>
      <c r="F317" s="55" t="s">
        <v>1128</v>
      </c>
      <c r="G317" s="52"/>
      <c r="H317" s="52"/>
      <c r="I317" s="52"/>
      <c r="J317" s="95">
        <f>SUBTOTAL(9,G317:I317)</f>
        <v>0</v>
      </c>
      <c r="K317" s="96" t="str">
        <f>IFERROR(J317/$J$18*100,"0.00")</f>
        <v>0.00</v>
      </c>
    </row>
    <row r="318" spans="1:11" ht="12.75" x14ac:dyDescent="0.2">
      <c r="A318" s="57">
        <v>2</v>
      </c>
      <c r="B318" s="50">
        <v>6</v>
      </c>
      <c r="C318" s="50">
        <v>8</v>
      </c>
      <c r="D318" s="50">
        <v>3</v>
      </c>
      <c r="E318" s="50" t="s">
        <v>900</v>
      </c>
      <c r="F318" s="55" t="s">
        <v>1129</v>
      </c>
      <c r="G318" s="59"/>
      <c r="H318" s="59"/>
      <c r="I318" s="59"/>
      <c r="J318" s="95">
        <f>SUBTOTAL(9,G318:I318)</f>
        <v>0</v>
      </c>
      <c r="K318" s="96" t="str">
        <f>IFERROR(J318/$J$18*100,"0.00")</f>
        <v>0.00</v>
      </c>
    </row>
    <row r="319" spans="1:11" ht="12.75" x14ac:dyDescent="0.2">
      <c r="A319" s="44">
        <v>2</v>
      </c>
      <c r="B319" s="45">
        <v>6</v>
      </c>
      <c r="C319" s="45">
        <v>8</v>
      </c>
      <c r="D319" s="45">
        <v>5</v>
      </c>
      <c r="E319" s="45"/>
      <c r="F319" s="56" t="s">
        <v>1130</v>
      </c>
      <c r="G319" s="62">
        <f>+G320</f>
        <v>0</v>
      </c>
      <c r="H319" s="62">
        <f>+H320</f>
        <v>0</v>
      </c>
      <c r="I319" s="62">
        <f>+I320</f>
        <v>0</v>
      </c>
      <c r="J319" s="62">
        <f>+J320</f>
        <v>0</v>
      </c>
      <c r="K319" s="63" t="str">
        <f>+K320</f>
        <v>0.00</v>
      </c>
    </row>
    <row r="320" spans="1:11" ht="12.75" x14ac:dyDescent="0.2">
      <c r="A320" s="57">
        <v>2</v>
      </c>
      <c r="B320" s="50">
        <v>6</v>
      </c>
      <c r="C320" s="50">
        <v>8</v>
      </c>
      <c r="D320" s="50">
        <v>5</v>
      </c>
      <c r="E320" s="50" t="s">
        <v>898</v>
      </c>
      <c r="F320" s="55" t="s">
        <v>1130</v>
      </c>
      <c r="G320" s="59"/>
      <c r="H320" s="59"/>
      <c r="I320" s="59"/>
      <c r="J320" s="95">
        <f>SUBTOTAL(9,G320:I320)</f>
        <v>0</v>
      </c>
      <c r="K320" s="96" t="str">
        <f>IFERROR(J320/$J$18*100,"0.00")</f>
        <v>0.00</v>
      </c>
    </row>
    <row r="321" spans="1:11" ht="12.75" x14ac:dyDescent="0.2">
      <c r="A321" s="44">
        <v>2</v>
      </c>
      <c r="B321" s="45">
        <v>6</v>
      </c>
      <c r="C321" s="45">
        <v>8</v>
      </c>
      <c r="D321" s="45">
        <v>8</v>
      </c>
      <c r="E321" s="45"/>
      <c r="F321" s="66" t="s">
        <v>1131</v>
      </c>
      <c r="G321" s="62">
        <f>+G322</f>
        <v>0</v>
      </c>
      <c r="H321" s="62">
        <f>+H322</f>
        <v>0</v>
      </c>
      <c r="I321" s="62">
        <f>+I322</f>
        <v>0</v>
      </c>
      <c r="J321" s="62">
        <f>+J322</f>
        <v>0</v>
      </c>
      <c r="K321" s="63" t="str">
        <f>+K322</f>
        <v>0.00</v>
      </c>
    </row>
    <row r="322" spans="1:11" ht="12.75" x14ac:dyDescent="0.2">
      <c r="A322" s="57">
        <v>2</v>
      </c>
      <c r="B322" s="50">
        <v>6</v>
      </c>
      <c r="C322" s="50">
        <v>8</v>
      </c>
      <c r="D322" s="50">
        <v>8</v>
      </c>
      <c r="E322" s="50" t="s">
        <v>898</v>
      </c>
      <c r="F322" s="55" t="s">
        <v>1132</v>
      </c>
      <c r="G322" s="52"/>
      <c r="H322" s="52"/>
      <c r="I322" s="52"/>
      <c r="J322" s="95">
        <f>SUBTOTAL(9,G322:I322)</f>
        <v>0</v>
      </c>
      <c r="K322" s="96" t="str">
        <f>IFERROR(J322/$J$18*100,"0.00")</f>
        <v>0.00</v>
      </c>
    </row>
    <row r="323" spans="1:11" ht="12.75" x14ac:dyDescent="0.2">
      <c r="A323" s="44">
        <v>2</v>
      </c>
      <c r="B323" s="45">
        <v>6</v>
      </c>
      <c r="C323" s="45">
        <v>8</v>
      </c>
      <c r="D323" s="45">
        <v>9</v>
      </c>
      <c r="E323" s="45"/>
      <c r="F323" s="66" t="s">
        <v>1133</v>
      </c>
      <c r="G323" s="62">
        <f>+G324</f>
        <v>0</v>
      </c>
      <c r="H323" s="62">
        <f>+H324</f>
        <v>0</v>
      </c>
      <c r="I323" s="62">
        <f>+I324</f>
        <v>0</v>
      </c>
      <c r="J323" s="62">
        <f>+J324</f>
        <v>0</v>
      </c>
      <c r="K323" s="63" t="str">
        <f>+K324</f>
        <v>0.00</v>
      </c>
    </row>
    <row r="324" spans="1:11" ht="12.75" x14ac:dyDescent="0.2">
      <c r="A324" s="57">
        <v>2</v>
      </c>
      <c r="B324" s="50">
        <v>6</v>
      </c>
      <c r="C324" s="50">
        <v>8</v>
      </c>
      <c r="D324" s="50">
        <v>9</v>
      </c>
      <c r="E324" s="50" t="s">
        <v>898</v>
      </c>
      <c r="F324" s="55" t="s">
        <v>1133</v>
      </c>
      <c r="G324" s="59"/>
      <c r="H324" s="59"/>
      <c r="I324" s="59"/>
      <c r="J324" s="95">
        <f>SUBTOTAL(9,G324:I324)</f>
        <v>0</v>
      </c>
      <c r="K324" s="96" t="str">
        <f>IFERROR(J324/$J$18*100,"0.00")</f>
        <v>0.00</v>
      </c>
    </row>
    <row r="325" spans="1:11" ht="12.75" x14ac:dyDescent="0.2">
      <c r="A325" s="33">
        <v>2</v>
      </c>
      <c r="B325" s="34">
        <v>7</v>
      </c>
      <c r="C325" s="35"/>
      <c r="D325" s="35"/>
      <c r="E325" s="35"/>
      <c r="F325" s="36" t="s">
        <v>1134</v>
      </c>
      <c r="G325" s="37">
        <f t="shared" ref="G325:K327" si="14">+G326</f>
        <v>0</v>
      </c>
      <c r="H325" s="37">
        <f t="shared" si="14"/>
        <v>0</v>
      </c>
      <c r="I325" s="37">
        <f t="shared" si="14"/>
        <v>0</v>
      </c>
      <c r="J325" s="37">
        <f t="shared" si="14"/>
        <v>0</v>
      </c>
      <c r="K325" s="38" t="str">
        <f t="shared" si="14"/>
        <v>0.00</v>
      </c>
    </row>
    <row r="326" spans="1:11" ht="12.75" x14ac:dyDescent="0.2">
      <c r="A326" s="39">
        <v>2</v>
      </c>
      <c r="B326" s="40">
        <v>7</v>
      </c>
      <c r="C326" s="40">
        <v>1</v>
      </c>
      <c r="D326" s="40"/>
      <c r="E326" s="40"/>
      <c r="F326" s="41" t="s">
        <v>1135</v>
      </c>
      <c r="G326" s="42">
        <f t="shared" si="14"/>
        <v>0</v>
      </c>
      <c r="H326" s="42">
        <f t="shared" si="14"/>
        <v>0</v>
      </c>
      <c r="I326" s="42">
        <f t="shared" si="14"/>
        <v>0</v>
      </c>
      <c r="J326" s="42">
        <f t="shared" si="14"/>
        <v>0</v>
      </c>
      <c r="K326" s="43" t="str">
        <f t="shared" si="14"/>
        <v>0.00</v>
      </c>
    </row>
    <row r="327" spans="1:11" ht="12.75" x14ac:dyDescent="0.2">
      <c r="A327" s="44">
        <v>2</v>
      </c>
      <c r="B327" s="45">
        <v>7</v>
      </c>
      <c r="C327" s="45">
        <v>1</v>
      </c>
      <c r="D327" s="45">
        <v>2</v>
      </c>
      <c r="E327" s="45"/>
      <c r="F327" s="56" t="s">
        <v>1136</v>
      </c>
      <c r="G327" s="62">
        <f t="shared" si="14"/>
        <v>0</v>
      </c>
      <c r="H327" s="62">
        <f t="shared" si="14"/>
        <v>0</v>
      </c>
      <c r="I327" s="62">
        <f t="shared" si="14"/>
        <v>0</v>
      </c>
      <c r="J327" s="62">
        <f t="shared" si="14"/>
        <v>0</v>
      </c>
      <c r="K327" s="63" t="str">
        <f t="shared" si="14"/>
        <v>0.00</v>
      </c>
    </row>
    <row r="328" spans="1:11" ht="12.75" x14ac:dyDescent="0.2">
      <c r="A328" s="67">
        <v>2</v>
      </c>
      <c r="B328" s="68">
        <v>7</v>
      </c>
      <c r="C328" s="68">
        <v>1</v>
      </c>
      <c r="D328" s="68">
        <v>2</v>
      </c>
      <c r="E328" s="68" t="s">
        <v>898</v>
      </c>
      <c r="F328" s="69" t="s">
        <v>1136</v>
      </c>
      <c r="G328" s="70"/>
      <c r="H328" s="70"/>
      <c r="I328" s="70"/>
      <c r="J328" s="97">
        <f>SUBTOTAL(9,G328:I328)</f>
        <v>0</v>
      </c>
      <c r="K328" s="98" t="str">
        <f>IFERROR(J328/$J$18*100,"0.00")</f>
        <v>0.00</v>
      </c>
    </row>
  </sheetData>
  <sheetProtection password="E105" sheet="1"/>
  <mergeCells count="9">
    <mergeCell ref="J16:J17"/>
    <mergeCell ref="K16:K17"/>
    <mergeCell ref="G16:I16"/>
    <mergeCell ref="A16:A17"/>
    <mergeCell ref="B16:B17"/>
    <mergeCell ref="C16:C17"/>
    <mergeCell ref="D16:D17"/>
    <mergeCell ref="E16:E17"/>
    <mergeCell ref="F16:F17"/>
  </mergeCells>
  <phoneticPr fontId="15" type="noConversion"/>
  <pageMargins left="1.6535433070866143" right="0.11811023622047245" top="0.27559055118110237" bottom="0.23622047244094491" header="0" footer="0"/>
  <pageSetup paperSize="9" scale="65" orientation="landscape" verticalDpi="200" r:id="rId1"/>
  <headerFooter alignWithMargins="0"/>
  <ignoredErrors>
    <ignoredError sqref="J27:K27 J33:K41 J117:K122 K127 J132:K132 J141:K142 J147:K147 J148:K156 J174:K174 J220:K222 K242:K243 K245:K246 J43:K45 J28:K29 J46:K53 J55:K57 J58:K67 J69:K72 J73:K91 J97:K98 J112:K113 J123:K125 J128:K129 J157:K164 J175:K175 J176:K188 J199:K200 J190:K197 J202:K209 J225:K225 J224:K224 J228:K232 J214:K214 J215:K218 J235:K235 J236:K237 J240:K240 K247:K253 J258:K259 J260:K263 J264:K264 K266 J268:K269 J270:K271 J273:K283 J287:K290 J285:K286 J296:K302 J292:K295 J306:K311 J313:K314 J304:K305 J316:K320 J322:K322 J323:K324 J327:K328 K239 J233:J234 J227 J212:K213 J144:K145 K133:K137 J100:K111 J93:K96 J166:K167 K165 J26:K26 K114 J131:K131 J146:K146 K168 J219:K219 J223:K223 K233 J321:K321" formula="1"/>
    <ignoredError sqref="J114 J168" formula="1" unlockedFormula="1"/>
    <ignoredError sqref="J169:J170 J265" unlockedFormula="1"/>
  </ignoredError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I58"/>
  <sheetViews>
    <sheetView workbookViewId="0">
      <pane xSplit="4" ySplit="3" topLeftCell="E4" activePane="bottomRight" state="frozen"/>
      <selection pane="topRight" activeCell="E1" sqref="E1"/>
      <selection pane="bottomLeft" activeCell="A4" sqref="A4"/>
      <selection pane="bottomRight" activeCell="E15" sqref="E15"/>
    </sheetView>
  </sheetViews>
  <sheetFormatPr baseColWidth="10" defaultColWidth="9.140625" defaultRowHeight="15" x14ac:dyDescent="0.25"/>
  <cols>
    <col min="1" max="1" width="53.5703125" style="1" customWidth="1"/>
    <col min="2" max="2" width="12" style="131" bestFit="1" customWidth="1"/>
    <col min="3" max="3" width="9.140625" style="131" customWidth="1"/>
    <col min="4" max="4" width="27.28515625" style="1" customWidth="1"/>
    <col min="5" max="5" width="28.5703125" style="1" customWidth="1"/>
    <col min="6" max="16384" width="9.140625" style="1"/>
  </cols>
  <sheetData>
    <row r="2" spans="1:9" s="228" customFormat="1" ht="14.25" x14ac:dyDescent="0.2">
      <c r="A2" s="727" t="s">
        <v>1157</v>
      </c>
      <c r="B2" s="727" t="s">
        <v>1158</v>
      </c>
      <c r="C2" s="727" t="s">
        <v>1159</v>
      </c>
      <c r="D2" s="727" t="s">
        <v>1160</v>
      </c>
      <c r="E2" s="727" t="s">
        <v>1161</v>
      </c>
      <c r="F2" s="724" t="s">
        <v>1162</v>
      </c>
      <c r="G2" s="725"/>
      <c r="H2" s="725"/>
      <c r="I2" s="726"/>
    </row>
    <row r="3" spans="1:9" s="218" customFormat="1" ht="28.5" x14ac:dyDescent="0.2">
      <c r="A3" s="728"/>
      <c r="B3" s="728"/>
      <c r="C3" s="728"/>
      <c r="D3" s="728"/>
      <c r="E3" s="728"/>
      <c r="F3" s="227" t="s">
        <v>1163</v>
      </c>
      <c r="G3" s="227" t="s">
        <v>1164</v>
      </c>
      <c r="H3" s="227" t="s">
        <v>1165</v>
      </c>
      <c r="I3" s="227" t="s">
        <v>1166</v>
      </c>
    </row>
    <row r="4" spans="1:9" ht="30" x14ac:dyDescent="0.25">
      <c r="A4" s="219" t="s">
        <v>1167</v>
      </c>
      <c r="B4" s="220">
        <v>1</v>
      </c>
      <c r="C4" s="220">
        <v>8</v>
      </c>
      <c r="D4" s="219" t="s">
        <v>1168</v>
      </c>
      <c r="E4" s="219"/>
      <c r="F4" s="220">
        <v>8</v>
      </c>
      <c r="G4" s="220" t="s">
        <v>1169</v>
      </c>
      <c r="H4" s="229" t="s">
        <v>1170</v>
      </c>
      <c r="I4" s="220" t="s">
        <v>1171</v>
      </c>
    </row>
    <row r="5" spans="1:9" x14ac:dyDescent="0.25">
      <c r="A5" s="221" t="s">
        <v>1172</v>
      </c>
      <c r="B5" s="222">
        <v>0.97</v>
      </c>
      <c r="C5" s="223">
        <v>1</v>
      </c>
      <c r="D5" s="230" t="s">
        <v>1173</v>
      </c>
      <c r="E5" s="230" t="s">
        <v>1174</v>
      </c>
      <c r="F5" s="233">
        <v>100</v>
      </c>
      <c r="G5" s="223" t="s">
        <v>1175</v>
      </c>
      <c r="H5" s="223" t="s">
        <v>1176</v>
      </c>
      <c r="I5" s="223" t="s">
        <v>1177</v>
      </c>
    </row>
    <row r="6" spans="1:9" ht="30" x14ac:dyDescent="0.25">
      <c r="A6" s="219" t="s">
        <v>1178</v>
      </c>
      <c r="B6" s="224">
        <v>0.6</v>
      </c>
      <c r="C6" s="224">
        <v>0.85</v>
      </c>
      <c r="D6" s="231" t="s">
        <v>1179</v>
      </c>
      <c r="E6" s="231" t="s">
        <v>1180</v>
      </c>
      <c r="F6" s="223" t="s">
        <v>1181</v>
      </c>
      <c r="G6" s="223" t="s">
        <v>1182</v>
      </c>
      <c r="H6" s="223" t="s">
        <v>1183</v>
      </c>
      <c r="I6" s="223" t="s">
        <v>1184</v>
      </c>
    </row>
    <row r="7" spans="1:9" ht="30" x14ac:dyDescent="0.25">
      <c r="A7" s="221" t="s">
        <v>1185</v>
      </c>
      <c r="B7" s="222">
        <v>0.46</v>
      </c>
      <c r="C7" s="222">
        <v>0.7</v>
      </c>
      <c r="D7" s="232" t="s">
        <v>1186</v>
      </c>
      <c r="E7" s="232" t="s">
        <v>1187</v>
      </c>
      <c r="F7" s="223" t="s">
        <v>1188</v>
      </c>
      <c r="G7" s="223" t="s">
        <v>1189</v>
      </c>
      <c r="H7" s="223" t="s">
        <v>1190</v>
      </c>
      <c r="I7" s="223" t="s">
        <v>1184</v>
      </c>
    </row>
    <row r="8" spans="1:9" ht="30" x14ac:dyDescent="0.25">
      <c r="A8" s="219" t="s">
        <v>1191</v>
      </c>
      <c r="B8" s="220" t="s">
        <v>1192</v>
      </c>
      <c r="C8" s="224">
        <v>1</v>
      </c>
      <c r="D8" s="231" t="s">
        <v>1193</v>
      </c>
      <c r="E8" s="231" t="s">
        <v>1194</v>
      </c>
      <c r="F8" s="223" t="s">
        <v>1195</v>
      </c>
      <c r="G8" s="223" t="s">
        <v>1182</v>
      </c>
      <c r="H8" s="223" t="s">
        <v>1196</v>
      </c>
      <c r="I8" s="223" t="s">
        <v>1197</v>
      </c>
    </row>
    <row r="9" spans="1:9" ht="30" x14ac:dyDescent="0.25">
      <c r="A9" s="221" t="s">
        <v>1198</v>
      </c>
      <c r="B9" s="222">
        <v>0.77</v>
      </c>
      <c r="C9" s="222">
        <v>0.9</v>
      </c>
      <c r="D9" s="232" t="s">
        <v>1199</v>
      </c>
      <c r="E9" s="232" t="s">
        <v>1187</v>
      </c>
      <c r="F9" s="223" t="s">
        <v>1181</v>
      </c>
      <c r="G9" s="223" t="s">
        <v>1182</v>
      </c>
      <c r="H9" s="223" t="s">
        <v>1183</v>
      </c>
      <c r="I9" s="223" t="s">
        <v>1184</v>
      </c>
    </row>
    <row r="10" spans="1:9" ht="45" x14ac:dyDescent="0.25">
      <c r="A10" s="219" t="s">
        <v>1200</v>
      </c>
      <c r="B10" s="224">
        <v>0.9</v>
      </c>
      <c r="C10" s="224">
        <v>1</v>
      </c>
      <c r="D10" s="231" t="s">
        <v>1201</v>
      </c>
      <c r="E10" s="231" t="s">
        <v>1202</v>
      </c>
      <c r="F10" s="233">
        <v>100</v>
      </c>
      <c r="G10" s="223" t="s">
        <v>1175</v>
      </c>
      <c r="H10" s="223" t="s">
        <v>1176</v>
      </c>
      <c r="I10" s="223" t="s">
        <v>1177</v>
      </c>
    </row>
    <row r="11" spans="1:9" ht="30" x14ac:dyDescent="0.25">
      <c r="A11" s="221" t="s">
        <v>1203</v>
      </c>
      <c r="B11" s="222">
        <v>0</v>
      </c>
      <c r="C11" s="222">
        <v>1</v>
      </c>
      <c r="D11" s="232" t="s">
        <v>1204</v>
      </c>
      <c r="E11" s="232" t="s">
        <v>1205</v>
      </c>
      <c r="F11" s="223" t="s">
        <v>1195</v>
      </c>
      <c r="G11" s="223" t="s">
        <v>1182</v>
      </c>
      <c r="H11" s="223" t="s">
        <v>1196</v>
      </c>
      <c r="I11" s="223" t="s">
        <v>1197</v>
      </c>
    </row>
    <row r="12" spans="1:9" ht="45" x14ac:dyDescent="0.25">
      <c r="A12" s="219" t="s">
        <v>1206</v>
      </c>
      <c r="B12" s="220" t="s">
        <v>1192</v>
      </c>
      <c r="C12" s="224">
        <v>0.75</v>
      </c>
      <c r="D12" s="231" t="s">
        <v>1207</v>
      </c>
      <c r="E12" s="231" t="s">
        <v>1208</v>
      </c>
      <c r="F12" s="224" t="s">
        <v>1181</v>
      </c>
      <c r="G12" s="224" t="s">
        <v>1209</v>
      </c>
      <c r="H12" s="224" t="s">
        <v>1210</v>
      </c>
      <c r="I12" s="224" t="s">
        <v>1211</v>
      </c>
    </row>
    <row r="13" spans="1:9" ht="30" x14ac:dyDescent="0.25">
      <c r="A13" s="221" t="s">
        <v>1212</v>
      </c>
      <c r="B13" s="225" t="s">
        <v>1192</v>
      </c>
      <c r="C13" s="222">
        <v>0.8</v>
      </c>
      <c r="D13" s="232" t="s">
        <v>1213</v>
      </c>
      <c r="E13" s="232" t="s">
        <v>1214</v>
      </c>
      <c r="F13" s="222"/>
      <c r="G13" s="222"/>
      <c r="H13" s="222"/>
      <c r="I13" s="222"/>
    </row>
    <row r="14" spans="1:9" x14ac:dyDescent="0.25">
      <c r="A14" s="219" t="s">
        <v>1215</v>
      </c>
      <c r="B14" s="220" t="s">
        <v>1192</v>
      </c>
      <c r="C14" s="224">
        <v>0.6</v>
      </c>
      <c r="D14" s="231"/>
      <c r="E14" s="231"/>
      <c r="F14" s="224"/>
      <c r="G14" s="224"/>
      <c r="H14" s="224"/>
      <c r="I14" s="224"/>
    </row>
    <row r="15" spans="1:9" x14ac:dyDescent="0.25">
      <c r="A15" s="221" t="s">
        <v>1216</v>
      </c>
      <c r="B15" s="222">
        <v>0.98</v>
      </c>
      <c r="C15" s="222">
        <v>1</v>
      </c>
      <c r="D15" s="232"/>
      <c r="E15" s="232"/>
      <c r="F15" s="222"/>
      <c r="G15" s="222"/>
      <c r="H15" s="222"/>
      <c r="I15" s="222"/>
    </row>
    <row r="16" spans="1:9" x14ac:dyDescent="0.25">
      <c r="A16" s="219" t="s">
        <v>1217</v>
      </c>
      <c r="B16" s="220" t="s">
        <v>1192</v>
      </c>
      <c r="C16" s="224">
        <v>0.9</v>
      </c>
      <c r="D16" s="231"/>
      <c r="E16" s="231"/>
      <c r="F16" s="224"/>
      <c r="G16" s="224"/>
      <c r="H16" s="224"/>
      <c r="I16" s="224"/>
    </row>
    <row r="17" spans="1:9" x14ac:dyDescent="0.25">
      <c r="A17" s="221" t="s">
        <v>1218</v>
      </c>
      <c r="B17" s="225" t="s">
        <v>1192</v>
      </c>
      <c r="C17" s="222">
        <v>0.35</v>
      </c>
      <c r="D17" s="232"/>
      <c r="E17" s="232"/>
      <c r="F17" s="222"/>
      <c r="G17" s="222"/>
      <c r="H17" s="222"/>
      <c r="I17" s="222"/>
    </row>
    <row r="18" spans="1:9" x14ac:dyDescent="0.25">
      <c r="A18" s="219" t="s">
        <v>1219</v>
      </c>
      <c r="B18" s="220" t="s">
        <v>1192</v>
      </c>
      <c r="C18" s="220" t="s">
        <v>1220</v>
      </c>
      <c r="D18" s="219"/>
      <c r="E18" s="219"/>
      <c r="F18" s="220"/>
      <c r="G18" s="220"/>
      <c r="H18" s="220"/>
      <c r="I18" s="220"/>
    </row>
    <row r="19" spans="1:9" x14ac:dyDescent="0.25">
      <c r="A19" s="221" t="s">
        <v>1221</v>
      </c>
      <c r="B19" s="222">
        <v>0.95</v>
      </c>
      <c r="C19" s="222">
        <v>1</v>
      </c>
      <c r="D19" s="232"/>
      <c r="E19" s="232"/>
      <c r="F19" s="222"/>
      <c r="G19" s="222"/>
      <c r="H19" s="222"/>
      <c r="I19" s="222"/>
    </row>
    <row r="20" spans="1:9" x14ac:dyDescent="0.25">
      <c r="A20" s="219" t="s">
        <v>1222</v>
      </c>
      <c r="B20" s="220" t="s">
        <v>1192</v>
      </c>
      <c r="C20" s="224">
        <v>0.9</v>
      </c>
      <c r="D20" s="231"/>
      <c r="E20" s="231"/>
      <c r="F20" s="224"/>
      <c r="G20" s="224"/>
      <c r="H20" s="224"/>
      <c r="I20" s="224"/>
    </row>
    <row r="21" spans="1:9" x14ac:dyDescent="0.25">
      <c r="A21" s="221" t="s">
        <v>1223</v>
      </c>
      <c r="B21" s="222" t="s">
        <v>1192</v>
      </c>
      <c r="C21" s="222">
        <v>1</v>
      </c>
      <c r="D21" s="232"/>
      <c r="E21" s="232"/>
      <c r="F21" s="222"/>
      <c r="G21" s="222"/>
      <c r="H21" s="222"/>
      <c r="I21" s="222"/>
    </row>
    <row r="22" spans="1:9" x14ac:dyDescent="0.25">
      <c r="A22" s="219" t="s">
        <v>1224</v>
      </c>
      <c r="B22" s="220" t="s">
        <v>1192</v>
      </c>
      <c r="C22" s="224">
        <v>0.75</v>
      </c>
      <c r="D22" s="231"/>
      <c r="E22" s="231"/>
      <c r="F22" s="224"/>
      <c r="G22" s="224"/>
      <c r="H22" s="224"/>
      <c r="I22" s="224"/>
    </row>
    <row r="23" spans="1:9" x14ac:dyDescent="0.25">
      <c r="A23" s="221" t="s">
        <v>1225</v>
      </c>
      <c r="B23" s="225" t="s">
        <v>1192</v>
      </c>
      <c r="C23" s="222">
        <v>0.85</v>
      </c>
      <c r="D23" s="232"/>
      <c r="E23" s="232"/>
      <c r="F23" s="222"/>
      <c r="G23" s="222"/>
      <c r="H23" s="222"/>
      <c r="I23" s="222"/>
    </row>
    <row r="24" spans="1:9" x14ac:dyDescent="0.25">
      <c r="A24" s="219" t="s">
        <v>1226</v>
      </c>
      <c r="B24" s="220" t="s">
        <v>1192</v>
      </c>
      <c r="C24" s="224">
        <v>0.9</v>
      </c>
      <c r="D24" s="231"/>
      <c r="E24" s="231"/>
      <c r="F24" s="224"/>
      <c r="G24" s="224"/>
      <c r="H24" s="224"/>
      <c r="I24" s="224"/>
    </row>
    <row r="25" spans="1:9" x14ac:dyDescent="0.25">
      <c r="A25" s="221" t="s">
        <v>1227</v>
      </c>
      <c r="B25" s="225" t="s">
        <v>1192</v>
      </c>
      <c r="C25" s="222">
        <v>0.45</v>
      </c>
      <c r="D25" s="232"/>
      <c r="E25" s="232"/>
      <c r="F25" s="222"/>
      <c r="G25" s="222"/>
      <c r="H25" s="222"/>
      <c r="I25" s="222"/>
    </row>
    <row r="26" spans="1:9" x14ac:dyDescent="0.25">
      <c r="A26" s="219" t="s">
        <v>1228</v>
      </c>
      <c r="B26" s="224">
        <v>0.63</v>
      </c>
      <c r="C26" s="224">
        <v>0.85</v>
      </c>
      <c r="D26" s="231"/>
      <c r="E26" s="231"/>
      <c r="F26" s="224"/>
      <c r="G26" s="224"/>
      <c r="H26" s="224"/>
      <c r="I26" s="224"/>
    </row>
    <row r="27" spans="1:9" x14ac:dyDescent="0.25">
      <c r="A27" s="221" t="s">
        <v>1229</v>
      </c>
      <c r="B27" s="222">
        <v>0</v>
      </c>
      <c r="C27" s="222">
        <v>0.6</v>
      </c>
      <c r="D27" s="232"/>
      <c r="E27" s="232"/>
      <c r="F27" s="222"/>
      <c r="G27" s="222"/>
      <c r="H27" s="222"/>
      <c r="I27" s="222"/>
    </row>
    <row r="28" spans="1:9" ht="30" x14ac:dyDescent="0.25">
      <c r="A28" s="219" t="s">
        <v>1230</v>
      </c>
      <c r="B28" s="220" t="s">
        <v>1192</v>
      </c>
      <c r="C28" s="224">
        <v>0.5</v>
      </c>
      <c r="D28" s="231"/>
      <c r="E28" s="231"/>
      <c r="F28" s="224"/>
      <c r="G28" s="224"/>
      <c r="H28" s="224"/>
      <c r="I28" s="224"/>
    </row>
    <row r="29" spans="1:9" x14ac:dyDescent="0.25">
      <c r="A29" s="221" t="s">
        <v>1231</v>
      </c>
      <c r="B29" s="225" t="s">
        <v>1192</v>
      </c>
      <c r="C29" s="222">
        <v>0.55000000000000004</v>
      </c>
      <c r="D29" s="232"/>
      <c r="E29" s="232"/>
      <c r="F29" s="222"/>
      <c r="G29" s="222"/>
      <c r="H29" s="222"/>
      <c r="I29" s="222"/>
    </row>
    <row r="30" spans="1:9" ht="30" x14ac:dyDescent="0.25">
      <c r="A30" s="219" t="s">
        <v>1232</v>
      </c>
      <c r="B30" s="220" t="s">
        <v>1192</v>
      </c>
      <c r="C30" s="224">
        <v>0.65</v>
      </c>
      <c r="D30" s="231"/>
      <c r="E30" s="231"/>
      <c r="F30" s="224"/>
      <c r="G30" s="224"/>
      <c r="H30" s="224"/>
      <c r="I30" s="224"/>
    </row>
    <row r="31" spans="1:9" x14ac:dyDescent="0.25">
      <c r="A31" s="221" t="s">
        <v>1233</v>
      </c>
      <c r="B31" s="225">
        <v>0</v>
      </c>
      <c r="C31" s="225">
        <v>4</v>
      </c>
      <c r="D31" s="221"/>
      <c r="E31" s="221"/>
      <c r="F31" s="225"/>
      <c r="G31" s="225"/>
      <c r="H31" s="225"/>
      <c r="I31" s="225"/>
    </row>
    <row r="32" spans="1:9" x14ac:dyDescent="0.25">
      <c r="A32" s="219" t="s">
        <v>1234</v>
      </c>
      <c r="B32" s="220" t="s">
        <v>1192</v>
      </c>
      <c r="C32" s="220" t="s">
        <v>1235</v>
      </c>
      <c r="D32" s="219"/>
      <c r="E32" s="219"/>
      <c r="F32" s="220"/>
      <c r="G32" s="220"/>
      <c r="H32" s="220"/>
      <c r="I32" s="220"/>
    </row>
    <row r="33" spans="1:9" x14ac:dyDescent="0.25">
      <c r="A33" s="221" t="s">
        <v>1236</v>
      </c>
      <c r="B33" s="225">
        <v>0</v>
      </c>
      <c r="C33" s="222">
        <v>0.3</v>
      </c>
      <c r="D33" s="232"/>
      <c r="E33" s="232"/>
      <c r="F33" s="222"/>
      <c r="G33" s="222"/>
      <c r="H33" s="222"/>
      <c r="I33" s="222"/>
    </row>
    <row r="34" spans="1:9" x14ac:dyDescent="0.25">
      <c r="A34" s="219" t="s">
        <v>1237</v>
      </c>
      <c r="B34" s="220">
        <v>0</v>
      </c>
      <c r="C34" s="224">
        <v>0.5</v>
      </c>
      <c r="D34" s="231"/>
      <c r="E34" s="231"/>
      <c r="F34" s="224"/>
      <c r="G34" s="224"/>
      <c r="H34" s="224"/>
      <c r="I34" s="224"/>
    </row>
    <row r="35" spans="1:9" x14ac:dyDescent="0.25">
      <c r="A35" s="221" t="s">
        <v>1238</v>
      </c>
      <c r="B35" s="226">
        <v>2.8000000000000001E-2</v>
      </c>
      <c r="C35" s="222">
        <v>0.152</v>
      </c>
      <c r="D35" s="232"/>
      <c r="E35" s="232"/>
      <c r="F35" s="222"/>
      <c r="G35" s="222"/>
      <c r="H35" s="222"/>
      <c r="I35" s="222"/>
    </row>
    <row r="36" spans="1:9" x14ac:dyDescent="0.25">
      <c r="A36" s="219" t="s">
        <v>1239</v>
      </c>
      <c r="B36" s="220" t="s">
        <v>1192</v>
      </c>
      <c r="C36" s="224">
        <v>0.85</v>
      </c>
      <c r="D36" s="231"/>
      <c r="E36" s="231"/>
      <c r="F36" s="224"/>
      <c r="G36" s="224"/>
      <c r="H36" s="224"/>
      <c r="I36" s="224"/>
    </row>
    <row r="37" spans="1:9" x14ac:dyDescent="0.25">
      <c r="A37" s="221" t="s">
        <v>1240</v>
      </c>
      <c r="B37" s="225" t="s">
        <v>1192</v>
      </c>
      <c r="C37" s="222">
        <v>0.65</v>
      </c>
      <c r="D37" s="232"/>
      <c r="E37" s="232"/>
      <c r="F37" s="222"/>
      <c r="G37" s="222"/>
      <c r="H37" s="222"/>
      <c r="I37" s="222"/>
    </row>
    <row r="38" spans="1:9" x14ac:dyDescent="0.25">
      <c r="A38" s="219" t="s">
        <v>1241</v>
      </c>
      <c r="B38" s="220" t="s">
        <v>1192</v>
      </c>
      <c r="C38" s="224">
        <v>0.5</v>
      </c>
      <c r="D38" s="231"/>
      <c r="E38" s="231"/>
      <c r="F38" s="224"/>
      <c r="G38" s="224"/>
      <c r="H38" s="224"/>
      <c r="I38" s="224"/>
    </row>
    <row r="39" spans="1:9" ht="30" x14ac:dyDescent="0.25">
      <c r="A39" s="221" t="s">
        <v>1242</v>
      </c>
      <c r="B39" s="225" t="s">
        <v>1192</v>
      </c>
      <c r="C39" s="222">
        <v>0.3</v>
      </c>
      <c r="D39" s="232"/>
      <c r="E39" s="232"/>
      <c r="F39" s="222"/>
      <c r="G39" s="222"/>
      <c r="H39" s="222"/>
      <c r="I39" s="222"/>
    </row>
    <row r="40" spans="1:9" x14ac:dyDescent="0.25">
      <c r="A40" s="219" t="s">
        <v>1243</v>
      </c>
      <c r="B40" s="220" t="s">
        <v>1192</v>
      </c>
      <c r="C40" s="224">
        <v>0.35</v>
      </c>
      <c r="D40" s="231"/>
      <c r="E40" s="231"/>
      <c r="F40" s="224"/>
      <c r="G40" s="224"/>
      <c r="H40" s="224"/>
      <c r="I40" s="224"/>
    </row>
    <row r="41" spans="1:9" ht="30" x14ac:dyDescent="0.25">
      <c r="A41" s="221" t="s">
        <v>1244</v>
      </c>
      <c r="B41" s="225" t="s">
        <v>1192</v>
      </c>
      <c r="C41" s="222">
        <v>0.6</v>
      </c>
      <c r="D41" s="232"/>
      <c r="E41" s="232"/>
      <c r="F41" s="222"/>
      <c r="G41" s="222"/>
      <c r="H41" s="222"/>
      <c r="I41" s="222"/>
    </row>
    <row r="42" spans="1:9" x14ac:dyDescent="0.25">
      <c r="A42" s="219" t="s">
        <v>1245</v>
      </c>
      <c r="B42" s="220" t="s">
        <v>1192</v>
      </c>
      <c r="C42" s="224">
        <v>0.85</v>
      </c>
      <c r="D42" s="231"/>
      <c r="E42" s="231"/>
      <c r="F42" s="224"/>
      <c r="G42" s="224"/>
      <c r="H42" s="224"/>
      <c r="I42" s="224"/>
    </row>
    <row r="43" spans="1:9" x14ac:dyDescent="0.25">
      <c r="A43" s="221" t="s">
        <v>1246</v>
      </c>
      <c r="B43" s="222">
        <v>0.85</v>
      </c>
      <c r="C43" s="222">
        <v>0.9</v>
      </c>
      <c r="D43" s="232"/>
      <c r="E43" s="232"/>
      <c r="F43" s="222"/>
      <c r="G43" s="222"/>
      <c r="H43" s="222"/>
      <c r="I43" s="222"/>
    </row>
    <row r="44" spans="1:9" x14ac:dyDescent="0.25">
      <c r="A44" s="219" t="s">
        <v>1247</v>
      </c>
      <c r="B44" s="220" t="s">
        <v>1192</v>
      </c>
      <c r="C44" s="224">
        <v>1</v>
      </c>
      <c r="D44" s="231"/>
      <c r="E44" s="231"/>
      <c r="F44" s="224"/>
      <c r="G44" s="224"/>
      <c r="H44" s="224"/>
      <c r="I44" s="224"/>
    </row>
    <row r="45" spans="1:9" x14ac:dyDescent="0.25">
      <c r="A45" s="221" t="s">
        <v>1248</v>
      </c>
      <c r="B45" s="225" t="s">
        <v>1192</v>
      </c>
      <c r="C45" s="225" t="s">
        <v>1249</v>
      </c>
      <c r="D45" s="221"/>
      <c r="E45" s="221"/>
      <c r="F45" s="225"/>
      <c r="G45" s="225"/>
      <c r="H45" s="225"/>
      <c r="I45" s="225"/>
    </row>
    <row r="46" spans="1:9" x14ac:dyDescent="0.25">
      <c r="A46" s="219" t="s">
        <v>1250</v>
      </c>
      <c r="B46" s="220" t="s">
        <v>1192</v>
      </c>
      <c r="C46" s="224">
        <v>0.75</v>
      </c>
      <c r="D46" s="231"/>
      <c r="E46" s="231"/>
      <c r="F46" s="224"/>
      <c r="G46" s="224"/>
      <c r="H46" s="224"/>
      <c r="I46" s="224"/>
    </row>
    <row r="47" spans="1:9" x14ac:dyDescent="0.25">
      <c r="A47" s="221" t="s">
        <v>1251</v>
      </c>
      <c r="B47" s="225" t="s">
        <v>1192</v>
      </c>
      <c r="C47" s="222">
        <v>0.6</v>
      </c>
      <c r="D47" s="232"/>
      <c r="E47" s="232"/>
      <c r="F47" s="222"/>
      <c r="G47" s="222"/>
      <c r="H47" s="222"/>
      <c r="I47" s="222"/>
    </row>
    <row r="48" spans="1:9" x14ac:dyDescent="0.25">
      <c r="A48" s="219" t="s">
        <v>1252</v>
      </c>
      <c r="B48" s="220" t="s">
        <v>1192</v>
      </c>
      <c r="C48" s="224">
        <v>1</v>
      </c>
      <c r="D48" s="231"/>
      <c r="E48" s="231"/>
      <c r="F48" s="224"/>
      <c r="G48" s="224"/>
      <c r="H48" s="224"/>
      <c r="I48" s="224"/>
    </row>
    <row r="49" spans="1:9" ht="30" x14ac:dyDescent="0.25">
      <c r="A49" s="221" t="s">
        <v>1253</v>
      </c>
      <c r="B49" s="225" t="s">
        <v>1192</v>
      </c>
      <c r="C49" s="222">
        <v>0.35</v>
      </c>
      <c r="D49" s="232"/>
      <c r="E49" s="232"/>
      <c r="F49" s="222"/>
      <c r="G49" s="222"/>
      <c r="H49" s="222"/>
      <c r="I49" s="222"/>
    </row>
    <row r="50" spans="1:9" x14ac:dyDescent="0.25">
      <c r="A50" s="219" t="s">
        <v>1254</v>
      </c>
      <c r="B50" s="220" t="s">
        <v>1192</v>
      </c>
      <c r="C50" s="224">
        <v>0.85</v>
      </c>
      <c r="D50" s="231"/>
      <c r="E50" s="231"/>
      <c r="F50" s="224"/>
      <c r="G50" s="224"/>
      <c r="H50" s="224"/>
      <c r="I50" s="224"/>
    </row>
    <row r="51" spans="1:9" x14ac:dyDescent="0.25">
      <c r="A51" s="221" t="s">
        <v>1255</v>
      </c>
      <c r="B51" s="225" t="s">
        <v>1192</v>
      </c>
      <c r="C51" s="222">
        <v>0.8</v>
      </c>
      <c r="D51" s="232"/>
      <c r="E51" s="232"/>
      <c r="F51" s="222"/>
      <c r="G51" s="222"/>
      <c r="H51" s="222"/>
      <c r="I51" s="222"/>
    </row>
    <row r="52" spans="1:9" x14ac:dyDescent="0.25">
      <c r="A52" s="219" t="s">
        <v>1256</v>
      </c>
      <c r="B52" s="220" t="s">
        <v>1192</v>
      </c>
      <c r="C52" s="224">
        <v>0.75</v>
      </c>
      <c r="D52" s="231"/>
      <c r="E52" s="231"/>
      <c r="F52" s="224"/>
      <c r="G52" s="224"/>
      <c r="H52" s="224"/>
      <c r="I52" s="224"/>
    </row>
    <row r="53" spans="1:9" ht="30" x14ac:dyDescent="0.25">
      <c r="A53" s="221" t="s">
        <v>1257</v>
      </c>
      <c r="B53" s="225" t="s">
        <v>1192</v>
      </c>
      <c r="C53" s="222">
        <v>0.8</v>
      </c>
      <c r="D53" s="232"/>
      <c r="E53" s="232"/>
      <c r="F53" s="222"/>
      <c r="G53" s="222"/>
      <c r="H53" s="222"/>
      <c r="I53" s="222"/>
    </row>
    <row r="54" spans="1:9" x14ac:dyDescent="0.25">
      <c r="A54" s="219" t="s">
        <v>1258</v>
      </c>
      <c r="B54" s="220" t="s">
        <v>1192</v>
      </c>
      <c r="C54" s="224">
        <v>0.9</v>
      </c>
      <c r="D54" s="231"/>
      <c r="E54" s="231"/>
      <c r="F54" s="224"/>
      <c r="G54" s="224"/>
      <c r="H54" s="224"/>
      <c r="I54" s="224"/>
    </row>
    <row r="55" spans="1:9" ht="30" x14ac:dyDescent="0.25">
      <c r="A55" s="221" t="s">
        <v>1259</v>
      </c>
      <c r="B55" s="225" t="s">
        <v>1192</v>
      </c>
      <c r="C55" s="222">
        <v>0.75</v>
      </c>
      <c r="D55" s="232"/>
      <c r="E55" s="232"/>
      <c r="F55" s="222"/>
      <c r="G55" s="222"/>
      <c r="H55" s="222"/>
      <c r="I55" s="222"/>
    </row>
    <row r="56" spans="1:9" x14ac:dyDescent="0.25">
      <c r="A56" s="219" t="s">
        <v>1260</v>
      </c>
      <c r="B56" s="224">
        <v>0.53</v>
      </c>
      <c r="C56" s="224">
        <v>0.7</v>
      </c>
      <c r="D56" s="231"/>
      <c r="E56" s="231"/>
      <c r="F56" s="224"/>
      <c r="G56" s="224"/>
      <c r="H56" s="224"/>
      <c r="I56" s="224"/>
    </row>
    <row r="57" spans="1:9" x14ac:dyDescent="0.25">
      <c r="A57" s="221" t="s">
        <v>1261</v>
      </c>
      <c r="B57" s="222">
        <v>0.42</v>
      </c>
      <c r="C57" s="222">
        <v>0.6</v>
      </c>
      <c r="D57" s="232"/>
      <c r="E57" s="232"/>
      <c r="F57" s="222"/>
      <c r="G57" s="222"/>
      <c r="H57" s="222"/>
      <c r="I57" s="222"/>
    </row>
    <row r="58" spans="1:9" x14ac:dyDescent="0.25">
      <c r="A58" s="219" t="s">
        <v>1262</v>
      </c>
      <c r="B58" s="220">
        <v>1</v>
      </c>
      <c r="C58" s="220">
        <v>2</v>
      </c>
      <c r="D58" s="219"/>
      <c r="E58" s="219"/>
      <c r="F58" s="220"/>
      <c r="G58" s="220"/>
      <c r="H58" s="220"/>
      <c r="I58" s="220"/>
    </row>
  </sheetData>
  <mergeCells count="6">
    <mergeCell ref="F2:I2"/>
    <mergeCell ref="A2:A3"/>
    <mergeCell ref="B2:B3"/>
    <mergeCell ref="C2:C3"/>
    <mergeCell ref="D2:D3"/>
    <mergeCell ref="E2:E3"/>
  </mergeCells>
  <pageMargins left="0.7" right="0.7" top="0.75" bottom="0.75" header="0.3" footer="0.3"/>
  <pageSetup orientation="portrait" horizontalDpi="360" verticalDpi="36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9"/>
  <dimension ref="A1:Y197"/>
  <sheetViews>
    <sheetView zoomScaleNormal="100" workbookViewId="0">
      <selection activeCell="B9" sqref="B9:C156"/>
    </sheetView>
  </sheetViews>
  <sheetFormatPr baseColWidth="10" defaultColWidth="9.140625" defaultRowHeight="15" x14ac:dyDescent="0.25"/>
  <cols>
    <col min="1" max="2" width="24.140625" style="4" customWidth="1"/>
    <col min="3" max="3" width="13.85546875" style="4" bestFit="1" customWidth="1"/>
    <col min="4" max="4" width="13.85546875" style="4" customWidth="1"/>
    <col min="5" max="5" width="22.140625" style="4" customWidth="1"/>
    <col min="6" max="6" width="20.5703125" style="4" customWidth="1"/>
    <col min="7" max="7" width="16.85546875" style="4" customWidth="1"/>
    <col min="8" max="8" width="15.28515625" style="4" customWidth="1"/>
    <col min="9" max="9" width="16.140625" style="4" customWidth="1"/>
    <col min="10" max="10" width="18.85546875" style="4" customWidth="1"/>
    <col min="11" max="11" width="18.7109375" style="4" customWidth="1"/>
    <col min="12" max="13" width="9.140625" style="91" customWidth="1"/>
    <col min="14" max="14" width="19.140625" style="91" bestFit="1" customWidth="1"/>
    <col min="15" max="15" width="24.140625" style="91" bestFit="1" customWidth="1"/>
    <col min="16" max="16" width="9.140625" style="91" customWidth="1"/>
    <col min="17" max="24" width="9.140625" style="90" customWidth="1"/>
    <col min="25" max="25" width="9.140625" customWidth="1"/>
    <col min="26" max="16384" width="9.140625" style="2"/>
  </cols>
  <sheetData>
    <row r="1" spans="1:25" s="188" customFormat="1" x14ac:dyDescent="0.25">
      <c r="A1" s="185" t="s">
        <v>1263</v>
      </c>
      <c r="B1" s="185"/>
      <c r="C1" s="185" t="s">
        <v>1264</v>
      </c>
      <c r="D1" s="185"/>
      <c r="E1" s="185" t="s">
        <v>1265</v>
      </c>
      <c r="F1" s="185" t="s">
        <v>1263</v>
      </c>
      <c r="G1" s="186"/>
      <c r="H1" s="186"/>
      <c r="I1" s="187"/>
      <c r="J1" s="187"/>
      <c r="K1" s="187"/>
      <c r="Q1" s="90"/>
      <c r="R1" s="90"/>
      <c r="S1" s="90"/>
      <c r="T1" s="90"/>
      <c r="U1" s="90"/>
      <c r="V1" s="90"/>
      <c r="W1" s="90"/>
      <c r="X1" s="90"/>
      <c r="Y1" s="90"/>
    </row>
    <row r="2" spans="1:25" s="188" customFormat="1" x14ac:dyDescent="0.25">
      <c r="A2" s="91" t="s">
        <v>1266</v>
      </c>
      <c r="B2" s="91" t="s">
        <v>1267</v>
      </c>
      <c r="C2" s="91" t="s">
        <v>1268</v>
      </c>
      <c r="D2" s="91"/>
      <c r="E2" s="186" t="s">
        <v>1269</v>
      </c>
      <c r="F2" s="91" t="s">
        <v>1266</v>
      </c>
      <c r="G2" s="186"/>
      <c r="H2" s="186"/>
      <c r="I2" s="187"/>
      <c r="J2" s="187"/>
      <c r="K2" s="187"/>
      <c r="Q2" s="90"/>
      <c r="R2" s="90"/>
      <c r="S2" s="90"/>
      <c r="T2" s="90"/>
      <c r="U2" s="90"/>
      <c r="V2" s="90"/>
      <c r="W2" s="90"/>
      <c r="X2" s="90"/>
      <c r="Y2" s="90"/>
    </row>
    <row r="3" spans="1:25" s="188" customFormat="1" x14ac:dyDescent="0.25">
      <c r="A3" s="91" t="s">
        <v>1270</v>
      </c>
      <c r="B3" s="91" t="s">
        <v>1271</v>
      </c>
      <c r="C3" s="91" t="s">
        <v>1272</v>
      </c>
      <c r="D3" s="91"/>
      <c r="E3" s="186" t="s">
        <v>1269</v>
      </c>
      <c r="F3" s="91" t="s">
        <v>1273</v>
      </c>
      <c r="G3" s="186"/>
      <c r="H3" s="186"/>
      <c r="I3" s="187"/>
      <c r="J3" s="187"/>
      <c r="K3" s="187"/>
      <c r="Q3" s="90"/>
      <c r="R3" s="90"/>
      <c r="S3" s="90"/>
      <c r="T3" s="90"/>
      <c r="U3" s="90"/>
      <c r="V3" s="90"/>
      <c r="W3" s="90"/>
      <c r="X3" s="90"/>
      <c r="Y3" s="90"/>
    </row>
    <row r="4" spans="1:25" s="188" customFormat="1" x14ac:dyDescent="0.25">
      <c r="A4" s="91" t="s">
        <v>1270</v>
      </c>
      <c r="B4" s="91" t="s">
        <v>1271</v>
      </c>
      <c r="C4" s="91" t="s">
        <v>1274</v>
      </c>
      <c r="D4" s="91"/>
      <c r="E4" s="186" t="s">
        <v>1269</v>
      </c>
      <c r="F4" s="91" t="s">
        <v>1275</v>
      </c>
      <c r="G4" s="186"/>
      <c r="H4" s="186"/>
      <c r="I4" s="187"/>
      <c r="J4" s="187"/>
      <c r="K4" s="187"/>
      <c r="Q4" s="90"/>
      <c r="R4" s="90"/>
      <c r="S4" s="90"/>
      <c r="T4" s="90"/>
      <c r="U4" s="90"/>
      <c r="V4" s="90"/>
      <c r="W4" s="90"/>
      <c r="X4" s="90"/>
      <c r="Y4" s="90"/>
    </row>
    <row r="5" spans="1:25" s="188" customFormat="1" x14ac:dyDescent="0.25">
      <c r="A5" s="91" t="s">
        <v>1270</v>
      </c>
      <c r="B5" s="91" t="s">
        <v>1271</v>
      </c>
      <c r="C5" s="91" t="s">
        <v>1276</v>
      </c>
      <c r="D5" s="91"/>
      <c r="E5" s="186" t="s">
        <v>1277</v>
      </c>
      <c r="F5" s="91" t="s">
        <v>1278</v>
      </c>
      <c r="G5" s="186"/>
      <c r="H5" s="186"/>
      <c r="I5" s="187"/>
      <c r="J5" s="187"/>
      <c r="K5" s="187"/>
      <c r="Q5" s="90"/>
      <c r="R5" s="90"/>
      <c r="S5" s="90"/>
      <c r="T5" s="90"/>
      <c r="U5" s="90"/>
      <c r="V5" s="90"/>
      <c r="W5" s="90"/>
      <c r="X5" s="90"/>
      <c r="Y5" s="90"/>
    </row>
    <row r="6" spans="1:25" s="188" customFormat="1" x14ac:dyDescent="0.25">
      <c r="A6" s="91" t="s">
        <v>1270</v>
      </c>
      <c r="B6" s="91" t="s">
        <v>1271</v>
      </c>
      <c r="C6" s="91" t="s">
        <v>1279</v>
      </c>
      <c r="D6" s="91"/>
      <c r="E6" s="186" t="s">
        <v>1277</v>
      </c>
      <c r="F6" s="91" t="s">
        <v>1280</v>
      </c>
      <c r="G6" s="186"/>
      <c r="H6" s="186"/>
      <c r="I6" s="187"/>
      <c r="J6" s="187"/>
      <c r="K6" s="187"/>
      <c r="Q6" s="90"/>
      <c r="R6" s="90"/>
      <c r="S6" s="90"/>
      <c r="T6" s="90"/>
      <c r="U6" s="90"/>
      <c r="V6" s="90"/>
      <c r="W6" s="90"/>
      <c r="X6" s="90"/>
      <c r="Y6" s="90"/>
    </row>
    <row r="7" spans="1:25" s="188" customFormat="1" x14ac:dyDescent="0.25">
      <c r="A7" s="91" t="s">
        <v>1270</v>
      </c>
      <c r="B7" s="91" t="s">
        <v>1271</v>
      </c>
      <c r="C7" s="91" t="s">
        <v>1281</v>
      </c>
      <c r="D7" s="91"/>
      <c r="E7" s="186" t="s">
        <v>1277</v>
      </c>
      <c r="F7" s="91" t="s">
        <v>1282</v>
      </c>
      <c r="G7" s="186"/>
      <c r="H7" s="186"/>
      <c r="I7" s="187"/>
      <c r="J7" s="187"/>
      <c r="K7" s="187"/>
      <c r="Q7" s="90"/>
      <c r="R7" s="90"/>
      <c r="S7" s="90"/>
      <c r="T7" s="90"/>
      <c r="U7" s="90"/>
      <c r="V7" s="90"/>
      <c r="W7" s="90"/>
      <c r="X7" s="90"/>
      <c r="Y7" s="90"/>
    </row>
    <row r="8" spans="1:25" s="188" customFormat="1" x14ac:dyDescent="0.25">
      <c r="A8" s="91" t="s">
        <v>1270</v>
      </c>
      <c r="B8" s="91" t="s">
        <v>1271</v>
      </c>
      <c r="C8" s="91" t="s">
        <v>1283</v>
      </c>
      <c r="D8" s="91"/>
      <c r="E8" s="186" t="s">
        <v>1284</v>
      </c>
      <c r="F8" s="91" t="s">
        <v>1285</v>
      </c>
      <c r="G8" s="186"/>
      <c r="H8" s="186"/>
      <c r="I8" s="187"/>
      <c r="J8" s="187"/>
      <c r="K8" s="187"/>
      <c r="Q8" s="90"/>
      <c r="R8" s="90"/>
      <c r="S8" s="90"/>
      <c r="T8" s="90"/>
      <c r="U8" s="90"/>
      <c r="V8" s="90"/>
      <c r="W8" s="90"/>
      <c r="X8" s="90"/>
      <c r="Y8" s="90"/>
    </row>
    <row r="9" spans="1:25" s="188" customFormat="1" x14ac:dyDescent="0.25">
      <c r="A9" s="91" t="s">
        <v>1270</v>
      </c>
      <c r="B9" s="91" t="s">
        <v>1271</v>
      </c>
      <c r="C9" s="91" t="s">
        <v>1286</v>
      </c>
      <c r="D9" s="91"/>
      <c r="E9" s="186" t="s">
        <v>1284</v>
      </c>
      <c r="F9" s="91" t="s">
        <v>1287</v>
      </c>
      <c r="G9" s="186"/>
      <c r="H9" s="186"/>
      <c r="I9" s="187"/>
      <c r="J9" s="187"/>
      <c r="K9" s="187"/>
      <c r="Q9" s="90"/>
      <c r="R9" s="90"/>
      <c r="S9" s="90"/>
      <c r="T9" s="90"/>
      <c r="U9" s="90"/>
      <c r="V9" s="90"/>
      <c r="W9" s="90"/>
      <c r="X9" s="90"/>
      <c r="Y9" s="90"/>
    </row>
    <row r="10" spans="1:25" s="188" customFormat="1" x14ac:dyDescent="0.25">
      <c r="A10" s="91" t="s">
        <v>1270</v>
      </c>
      <c r="B10" s="91" t="s">
        <v>1271</v>
      </c>
      <c r="C10" s="91" t="s">
        <v>1288</v>
      </c>
      <c r="D10" s="91"/>
      <c r="E10" s="186" t="s">
        <v>1284</v>
      </c>
      <c r="F10" s="91" t="s">
        <v>1289</v>
      </c>
      <c r="G10" s="186"/>
      <c r="H10" s="186"/>
      <c r="I10" s="187"/>
      <c r="J10" s="187"/>
      <c r="K10" s="187"/>
      <c r="Q10" s="90"/>
      <c r="R10" s="90"/>
      <c r="S10" s="90"/>
      <c r="T10" s="90"/>
      <c r="U10" s="90"/>
      <c r="V10" s="90"/>
      <c r="W10" s="90"/>
      <c r="X10" s="90"/>
      <c r="Y10" s="90"/>
    </row>
    <row r="11" spans="1:25" s="188" customFormat="1" x14ac:dyDescent="0.25">
      <c r="A11" s="91" t="s">
        <v>1270</v>
      </c>
      <c r="B11" s="91" t="s">
        <v>1271</v>
      </c>
      <c r="C11" s="91" t="s">
        <v>1290</v>
      </c>
      <c r="D11" s="91"/>
      <c r="E11" s="186" t="s">
        <v>1291</v>
      </c>
      <c r="F11" s="91" t="s">
        <v>1292</v>
      </c>
      <c r="G11" s="186"/>
      <c r="H11" s="186"/>
      <c r="I11" s="187"/>
      <c r="J11" s="187"/>
      <c r="K11" s="187"/>
      <c r="Q11" s="90"/>
      <c r="R11" s="90"/>
      <c r="S11" s="90"/>
      <c r="T11" s="90"/>
      <c r="U11" s="90"/>
      <c r="V11" s="90"/>
      <c r="W11" s="90"/>
      <c r="X11" s="90"/>
      <c r="Y11" s="90"/>
    </row>
    <row r="12" spans="1:25" s="188" customFormat="1" x14ac:dyDescent="0.25">
      <c r="A12" s="91" t="s">
        <v>1270</v>
      </c>
      <c r="B12" s="91" t="s">
        <v>1271</v>
      </c>
      <c r="C12" s="91" t="s">
        <v>1293</v>
      </c>
      <c r="D12" s="91"/>
      <c r="E12" s="186" t="s">
        <v>1291</v>
      </c>
      <c r="F12" s="91" t="s">
        <v>1294</v>
      </c>
      <c r="G12" s="186"/>
      <c r="H12" s="187"/>
      <c r="I12" s="187"/>
      <c r="J12" s="187"/>
      <c r="K12" s="187"/>
      <c r="Q12" s="90"/>
      <c r="R12" s="90"/>
      <c r="S12" s="90"/>
      <c r="T12" s="90"/>
      <c r="U12" s="90"/>
      <c r="V12" s="90"/>
      <c r="W12" s="90"/>
      <c r="X12" s="90"/>
      <c r="Y12" s="90"/>
    </row>
    <row r="13" spans="1:25" s="188" customFormat="1" x14ac:dyDescent="0.25">
      <c r="A13" s="91" t="s">
        <v>1295</v>
      </c>
      <c r="B13" s="91" t="s">
        <v>1296</v>
      </c>
      <c r="C13" s="91" t="s">
        <v>1297</v>
      </c>
      <c r="D13" s="91"/>
      <c r="E13" s="186" t="s">
        <v>1291</v>
      </c>
      <c r="F13" s="91" t="s">
        <v>1298</v>
      </c>
      <c r="G13" s="186"/>
      <c r="H13" s="187"/>
      <c r="I13" s="187"/>
      <c r="J13" s="187"/>
      <c r="K13" s="187"/>
      <c r="Q13" s="90"/>
      <c r="R13" s="90"/>
      <c r="S13" s="90"/>
      <c r="T13" s="90"/>
      <c r="U13" s="90"/>
      <c r="V13" s="90"/>
      <c r="W13" s="90"/>
      <c r="X13" s="90"/>
      <c r="Y13" s="90"/>
    </row>
    <row r="14" spans="1:25" s="188" customFormat="1" x14ac:dyDescent="0.25">
      <c r="A14" s="91" t="s">
        <v>1295</v>
      </c>
      <c r="B14" s="91" t="s">
        <v>1296</v>
      </c>
      <c r="C14" s="91" t="s">
        <v>1299</v>
      </c>
      <c r="D14" s="91"/>
      <c r="E14" s="186" t="s">
        <v>1291</v>
      </c>
      <c r="F14" s="91" t="s">
        <v>1300</v>
      </c>
      <c r="G14" s="186"/>
      <c r="H14" s="187"/>
      <c r="I14" s="187"/>
      <c r="J14" s="187"/>
      <c r="K14" s="187"/>
      <c r="Q14" s="90"/>
      <c r="R14" s="90"/>
      <c r="S14" s="90"/>
      <c r="T14" s="90"/>
      <c r="U14" s="90"/>
      <c r="V14" s="90"/>
      <c r="W14" s="90"/>
      <c r="X14" s="90"/>
      <c r="Y14" s="90"/>
    </row>
    <row r="15" spans="1:25" s="188" customFormat="1" x14ac:dyDescent="0.25">
      <c r="A15" s="91" t="s">
        <v>1295</v>
      </c>
      <c r="B15" s="91" t="s">
        <v>1296</v>
      </c>
      <c r="C15" s="91" t="s">
        <v>1301</v>
      </c>
      <c r="D15" s="91"/>
      <c r="E15" s="186" t="s">
        <v>1302</v>
      </c>
      <c r="F15" s="91" t="s">
        <v>1295</v>
      </c>
      <c r="G15" s="186"/>
      <c r="H15" s="187"/>
      <c r="I15" s="187"/>
      <c r="J15" s="187"/>
      <c r="K15" s="187"/>
      <c r="Q15" s="90"/>
      <c r="R15" s="90"/>
      <c r="S15" s="90"/>
      <c r="T15" s="90"/>
      <c r="U15" s="90"/>
      <c r="V15" s="90"/>
      <c r="W15" s="90"/>
      <c r="X15" s="90"/>
      <c r="Y15" s="90"/>
    </row>
    <row r="16" spans="1:25" s="188" customFormat="1" x14ac:dyDescent="0.25">
      <c r="A16" s="91" t="s">
        <v>1295</v>
      </c>
      <c r="B16" s="91" t="s">
        <v>1296</v>
      </c>
      <c r="C16" s="91" t="s">
        <v>1303</v>
      </c>
      <c r="D16" s="91"/>
      <c r="E16" s="186" t="s">
        <v>1302</v>
      </c>
      <c r="F16" s="91" t="s">
        <v>1304</v>
      </c>
      <c r="G16" s="186"/>
      <c r="H16" s="187"/>
      <c r="I16" s="187"/>
      <c r="J16" s="187"/>
      <c r="K16" s="187"/>
      <c r="Q16" s="90"/>
      <c r="R16" s="90"/>
      <c r="S16" s="90"/>
      <c r="T16" s="90"/>
      <c r="U16" s="90"/>
      <c r="V16" s="90"/>
      <c r="W16" s="90"/>
      <c r="X16" s="90"/>
      <c r="Y16" s="90"/>
    </row>
    <row r="17" spans="1:25" s="188" customFormat="1" x14ac:dyDescent="0.25">
      <c r="A17" s="91" t="s">
        <v>1295</v>
      </c>
      <c r="B17" s="91" t="s">
        <v>1296</v>
      </c>
      <c r="C17" s="91" t="s">
        <v>1305</v>
      </c>
      <c r="D17" s="91"/>
      <c r="E17" s="186" t="s">
        <v>1302</v>
      </c>
      <c r="F17" s="91" t="s">
        <v>1306</v>
      </c>
      <c r="G17" s="186"/>
      <c r="H17" s="187"/>
      <c r="I17" s="187"/>
      <c r="J17" s="187"/>
      <c r="K17" s="187"/>
      <c r="Q17" s="90"/>
      <c r="R17" s="90"/>
      <c r="S17" s="90"/>
      <c r="T17" s="90"/>
      <c r="U17" s="90"/>
      <c r="V17" s="90"/>
      <c r="W17" s="90"/>
      <c r="X17" s="90"/>
      <c r="Y17" s="90"/>
    </row>
    <row r="18" spans="1:25" s="188" customFormat="1" x14ac:dyDescent="0.25">
      <c r="A18" s="91" t="s">
        <v>1304</v>
      </c>
      <c r="B18" s="91" t="s">
        <v>1307</v>
      </c>
      <c r="C18" s="91" t="s">
        <v>1308</v>
      </c>
      <c r="D18" s="91"/>
      <c r="E18" s="186" t="s">
        <v>1302</v>
      </c>
      <c r="F18" s="91" t="s">
        <v>1309</v>
      </c>
      <c r="G18" s="186"/>
      <c r="H18" s="187"/>
      <c r="I18" s="187"/>
      <c r="J18" s="187"/>
      <c r="K18" s="187"/>
      <c r="Q18" s="90"/>
      <c r="R18" s="90"/>
      <c r="S18" s="90"/>
      <c r="T18" s="90"/>
      <c r="U18" s="90"/>
      <c r="V18" s="90"/>
      <c r="W18" s="90"/>
      <c r="X18" s="90"/>
      <c r="Y18" s="90"/>
    </row>
    <row r="19" spans="1:25" s="188" customFormat="1" x14ac:dyDescent="0.25">
      <c r="A19" s="91" t="s">
        <v>1304</v>
      </c>
      <c r="B19" s="91" t="s">
        <v>1307</v>
      </c>
      <c r="C19" s="91" t="s">
        <v>1310</v>
      </c>
      <c r="D19" s="91"/>
      <c r="E19" s="186" t="s">
        <v>1311</v>
      </c>
      <c r="F19" s="91" t="s">
        <v>1312</v>
      </c>
      <c r="G19" s="186"/>
      <c r="H19" s="187"/>
      <c r="I19" s="187"/>
      <c r="J19" s="187"/>
      <c r="K19" s="187"/>
      <c r="Q19" s="90"/>
      <c r="R19" s="90"/>
      <c r="S19" s="90"/>
      <c r="T19" s="90"/>
      <c r="U19" s="90"/>
      <c r="V19" s="90"/>
      <c r="W19" s="90"/>
      <c r="X19" s="90"/>
      <c r="Y19" s="90"/>
    </row>
    <row r="20" spans="1:25" s="188" customFormat="1" x14ac:dyDescent="0.25">
      <c r="A20" s="91" t="s">
        <v>1304</v>
      </c>
      <c r="B20" s="91" t="s">
        <v>1307</v>
      </c>
      <c r="C20" s="91" t="s">
        <v>1313</v>
      </c>
      <c r="D20" s="91"/>
      <c r="E20" s="186" t="s">
        <v>1311</v>
      </c>
      <c r="F20" s="91" t="s">
        <v>1314</v>
      </c>
      <c r="G20" s="186"/>
      <c r="H20" s="187"/>
      <c r="I20" s="187"/>
      <c r="J20" s="187"/>
      <c r="K20" s="187"/>
      <c r="Q20" s="90"/>
      <c r="R20" s="90"/>
      <c r="S20" s="90"/>
      <c r="T20" s="90"/>
      <c r="U20" s="90"/>
      <c r="V20" s="90"/>
      <c r="W20" s="90"/>
      <c r="X20" s="90"/>
      <c r="Y20" s="90"/>
    </row>
    <row r="21" spans="1:25" s="188" customFormat="1" x14ac:dyDescent="0.25">
      <c r="A21" s="91" t="s">
        <v>1304</v>
      </c>
      <c r="B21" s="91" t="s">
        <v>1307</v>
      </c>
      <c r="C21" s="91" t="s">
        <v>1315</v>
      </c>
      <c r="D21" s="91"/>
      <c r="E21" s="186" t="s">
        <v>1311</v>
      </c>
      <c r="F21" s="91" t="s">
        <v>1316</v>
      </c>
      <c r="G21" s="186"/>
      <c r="H21" s="187"/>
      <c r="I21" s="187"/>
      <c r="J21" s="187"/>
      <c r="K21" s="187"/>
      <c r="Q21" s="90"/>
      <c r="R21" s="90"/>
      <c r="S21" s="90"/>
      <c r="T21" s="90"/>
      <c r="U21" s="90"/>
      <c r="V21" s="90"/>
      <c r="W21" s="90"/>
      <c r="X21" s="90"/>
      <c r="Y21" s="90"/>
    </row>
    <row r="22" spans="1:25" s="188" customFormat="1" x14ac:dyDescent="0.25">
      <c r="A22" s="91" t="s">
        <v>1304</v>
      </c>
      <c r="B22" s="91" t="s">
        <v>1307</v>
      </c>
      <c r="C22" s="91" t="s">
        <v>1317</v>
      </c>
      <c r="D22" s="91"/>
      <c r="E22" s="186" t="s">
        <v>1311</v>
      </c>
      <c r="F22" s="91" t="s">
        <v>1318</v>
      </c>
      <c r="G22" s="186"/>
      <c r="H22" s="187"/>
      <c r="I22" s="187"/>
      <c r="J22" s="187"/>
      <c r="K22" s="187"/>
      <c r="Q22" s="90"/>
      <c r="R22" s="90"/>
      <c r="S22" s="90"/>
      <c r="T22" s="90"/>
      <c r="U22" s="90"/>
      <c r="V22" s="90"/>
      <c r="W22" s="90"/>
      <c r="X22" s="90"/>
      <c r="Y22" s="90"/>
    </row>
    <row r="23" spans="1:25" s="188" customFormat="1" x14ac:dyDescent="0.25">
      <c r="A23" s="91" t="s">
        <v>1304</v>
      </c>
      <c r="B23" s="91" t="s">
        <v>1307</v>
      </c>
      <c r="C23" s="91" t="s">
        <v>1319</v>
      </c>
      <c r="D23" s="91"/>
      <c r="E23" s="186" t="s">
        <v>1311</v>
      </c>
      <c r="F23" s="91" t="s">
        <v>1320</v>
      </c>
      <c r="G23" s="186"/>
      <c r="H23" s="187"/>
      <c r="I23" s="187"/>
      <c r="J23" s="187"/>
      <c r="K23" s="187"/>
      <c r="Q23" s="90"/>
      <c r="R23" s="90"/>
      <c r="S23" s="90"/>
      <c r="T23" s="90"/>
      <c r="U23" s="90"/>
      <c r="V23" s="90"/>
      <c r="W23" s="90"/>
      <c r="X23" s="90"/>
      <c r="Y23" s="90"/>
    </row>
    <row r="24" spans="1:25" s="188" customFormat="1" x14ac:dyDescent="0.25">
      <c r="A24" s="91" t="s">
        <v>1304</v>
      </c>
      <c r="B24" s="91" t="s">
        <v>1307</v>
      </c>
      <c r="C24" s="91" t="s">
        <v>1321</v>
      </c>
      <c r="D24" s="91"/>
      <c r="E24" s="186" t="s">
        <v>1322</v>
      </c>
      <c r="F24" s="91" t="s">
        <v>1270</v>
      </c>
      <c r="G24" s="186"/>
      <c r="H24" s="187"/>
      <c r="I24" s="187"/>
      <c r="J24" s="187"/>
      <c r="K24" s="187"/>
      <c r="Q24" s="90"/>
      <c r="R24" s="90"/>
      <c r="S24" s="90"/>
      <c r="T24" s="90"/>
      <c r="U24" s="90"/>
      <c r="V24" s="90"/>
      <c r="W24" s="90"/>
      <c r="X24" s="90"/>
      <c r="Y24" s="90"/>
    </row>
    <row r="25" spans="1:25" s="188" customFormat="1" x14ac:dyDescent="0.25">
      <c r="A25" s="91" t="s">
        <v>1304</v>
      </c>
      <c r="B25" s="91" t="s">
        <v>1307</v>
      </c>
      <c r="C25" s="91" t="s">
        <v>1323</v>
      </c>
      <c r="D25" s="91"/>
      <c r="E25" s="186" t="s">
        <v>1322</v>
      </c>
      <c r="F25" s="91" t="s">
        <v>1324</v>
      </c>
      <c r="G25" s="186"/>
      <c r="H25" s="187"/>
      <c r="I25" s="187"/>
      <c r="J25" s="187"/>
      <c r="K25" s="187"/>
      <c r="Q25" s="90"/>
      <c r="R25" s="90"/>
      <c r="S25" s="90"/>
      <c r="T25" s="90"/>
      <c r="U25" s="90"/>
      <c r="V25" s="90"/>
      <c r="W25" s="90"/>
      <c r="X25" s="90"/>
      <c r="Y25" s="90"/>
    </row>
    <row r="26" spans="1:25" s="188" customFormat="1" x14ac:dyDescent="0.25">
      <c r="A26" s="91" t="s">
        <v>1304</v>
      </c>
      <c r="B26" s="91" t="s">
        <v>1307</v>
      </c>
      <c r="C26" s="91" t="s">
        <v>1325</v>
      </c>
      <c r="D26" s="91"/>
      <c r="E26" s="186" t="s">
        <v>1322</v>
      </c>
      <c r="F26" s="91" t="s">
        <v>1326</v>
      </c>
      <c r="G26" s="186"/>
      <c r="H26" s="187"/>
      <c r="I26" s="187"/>
      <c r="J26" s="187"/>
      <c r="K26" s="187"/>
      <c r="Q26" s="90"/>
      <c r="R26" s="90"/>
      <c r="S26" s="90"/>
      <c r="T26" s="90"/>
      <c r="U26" s="90"/>
      <c r="V26" s="90"/>
      <c r="W26" s="90"/>
      <c r="X26" s="90"/>
      <c r="Y26" s="90"/>
    </row>
    <row r="27" spans="1:25" s="188" customFormat="1" x14ac:dyDescent="0.25">
      <c r="A27" s="91" t="s">
        <v>1304</v>
      </c>
      <c r="B27" s="91" t="s">
        <v>1307</v>
      </c>
      <c r="C27" s="91" t="s">
        <v>1327</v>
      </c>
      <c r="D27" s="91"/>
      <c r="E27" s="186" t="s">
        <v>1328</v>
      </c>
      <c r="F27" s="91" t="s">
        <v>1329</v>
      </c>
      <c r="G27" s="186"/>
      <c r="H27" s="187"/>
      <c r="I27" s="187"/>
      <c r="J27" s="187"/>
      <c r="K27" s="187"/>
      <c r="Q27" s="90"/>
      <c r="R27" s="90"/>
      <c r="S27" s="90"/>
      <c r="T27" s="90"/>
      <c r="U27" s="90"/>
      <c r="V27" s="90"/>
      <c r="W27" s="90"/>
      <c r="X27" s="90"/>
      <c r="Y27" s="90"/>
    </row>
    <row r="28" spans="1:25" s="188" customFormat="1" x14ac:dyDescent="0.25">
      <c r="A28" s="91" t="s">
        <v>1304</v>
      </c>
      <c r="B28" s="91" t="s">
        <v>1307</v>
      </c>
      <c r="C28" s="91" t="s">
        <v>1330</v>
      </c>
      <c r="D28" s="91"/>
      <c r="E28" s="186" t="s">
        <v>1328</v>
      </c>
      <c r="F28" s="91" t="s">
        <v>1331</v>
      </c>
      <c r="G28" s="186"/>
      <c r="H28" s="187"/>
      <c r="I28" s="187"/>
      <c r="J28" s="187"/>
      <c r="K28" s="187"/>
      <c r="Q28" s="90"/>
      <c r="R28" s="90"/>
      <c r="S28" s="90"/>
      <c r="T28" s="90"/>
      <c r="U28" s="90"/>
      <c r="V28" s="90"/>
      <c r="W28" s="90"/>
      <c r="X28" s="90"/>
      <c r="Y28" s="90"/>
    </row>
    <row r="29" spans="1:25" s="188" customFormat="1" x14ac:dyDescent="0.25">
      <c r="A29" s="91" t="s">
        <v>1329</v>
      </c>
      <c r="B29" s="91" t="s">
        <v>1332</v>
      </c>
      <c r="C29" s="91" t="s">
        <v>1333</v>
      </c>
      <c r="D29" s="91"/>
      <c r="E29" s="186" t="s">
        <v>1328</v>
      </c>
      <c r="F29" s="91" t="s">
        <v>1334</v>
      </c>
      <c r="G29" s="186"/>
      <c r="H29" s="187"/>
      <c r="I29" s="187"/>
      <c r="J29" s="187"/>
      <c r="K29" s="187"/>
      <c r="Q29" s="90"/>
      <c r="R29" s="90"/>
      <c r="S29" s="90"/>
      <c r="T29" s="90"/>
      <c r="U29" s="90"/>
      <c r="V29" s="90"/>
      <c r="W29" s="90"/>
      <c r="X29" s="90"/>
      <c r="Y29" s="90"/>
    </row>
    <row r="30" spans="1:25" s="188" customFormat="1" x14ac:dyDescent="0.25">
      <c r="A30" s="91" t="s">
        <v>1329</v>
      </c>
      <c r="B30" s="91" t="s">
        <v>1332</v>
      </c>
      <c r="C30" s="91" t="s">
        <v>1335</v>
      </c>
      <c r="D30" s="91"/>
      <c r="E30" s="186" t="s">
        <v>1328</v>
      </c>
      <c r="F30" s="91" t="s">
        <v>1336</v>
      </c>
      <c r="G30" s="186"/>
      <c r="H30" s="187"/>
      <c r="I30" s="187"/>
      <c r="J30" s="187"/>
      <c r="K30" s="187"/>
      <c r="Q30" s="90"/>
      <c r="R30" s="90"/>
      <c r="S30" s="90"/>
      <c r="T30" s="90"/>
      <c r="U30" s="90"/>
      <c r="V30" s="90"/>
      <c r="W30" s="90"/>
      <c r="X30" s="90"/>
      <c r="Y30" s="90"/>
    </row>
    <row r="31" spans="1:25" s="188" customFormat="1" x14ac:dyDescent="0.25">
      <c r="A31" s="91" t="s">
        <v>1329</v>
      </c>
      <c r="B31" s="91" t="s">
        <v>1332</v>
      </c>
      <c r="C31" s="91" t="s">
        <v>1337</v>
      </c>
      <c r="D31" s="91"/>
      <c r="E31" s="186" t="s">
        <v>1338</v>
      </c>
      <c r="F31" s="91" t="s">
        <v>1339</v>
      </c>
      <c r="G31" s="186"/>
      <c r="H31" s="187"/>
      <c r="I31" s="187"/>
      <c r="J31" s="187"/>
      <c r="K31" s="187"/>
      <c r="Q31" s="90"/>
      <c r="R31" s="90"/>
      <c r="S31" s="90"/>
      <c r="T31" s="90"/>
      <c r="U31" s="90"/>
      <c r="V31" s="90"/>
      <c r="W31" s="90"/>
      <c r="X31" s="90"/>
      <c r="Y31" s="90"/>
    </row>
    <row r="32" spans="1:25" s="188" customFormat="1" x14ac:dyDescent="0.25">
      <c r="A32" s="91" t="s">
        <v>1329</v>
      </c>
      <c r="B32" s="91" t="s">
        <v>1332</v>
      </c>
      <c r="C32" s="91" t="s">
        <v>1340</v>
      </c>
      <c r="D32" s="91"/>
      <c r="E32" s="186" t="s">
        <v>1338</v>
      </c>
      <c r="F32" s="91" t="s">
        <v>1341</v>
      </c>
      <c r="G32" s="186"/>
      <c r="H32" s="187"/>
      <c r="I32" s="187"/>
      <c r="J32" s="187"/>
      <c r="K32" s="187"/>
      <c r="Q32" s="90"/>
      <c r="R32" s="90"/>
      <c r="S32" s="90"/>
      <c r="T32" s="90"/>
      <c r="U32" s="90"/>
      <c r="V32" s="90"/>
      <c r="W32" s="90"/>
      <c r="X32" s="90"/>
      <c r="Y32" s="90"/>
    </row>
    <row r="33" spans="1:25" s="188" customFormat="1" x14ac:dyDescent="0.25">
      <c r="A33" s="91" t="s">
        <v>1329</v>
      </c>
      <c r="B33" s="91" t="s">
        <v>1332</v>
      </c>
      <c r="C33" s="91" t="s">
        <v>1342</v>
      </c>
      <c r="D33" s="91"/>
      <c r="E33" s="186" t="s">
        <v>1338</v>
      </c>
      <c r="F33" s="91" t="s">
        <v>1343</v>
      </c>
      <c r="G33" s="186"/>
      <c r="H33" s="187"/>
      <c r="I33" s="187"/>
      <c r="J33" s="187"/>
      <c r="K33" s="187"/>
      <c r="Q33" s="90"/>
      <c r="R33" s="90"/>
      <c r="S33" s="90"/>
      <c r="T33" s="90"/>
      <c r="U33" s="90"/>
      <c r="V33" s="90"/>
      <c r="W33" s="90"/>
      <c r="X33" s="90"/>
      <c r="Y33" s="90"/>
    </row>
    <row r="34" spans="1:25" s="188" customFormat="1" x14ac:dyDescent="0.25">
      <c r="A34" s="91" t="s">
        <v>1292</v>
      </c>
      <c r="B34" s="91" t="s">
        <v>1344</v>
      </c>
      <c r="C34" s="91" t="s">
        <v>1345</v>
      </c>
      <c r="D34" s="91"/>
      <c r="E34" s="91"/>
      <c r="F34" s="91"/>
      <c r="G34" s="186"/>
      <c r="H34" s="187"/>
      <c r="I34" s="187"/>
      <c r="J34" s="187"/>
      <c r="K34" s="187"/>
      <c r="Q34" s="90"/>
      <c r="R34" s="90"/>
      <c r="S34" s="90"/>
      <c r="T34" s="90"/>
      <c r="U34" s="90"/>
      <c r="V34" s="90"/>
      <c r="W34" s="90"/>
      <c r="X34" s="90"/>
      <c r="Y34" s="90"/>
    </row>
    <row r="35" spans="1:25" s="188" customFormat="1" x14ac:dyDescent="0.25">
      <c r="A35" s="91" t="s">
        <v>1292</v>
      </c>
      <c r="B35" s="91" t="s">
        <v>1344</v>
      </c>
      <c r="C35" s="91" t="s">
        <v>1346</v>
      </c>
      <c r="D35" s="91"/>
      <c r="E35" s="91"/>
      <c r="F35" s="91"/>
      <c r="G35" s="186"/>
      <c r="H35" s="187"/>
      <c r="I35" s="187"/>
      <c r="J35" s="187"/>
      <c r="K35" s="187"/>
      <c r="Q35" s="90"/>
      <c r="R35" s="90"/>
      <c r="S35" s="90"/>
      <c r="T35" s="90"/>
      <c r="U35" s="90"/>
      <c r="V35" s="90"/>
      <c r="W35" s="90"/>
      <c r="X35" s="90"/>
      <c r="Y35" s="90"/>
    </row>
    <row r="36" spans="1:25" s="188" customFormat="1" x14ac:dyDescent="0.25">
      <c r="A36" s="91" t="s">
        <v>1292</v>
      </c>
      <c r="B36" s="91" t="s">
        <v>1344</v>
      </c>
      <c r="C36" s="91" t="s">
        <v>1347</v>
      </c>
      <c r="D36" s="91"/>
      <c r="E36" s="91"/>
      <c r="F36" s="91"/>
      <c r="G36" s="186"/>
      <c r="H36" s="187"/>
      <c r="I36" s="187"/>
      <c r="J36" s="187"/>
      <c r="K36" s="187"/>
      <c r="Q36" s="90"/>
      <c r="R36" s="90"/>
      <c r="S36" s="90"/>
      <c r="T36" s="90"/>
      <c r="U36" s="90"/>
      <c r="V36" s="90"/>
      <c r="W36" s="90"/>
      <c r="X36" s="90"/>
      <c r="Y36" s="90"/>
    </row>
    <row r="37" spans="1:25" s="188" customFormat="1" x14ac:dyDescent="0.25">
      <c r="A37" s="91" t="s">
        <v>1292</v>
      </c>
      <c r="B37" s="91" t="s">
        <v>1344</v>
      </c>
      <c r="C37" s="91" t="s">
        <v>1348</v>
      </c>
      <c r="D37" s="91"/>
      <c r="E37" s="91"/>
      <c r="F37" s="91"/>
      <c r="G37" s="186"/>
      <c r="H37" s="187"/>
      <c r="I37" s="187"/>
      <c r="J37" s="187"/>
      <c r="K37" s="187"/>
      <c r="Q37" s="90"/>
      <c r="R37" s="90"/>
      <c r="S37" s="90"/>
      <c r="T37" s="90"/>
      <c r="U37" s="90"/>
      <c r="V37" s="90"/>
      <c r="W37" s="90"/>
      <c r="X37" s="90"/>
      <c r="Y37" s="90"/>
    </row>
    <row r="38" spans="1:25" s="188" customFormat="1" x14ac:dyDescent="0.25">
      <c r="A38" s="91" t="s">
        <v>1292</v>
      </c>
      <c r="B38" s="91" t="s">
        <v>1344</v>
      </c>
      <c r="C38" s="91" t="s">
        <v>1349</v>
      </c>
      <c r="D38" s="91"/>
      <c r="E38" s="91"/>
      <c r="F38" s="91"/>
      <c r="G38" s="186"/>
      <c r="H38" s="187"/>
      <c r="I38" s="187"/>
      <c r="J38" s="187"/>
      <c r="K38" s="187"/>
      <c r="Q38" s="90"/>
      <c r="R38" s="90"/>
      <c r="S38" s="90"/>
      <c r="T38" s="90"/>
      <c r="U38" s="90"/>
      <c r="V38" s="90"/>
      <c r="W38" s="90"/>
      <c r="X38" s="90"/>
      <c r="Y38" s="90"/>
    </row>
    <row r="39" spans="1:25" s="188" customFormat="1" x14ac:dyDescent="0.25">
      <c r="A39" s="91" t="s">
        <v>1292</v>
      </c>
      <c r="B39" s="91" t="s">
        <v>1344</v>
      </c>
      <c r="C39" s="91" t="s">
        <v>1350</v>
      </c>
      <c r="D39" s="91"/>
      <c r="E39" s="91"/>
      <c r="F39" s="91"/>
      <c r="G39" s="186"/>
      <c r="H39" s="187"/>
      <c r="I39" s="187"/>
      <c r="J39" s="187"/>
      <c r="K39" s="187"/>
      <c r="Q39" s="90"/>
      <c r="R39" s="90"/>
      <c r="S39" s="90"/>
      <c r="T39" s="90"/>
      <c r="U39" s="90"/>
      <c r="V39" s="90"/>
      <c r="W39" s="90"/>
      <c r="X39" s="90"/>
      <c r="Y39" s="90"/>
    </row>
    <row r="40" spans="1:25" s="188" customFormat="1" x14ac:dyDescent="0.25">
      <c r="A40" s="91" t="s">
        <v>1292</v>
      </c>
      <c r="B40" s="91" t="s">
        <v>1344</v>
      </c>
      <c r="C40" s="91" t="s">
        <v>1351</v>
      </c>
      <c r="D40" s="91"/>
      <c r="E40" s="91"/>
      <c r="F40" s="91"/>
      <c r="G40" s="186"/>
      <c r="H40" s="187"/>
      <c r="I40" s="187"/>
      <c r="J40" s="187"/>
      <c r="K40" s="187"/>
      <c r="Q40" s="90"/>
      <c r="R40" s="90"/>
      <c r="S40" s="90"/>
      <c r="T40" s="90"/>
      <c r="U40" s="90"/>
      <c r="V40" s="90"/>
      <c r="W40" s="90"/>
      <c r="X40" s="90"/>
      <c r="Y40" s="90"/>
    </row>
    <row r="41" spans="1:25" s="188" customFormat="1" x14ac:dyDescent="0.25">
      <c r="A41" s="91" t="s">
        <v>1312</v>
      </c>
      <c r="B41" s="91" t="s">
        <v>1352</v>
      </c>
      <c r="C41" s="91" t="s">
        <v>1353</v>
      </c>
      <c r="D41" s="91"/>
      <c r="E41" s="91"/>
      <c r="F41" s="91"/>
      <c r="G41" s="186"/>
      <c r="H41" s="187"/>
      <c r="I41" s="187"/>
      <c r="J41" s="187"/>
      <c r="K41" s="187"/>
      <c r="Q41" s="90"/>
      <c r="R41" s="90"/>
      <c r="S41" s="90"/>
      <c r="T41" s="90"/>
      <c r="U41" s="90"/>
      <c r="V41" s="90"/>
      <c r="W41" s="90"/>
      <c r="X41" s="90"/>
      <c r="Y41" s="90"/>
    </row>
    <row r="42" spans="1:25" s="188" customFormat="1" x14ac:dyDescent="0.25">
      <c r="A42" s="91" t="s">
        <v>1312</v>
      </c>
      <c r="B42" s="91" t="s">
        <v>1352</v>
      </c>
      <c r="C42" s="91" t="s">
        <v>1354</v>
      </c>
      <c r="D42" s="91"/>
      <c r="E42" s="91"/>
      <c r="F42" s="91"/>
      <c r="G42" s="186"/>
      <c r="H42" s="187"/>
      <c r="I42" s="187"/>
      <c r="J42" s="187"/>
      <c r="K42" s="187"/>
      <c r="Q42" s="90"/>
      <c r="R42" s="90"/>
      <c r="S42" s="90"/>
      <c r="T42" s="90"/>
      <c r="U42" s="90"/>
      <c r="V42" s="90"/>
      <c r="W42" s="90"/>
      <c r="X42" s="90"/>
      <c r="Y42" s="90"/>
    </row>
    <row r="43" spans="1:25" s="188" customFormat="1" x14ac:dyDescent="0.25">
      <c r="A43" s="91" t="s">
        <v>1324</v>
      </c>
      <c r="B43" s="91" t="s">
        <v>1355</v>
      </c>
      <c r="C43" s="91" t="s">
        <v>1356</v>
      </c>
      <c r="D43" s="91"/>
      <c r="E43" s="91"/>
      <c r="F43" s="91"/>
      <c r="G43" s="186"/>
      <c r="H43" s="187"/>
      <c r="I43" s="187"/>
      <c r="J43" s="187"/>
      <c r="K43" s="187"/>
      <c r="Q43" s="90"/>
      <c r="R43" s="90"/>
      <c r="S43" s="90"/>
      <c r="T43" s="90"/>
      <c r="U43" s="90"/>
      <c r="V43" s="90"/>
      <c r="W43" s="90"/>
      <c r="X43" s="90"/>
      <c r="Y43" s="90"/>
    </row>
    <row r="44" spans="1:25" s="188" customFormat="1" x14ac:dyDescent="0.25">
      <c r="A44" s="91" t="s">
        <v>1324</v>
      </c>
      <c r="B44" s="91" t="s">
        <v>1355</v>
      </c>
      <c r="C44" s="91" t="s">
        <v>1357</v>
      </c>
      <c r="D44" s="91"/>
      <c r="E44" s="91"/>
      <c r="F44" s="91"/>
      <c r="G44" s="186"/>
      <c r="H44" s="187"/>
      <c r="I44" s="187"/>
      <c r="J44" s="187"/>
      <c r="K44" s="187"/>
      <c r="Q44" s="90"/>
      <c r="R44" s="90"/>
      <c r="S44" s="90"/>
      <c r="T44" s="90"/>
      <c r="U44" s="90"/>
      <c r="V44" s="90"/>
      <c r="W44" s="90"/>
      <c r="X44" s="90"/>
      <c r="Y44" s="90"/>
    </row>
    <row r="45" spans="1:25" s="188" customFormat="1" x14ac:dyDescent="0.25">
      <c r="A45" s="91" t="s">
        <v>1324</v>
      </c>
      <c r="B45" s="91" t="s">
        <v>1355</v>
      </c>
      <c r="C45" s="91" t="s">
        <v>1358</v>
      </c>
      <c r="D45" s="91"/>
      <c r="E45" s="91"/>
      <c r="F45" s="91"/>
      <c r="G45" s="186"/>
      <c r="H45" s="187"/>
      <c r="I45" s="187"/>
      <c r="J45" s="187"/>
      <c r="K45" s="187"/>
      <c r="Q45" s="90"/>
      <c r="R45" s="90"/>
      <c r="S45" s="90"/>
      <c r="T45" s="90"/>
      <c r="U45" s="90"/>
      <c r="V45" s="90"/>
      <c r="W45" s="90"/>
      <c r="X45" s="90"/>
      <c r="Y45" s="90"/>
    </row>
    <row r="46" spans="1:25" s="188" customFormat="1" x14ac:dyDescent="0.25">
      <c r="A46" s="91" t="s">
        <v>1324</v>
      </c>
      <c r="B46" s="91" t="s">
        <v>1355</v>
      </c>
      <c r="C46" s="91" t="s">
        <v>1359</v>
      </c>
      <c r="D46" s="91"/>
      <c r="E46" s="91"/>
      <c r="F46" s="91"/>
      <c r="G46" s="186"/>
      <c r="H46" s="187"/>
      <c r="I46" s="187"/>
      <c r="J46" s="187"/>
      <c r="K46" s="187"/>
      <c r="Q46" s="90"/>
      <c r="R46" s="90"/>
      <c r="S46" s="90"/>
      <c r="T46" s="90"/>
      <c r="U46" s="90"/>
      <c r="V46" s="90"/>
      <c r="W46" s="90"/>
      <c r="X46" s="90"/>
      <c r="Y46" s="90"/>
    </row>
    <row r="47" spans="1:25" s="188" customFormat="1" x14ac:dyDescent="0.25">
      <c r="A47" s="91" t="s">
        <v>1324</v>
      </c>
      <c r="B47" s="91" t="s">
        <v>1355</v>
      </c>
      <c r="C47" s="91" t="s">
        <v>1360</v>
      </c>
      <c r="D47" s="91"/>
      <c r="E47" s="91"/>
      <c r="F47" s="91"/>
      <c r="G47" s="186"/>
      <c r="H47" s="187"/>
      <c r="I47" s="187"/>
      <c r="J47" s="187"/>
      <c r="K47" s="187"/>
      <c r="Q47" s="90"/>
      <c r="R47" s="90"/>
      <c r="S47" s="90"/>
      <c r="T47" s="90"/>
      <c r="U47" s="90"/>
      <c r="V47" s="90"/>
      <c r="W47" s="90"/>
      <c r="X47" s="90"/>
      <c r="Y47" s="90"/>
    </row>
    <row r="48" spans="1:25" s="188" customFormat="1" x14ac:dyDescent="0.25">
      <c r="A48" s="91" t="s">
        <v>1324</v>
      </c>
      <c r="B48" s="91" t="s">
        <v>1355</v>
      </c>
      <c r="C48" s="91" t="s">
        <v>1361</v>
      </c>
      <c r="D48" s="91"/>
      <c r="E48" s="91"/>
      <c r="F48" s="91"/>
      <c r="G48" s="186"/>
      <c r="H48" s="187"/>
      <c r="I48" s="187"/>
      <c r="J48" s="187"/>
      <c r="K48" s="187"/>
      <c r="Q48" s="90"/>
      <c r="R48" s="90"/>
      <c r="S48" s="90"/>
      <c r="T48" s="90"/>
      <c r="U48" s="90"/>
      <c r="V48" s="90"/>
      <c r="W48" s="90"/>
      <c r="X48" s="90"/>
      <c r="Y48" s="90"/>
    </row>
    <row r="49" spans="1:25" s="188" customFormat="1" x14ac:dyDescent="0.25">
      <c r="A49" s="91" t="s">
        <v>1285</v>
      </c>
      <c r="B49" s="91" t="s">
        <v>1362</v>
      </c>
      <c r="C49" s="91" t="s">
        <v>1363</v>
      </c>
      <c r="D49" s="91"/>
      <c r="E49" s="91"/>
      <c r="F49" s="91"/>
      <c r="G49" s="186"/>
      <c r="H49" s="187"/>
      <c r="I49" s="187"/>
      <c r="J49" s="187"/>
      <c r="K49" s="187"/>
      <c r="Q49" s="90"/>
      <c r="R49" s="90"/>
      <c r="S49" s="90"/>
      <c r="T49" s="90"/>
      <c r="U49" s="90"/>
      <c r="V49" s="90"/>
      <c r="W49" s="90"/>
      <c r="X49" s="90"/>
      <c r="Y49" s="90"/>
    </row>
    <row r="50" spans="1:25" s="188" customFormat="1" x14ac:dyDescent="0.25">
      <c r="A50" s="91" t="s">
        <v>1285</v>
      </c>
      <c r="B50" s="91" t="s">
        <v>1362</v>
      </c>
      <c r="C50" s="91" t="s">
        <v>1364</v>
      </c>
      <c r="D50" s="91"/>
      <c r="E50" s="91"/>
      <c r="F50" s="91"/>
      <c r="G50" s="186"/>
      <c r="H50" s="187"/>
      <c r="I50" s="187"/>
      <c r="J50" s="187"/>
      <c r="K50" s="187"/>
      <c r="Q50" s="90"/>
      <c r="R50" s="90"/>
      <c r="S50" s="90"/>
      <c r="T50" s="90"/>
      <c r="U50" s="90"/>
      <c r="V50" s="90"/>
      <c r="W50" s="90"/>
      <c r="X50" s="90"/>
      <c r="Y50" s="90"/>
    </row>
    <row r="51" spans="1:25" s="188" customFormat="1" x14ac:dyDescent="0.25">
      <c r="A51" s="91" t="s">
        <v>1285</v>
      </c>
      <c r="B51" s="91" t="s">
        <v>1362</v>
      </c>
      <c r="C51" s="91" t="s">
        <v>1365</v>
      </c>
      <c r="D51" s="91"/>
      <c r="E51" s="91"/>
      <c r="F51" s="91"/>
      <c r="G51" s="186"/>
      <c r="H51" s="187"/>
      <c r="I51" s="187"/>
      <c r="J51" s="187"/>
      <c r="K51" s="187"/>
      <c r="Q51" s="90"/>
      <c r="R51" s="90"/>
      <c r="S51" s="90"/>
      <c r="T51" s="90"/>
      <c r="U51" s="90"/>
      <c r="V51" s="90"/>
      <c r="W51" s="90"/>
      <c r="X51" s="90"/>
      <c r="Y51" s="90"/>
    </row>
    <row r="52" spans="1:25" s="188" customFormat="1" x14ac:dyDescent="0.25">
      <c r="A52" s="91" t="s">
        <v>1285</v>
      </c>
      <c r="B52" s="91" t="s">
        <v>1362</v>
      </c>
      <c r="C52" s="91" t="s">
        <v>1366</v>
      </c>
      <c r="D52" s="91"/>
      <c r="E52" s="91"/>
      <c r="F52" s="91"/>
      <c r="G52" s="186"/>
      <c r="H52" s="187"/>
      <c r="I52" s="187"/>
      <c r="J52" s="187"/>
      <c r="K52" s="187"/>
      <c r="Q52" s="90"/>
      <c r="R52" s="90"/>
      <c r="S52" s="90"/>
      <c r="T52" s="90"/>
      <c r="U52" s="90"/>
      <c r="V52" s="90"/>
      <c r="W52" s="90"/>
      <c r="X52" s="90"/>
      <c r="Y52" s="90"/>
    </row>
    <row r="53" spans="1:25" s="188" customFormat="1" x14ac:dyDescent="0.25">
      <c r="A53" s="91" t="s">
        <v>1314</v>
      </c>
      <c r="B53" s="91" t="s">
        <v>1367</v>
      </c>
      <c r="C53" s="91" t="s">
        <v>1368</v>
      </c>
      <c r="D53" s="91"/>
      <c r="E53" s="91"/>
      <c r="F53" s="91"/>
      <c r="G53" s="186"/>
      <c r="H53" s="187"/>
      <c r="I53" s="187"/>
      <c r="J53" s="187"/>
      <c r="K53" s="187"/>
      <c r="Q53" s="90"/>
      <c r="R53" s="90"/>
      <c r="S53" s="90"/>
      <c r="T53" s="90"/>
      <c r="U53" s="90"/>
      <c r="V53" s="90"/>
      <c r="W53" s="90"/>
      <c r="X53" s="90"/>
      <c r="Y53" s="90"/>
    </row>
    <row r="54" spans="1:25" s="188" customFormat="1" x14ac:dyDescent="0.25">
      <c r="A54" s="91" t="s">
        <v>1314</v>
      </c>
      <c r="B54" s="91" t="s">
        <v>1367</v>
      </c>
      <c r="C54" s="91" t="s">
        <v>1369</v>
      </c>
      <c r="D54" s="91"/>
      <c r="E54" s="91"/>
      <c r="F54" s="91"/>
      <c r="G54" s="186"/>
      <c r="H54" s="187"/>
      <c r="I54" s="187"/>
      <c r="J54" s="187"/>
      <c r="K54" s="187"/>
      <c r="Q54" s="90"/>
      <c r="R54" s="90"/>
      <c r="S54" s="90"/>
      <c r="T54" s="90"/>
      <c r="U54" s="90"/>
      <c r="V54" s="90"/>
      <c r="W54" s="90"/>
      <c r="X54" s="90"/>
      <c r="Y54" s="90"/>
    </row>
    <row r="55" spans="1:25" s="188" customFormat="1" x14ac:dyDescent="0.25">
      <c r="A55" s="91" t="s">
        <v>1314</v>
      </c>
      <c r="B55" s="91" t="s">
        <v>1367</v>
      </c>
      <c r="C55" s="91" t="s">
        <v>1370</v>
      </c>
      <c r="D55" s="91"/>
      <c r="E55" s="91"/>
      <c r="F55" s="91"/>
      <c r="G55" s="186"/>
      <c r="H55" s="187"/>
      <c r="I55" s="187"/>
      <c r="J55" s="187"/>
      <c r="K55" s="187"/>
      <c r="Q55" s="90"/>
      <c r="R55" s="90"/>
      <c r="S55" s="90"/>
      <c r="T55" s="90"/>
      <c r="U55" s="90"/>
      <c r="V55" s="90"/>
      <c r="W55" s="90"/>
      <c r="X55" s="90"/>
      <c r="Y55" s="90"/>
    </row>
    <row r="56" spans="1:25" s="188" customFormat="1" x14ac:dyDescent="0.25">
      <c r="A56" s="91" t="s">
        <v>1294</v>
      </c>
      <c r="B56" s="91" t="s">
        <v>1371</v>
      </c>
      <c r="C56" s="91" t="s">
        <v>1372</v>
      </c>
      <c r="D56" s="91"/>
      <c r="E56" s="91"/>
      <c r="F56" s="91"/>
      <c r="G56" s="186"/>
      <c r="H56" s="187"/>
      <c r="I56" s="187"/>
      <c r="J56" s="187"/>
      <c r="K56" s="187"/>
      <c r="Q56" s="90"/>
      <c r="R56" s="90"/>
      <c r="S56" s="90"/>
      <c r="T56" s="90"/>
      <c r="U56" s="90"/>
      <c r="V56" s="90"/>
      <c r="W56" s="90"/>
      <c r="X56" s="90"/>
      <c r="Y56" s="90"/>
    </row>
    <row r="57" spans="1:25" s="188" customFormat="1" x14ac:dyDescent="0.25">
      <c r="A57" s="91" t="s">
        <v>1294</v>
      </c>
      <c r="B57" s="91" t="s">
        <v>1371</v>
      </c>
      <c r="C57" s="91" t="s">
        <v>1373</v>
      </c>
      <c r="D57" s="91"/>
      <c r="E57" s="91"/>
      <c r="F57" s="91"/>
      <c r="G57" s="186"/>
      <c r="H57" s="187"/>
      <c r="I57" s="187"/>
      <c r="J57" s="187"/>
      <c r="K57" s="187"/>
      <c r="Q57" s="90"/>
      <c r="R57" s="90"/>
      <c r="S57" s="90"/>
      <c r="T57" s="90"/>
      <c r="U57" s="90"/>
      <c r="V57" s="90"/>
      <c r="W57" s="90"/>
      <c r="X57" s="90"/>
      <c r="Y57" s="90"/>
    </row>
    <row r="58" spans="1:25" s="188" customFormat="1" x14ac:dyDescent="0.25">
      <c r="A58" s="91" t="s">
        <v>1294</v>
      </c>
      <c r="B58" s="91" t="s">
        <v>1371</v>
      </c>
      <c r="C58" s="91" t="s">
        <v>1374</v>
      </c>
      <c r="D58" s="91"/>
      <c r="E58" s="91"/>
      <c r="F58" s="91"/>
      <c r="G58" s="186"/>
      <c r="H58" s="187"/>
      <c r="I58" s="187"/>
      <c r="J58" s="187"/>
      <c r="K58" s="187"/>
      <c r="Q58" s="90"/>
      <c r="R58" s="90"/>
      <c r="S58" s="90"/>
      <c r="T58" s="90"/>
      <c r="U58" s="90"/>
      <c r="V58" s="90"/>
      <c r="W58" s="90"/>
      <c r="X58" s="90"/>
      <c r="Y58" s="90"/>
    </row>
    <row r="59" spans="1:25" s="188" customFormat="1" x14ac:dyDescent="0.25">
      <c r="A59" s="91" t="s">
        <v>1306</v>
      </c>
      <c r="B59" s="91" t="s">
        <v>1375</v>
      </c>
      <c r="C59" s="91" t="s">
        <v>1376</v>
      </c>
      <c r="D59" s="91"/>
      <c r="E59" s="91"/>
      <c r="F59" s="91"/>
      <c r="G59" s="186"/>
      <c r="H59" s="187"/>
      <c r="I59" s="187"/>
      <c r="J59" s="187"/>
      <c r="K59" s="187"/>
      <c r="Q59" s="90"/>
      <c r="R59" s="90"/>
      <c r="S59" s="90"/>
      <c r="T59" s="90"/>
      <c r="U59" s="90"/>
      <c r="V59" s="90"/>
      <c r="W59" s="90"/>
      <c r="X59" s="90"/>
      <c r="Y59" s="90"/>
    </row>
    <row r="60" spans="1:25" s="188" customFormat="1" x14ac:dyDescent="0.25">
      <c r="A60" s="91" t="s">
        <v>1306</v>
      </c>
      <c r="B60" s="91" t="s">
        <v>1375</v>
      </c>
      <c r="C60" s="91" t="s">
        <v>1377</v>
      </c>
      <c r="D60" s="91"/>
      <c r="E60" s="91"/>
      <c r="F60" s="91"/>
      <c r="G60" s="186"/>
      <c r="H60" s="187"/>
      <c r="I60" s="187"/>
      <c r="J60" s="187"/>
      <c r="K60" s="187"/>
      <c r="Q60" s="90"/>
      <c r="R60" s="90"/>
      <c r="S60" s="90"/>
      <c r="T60" s="90"/>
      <c r="U60" s="90"/>
      <c r="V60" s="90"/>
      <c r="W60" s="90"/>
      <c r="X60" s="90"/>
      <c r="Y60" s="90"/>
    </row>
    <row r="61" spans="1:25" s="188" customFormat="1" x14ac:dyDescent="0.25">
      <c r="A61" s="91" t="s">
        <v>1306</v>
      </c>
      <c r="B61" s="91" t="s">
        <v>1375</v>
      </c>
      <c r="C61" s="91" t="s">
        <v>1378</v>
      </c>
      <c r="D61" s="91"/>
      <c r="E61" s="91"/>
      <c r="F61" s="91"/>
      <c r="G61" s="186"/>
      <c r="H61" s="187"/>
      <c r="I61" s="187"/>
      <c r="J61" s="187"/>
      <c r="K61" s="187"/>
      <c r="Q61" s="90"/>
      <c r="R61" s="90"/>
      <c r="S61" s="90"/>
      <c r="T61" s="90"/>
      <c r="U61" s="90"/>
      <c r="V61" s="90"/>
      <c r="W61" s="90"/>
      <c r="X61" s="90"/>
      <c r="Y61" s="90"/>
    </row>
    <row r="62" spans="1:25" s="188" customFormat="1" x14ac:dyDescent="0.25">
      <c r="A62" s="91" t="s">
        <v>1306</v>
      </c>
      <c r="B62" s="91" t="s">
        <v>1375</v>
      </c>
      <c r="C62" s="91" t="s">
        <v>1379</v>
      </c>
      <c r="D62" s="91"/>
      <c r="E62" s="91"/>
      <c r="F62" s="91"/>
      <c r="G62" s="186"/>
      <c r="H62" s="187"/>
      <c r="I62" s="187"/>
      <c r="J62" s="187"/>
      <c r="K62" s="187"/>
      <c r="Q62" s="90"/>
      <c r="R62" s="90"/>
      <c r="S62" s="90"/>
      <c r="T62" s="90"/>
      <c r="U62" s="90"/>
      <c r="V62" s="90"/>
      <c r="W62" s="90"/>
      <c r="X62" s="90"/>
      <c r="Y62" s="90"/>
    </row>
    <row r="63" spans="1:25" s="188" customFormat="1" x14ac:dyDescent="0.25">
      <c r="A63" s="91" t="s">
        <v>1306</v>
      </c>
      <c r="B63" s="91" t="s">
        <v>1375</v>
      </c>
      <c r="C63" s="91" t="s">
        <v>1380</v>
      </c>
      <c r="D63" s="91"/>
      <c r="E63" s="91"/>
      <c r="F63" s="91"/>
      <c r="G63" s="186"/>
      <c r="H63" s="187"/>
      <c r="I63" s="187"/>
      <c r="J63" s="187"/>
      <c r="K63" s="187"/>
      <c r="Q63" s="90"/>
      <c r="R63" s="90"/>
      <c r="S63" s="90"/>
      <c r="T63" s="90"/>
      <c r="U63" s="90"/>
      <c r="V63" s="90"/>
      <c r="W63" s="90"/>
      <c r="X63" s="90"/>
      <c r="Y63" s="90"/>
    </row>
    <row r="64" spans="1:25" s="188" customFormat="1" x14ac:dyDescent="0.25">
      <c r="A64" s="91" t="s">
        <v>1306</v>
      </c>
      <c r="B64" s="91" t="s">
        <v>1375</v>
      </c>
      <c r="C64" s="91" t="s">
        <v>1381</v>
      </c>
      <c r="D64" s="91"/>
      <c r="E64" s="91"/>
      <c r="F64" s="91"/>
      <c r="G64" s="186"/>
      <c r="H64" s="187"/>
      <c r="I64" s="187"/>
      <c r="J64" s="187"/>
      <c r="K64" s="187"/>
      <c r="Q64" s="90"/>
      <c r="R64" s="90"/>
      <c r="S64" s="90"/>
      <c r="T64" s="90"/>
      <c r="U64" s="90"/>
      <c r="V64" s="90"/>
      <c r="W64" s="90"/>
      <c r="X64" s="90"/>
      <c r="Y64" s="90"/>
    </row>
    <row r="65" spans="1:25" s="188" customFormat="1" x14ac:dyDescent="0.25">
      <c r="A65" s="91" t="s">
        <v>1316</v>
      </c>
      <c r="B65" s="91" t="s">
        <v>1382</v>
      </c>
      <c r="C65" s="91" t="s">
        <v>1383</v>
      </c>
      <c r="D65" s="91"/>
      <c r="E65" s="91"/>
      <c r="F65" s="91"/>
      <c r="G65" s="186"/>
      <c r="H65" s="187"/>
      <c r="I65" s="187"/>
      <c r="J65" s="187"/>
      <c r="K65" s="187"/>
      <c r="Q65" s="90"/>
      <c r="R65" s="90"/>
      <c r="S65" s="90"/>
      <c r="T65" s="90"/>
      <c r="U65" s="90"/>
      <c r="V65" s="90"/>
      <c r="W65" s="90"/>
      <c r="X65" s="90"/>
      <c r="Y65" s="90"/>
    </row>
    <row r="66" spans="1:25" s="188" customFormat="1" x14ac:dyDescent="0.25">
      <c r="A66" s="91" t="s">
        <v>1316</v>
      </c>
      <c r="B66" s="91" t="s">
        <v>1382</v>
      </c>
      <c r="C66" s="91" t="s">
        <v>1384</v>
      </c>
      <c r="D66" s="91"/>
      <c r="E66" s="91"/>
      <c r="F66" s="91"/>
      <c r="G66" s="186"/>
      <c r="H66" s="187"/>
      <c r="I66" s="187"/>
      <c r="J66" s="187"/>
      <c r="K66" s="187"/>
      <c r="Q66" s="90"/>
      <c r="R66" s="90"/>
      <c r="S66" s="90"/>
      <c r="T66" s="90"/>
      <c r="U66" s="90"/>
      <c r="V66" s="90"/>
      <c r="W66" s="90"/>
      <c r="X66" s="90"/>
      <c r="Y66" s="90"/>
    </row>
    <row r="67" spans="1:25" s="188" customFormat="1" x14ac:dyDescent="0.25">
      <c r="A67" s="91" t="s">
        <v>1318</v>
      </c>
      <c r="B67" s="91" t="s">
        <v>1385</v>
      </c>
      <c r="C67" s="91" t="s">
        <v>1386</v>
      </c>
      <c r="D67" s="91"/>
      <c r="E67" s="91"/>
      <c r="F67" s="91"/>
      <c r="G67" s="186"/>
      <c r="H67" s="187"/>
      <c r="I67" s="187"/>
      <c r="J67" s="187"/>
      <c r="K67" s="187"/>
      <c r="Q67" s="90"/>
      <c r="R67" s="90"/>
      <c r="S67" s="90"/>
      <c r="T67" s="90"/>
      <c r="U67" s="90"/>
      <c r="V67" s="90"/>
      <c r="W67" s="90"/>
      <c r="X67" s="90"/>
      <c r="Y67" s="90"/>
    </row>
    <row r="68" spans="1:25" s="188" customFormat="1" x14ac:dyDescent="0.25">
      <c r="A68" s="91" t="s">
        <v>1318</v>
      </c>
      <c r="B68" s="91" t="s">
        <v>1385</v>
      </c>
      <c r="C68" s="91" t="s">
        <v>1387</v>
      </c>
      <c r="D68" s="91"/>
      <c r="E68" s="91"/>
      <c r="F68" s="91"/>
      <c r="G68" s="186"/>
      <c r="H68" s="187"/>
      <c r="I68" s="187"/>
      <c r="J68" s="187"/>
      <c r="K68" s="187"/>
      <c r="Q68" s="90"/>
      <c r="R68" s="90"/>
      <c r="S68" s="90"/>
      <c r="T68" s="90"/>
      <c r="U68" s="90"/>
      <c r="V68" s="90"/>
      <c r="W68" s="90"/>
      <c r="X68" s="90"/>
      <c r="Y68" s="90"/>
    </row>
    <row r="69" spans="1:25" s="188" customFormat="1" x14ac:dyDescent="0.25">
      <c r="A69" s="91" t="s">
        <v>1318</v>
      </c>
      <c r="B69" s="91" t="s">
        <v>1385</v>
      </c>
      <c r="C69" s="91" t="s">
        <v>1388</v>
      </c>
      <c r="D69" s="91"/>
      <c r="E69" s="91"/>
      <c r="F69" s="91"/>
      <c r="G69" s="186"/>
      <c r="H69" s="187"/>
      <c r="I69" s="187"/>
      <c r="J69" s="187"/>
      <c r="K69" s="187"/>
      <c r="Q69" s="90"/>
      <c r="R69" s="90"/>
      <c r="S69" s="90"/>
      <c r="T69" s="90"/>
      <c r="U69" s="90"/>
      <c r="V69" s="90"/>
      <c r="W69" s="90"/>
      <c r="X69" s="90"/>
      <c r="Y69" s="90"/>
    </row>
    <row r="70" spans="1:25" s="188" customFormat="1" x14ac:dyDescent="0.25">
      <c r="A70" s="91" t="s">
        <v>1339</v>
      </c>
      <c r="B70" s="91" t="s">
        <v>1389</v>
      </c>
      <c r="C70" s="91" t="s">
        <v>1390</v>
      </c>
      <c r="D70" s="91"/>
      <c r="E70" s="91"/>
      <c r="F70" s="91"/>
      <c r="G70" s="186"/>
      <c r="H70" s="187"/>
      <c r="I70" s="187"/>
      <c r="J70" s="187"/>
      <c r="K70" s="187"/>
      <c r="Q70" s="90"/>
      <c r="R70" s="90"/>
      <c r="S70" s="90"/>
      <c r="T70" s="90"/>
      <c r="U70" s="90"/>
      <c r="V70" s="90"/>
      <c r="W70" s="90"/>
      <c r="X70" s="90"/>
      <c r="Y70" s="90"/>
    </row>
    <row r="71" spans="1:25" s="188" customFormat="1" x14ac:dyDescent="0.25">
      <c r="A71" s="91" t="s">
        <v>1339</v>
      </c>
      <c r="B71" s="91" t="s">
        <v>1389</v>
      </c>
      <c r="C71" s="91" t="s">
        <v>1391</v>
      </c>
      <c r="D71" s="91"/>
      <c r="E71" s="91"/>
      <c r="F71" s="91"/>
      <c r="G71" s="186"/>
      <c r="H71" s="187"/>
      <c r="I71" s="187"/>
      <c r="J71" s="187"/>
      <c r="K71" s="187"/>
      <c r="Q71" s="90"/>
      <c r="R71" s="90"/>
      <c r="S71" s="90"/>
      <c r="T71" s="90"/>
      <c r="U71" s="90"/>
      <c r="V71" s="90"/>
      <c r="W71" s="90"/>
      <c r="X71" s="90"/>
      <c r="Y71" s="90"/>
    </row>
    <row r="72" spans="1:25" s="188" customFormat="1" x14ac:dyDescent="0.25">
      <c r="A72" s="91" t="s">
        <v>1339</v>
      </c>
      <c r="B72" s="91" t="s">
        <v>1389</v>
      </c>
      <c r="C72" s="91" t="s">
        <v>1392</v>
      </c>
      <c r="D72" s="91"/>
      <c r="E72" s="91"/>
      <c r="F72" s="91"/>
      <c r="G72" s="186"/>
      <c r="H72" s="187"/>
      <c r="I72" s="187"/>
      <c r="J72" s="187"/>
      <c r="K72" s="187"/>
      <c r="Q72" s="90"/>
      <c r="R72" s="90"/>
      <c r="S72" s="90"/>
      <c r="T72" s="90"/>
      <c r="U72" s="90"/>
      <c r="V72" s="90"/>
      <c r="W72" s="90"/>
      <c r="X72" s="90"/>
      <c r="Y72" s="90"/>
    </row>
    <row r="73" spans="1:25" s="188" customFormat="1" x14ac:dyDescent="0.25">
      <c r="A73" s="91" t="s">
        <v>1339</v>
      </c>
      <c r="B73" s="91" t="s">
        <v>1389</v>
      </c>
      <c r="C73" s="91" t="s">
        <v>1393</v>
      </c>
      <c r="D73" s="91"/>
      <c r="E73" s="91"/>
      <c r="F73" s="91"/>
      <c r="G73" s="186"/>
      <c r="H73" s="187"/>
      <c r="I73" s="187"/>
      <c r="J73" s="187"/>
      <c r="K73" s="187"/>
      <c r="Q73" s="90"/>
      <c r="R73" s="90"/>
      <c r="S73" s="90"/>
      <c r="T73" s="90"/>
      <c r="U73" s="90"/>
      <c r="V73" s="90"/>
      <c r="W73" s="90"/>
      <c r="X73" s="90"/>
      <c r="Y73" s="90"/>
    </row>
    <row r="74" spans="1:25" s="188" customFormat="1" x14ac:dyDescent="0.25">
      <c r="A74" s="91" t="s">
        <v>1298</v>
      </c>
      <c r="B74" s="91" t="s">
        <v>1394</v>
      </c>
      <c r="C74" s="91" t="s">
        <v>1395</v>
      </c>
      <c r="D74" s="91"/>
      <c r="E74" s="91"/>
      <c r="F74" s="91"/>
      <c r="G74" s="186"/>
      <c r="H74" s="187"/>
      <c r="I74" s="187"/>
      <c r="J74" s="187"/>
      <c r="K74" s="187"/>
      <c r="Q74" s="90"/>
      <c r="R74" s="90"/>
      <c r="S74" s="90"/>
      <c r="T74" s="90"/>
      <c r="U74" s="90"/>
      <c r="V74" s="90"/>
      <c r="W74" s="90"/>
      <c r="X74" s="90"/>
      <c r="Y74" s="90"/>
    </row>
    <row r="75" spans="1:25" s="188" customFormat="1" x14ac:dyDescent="0.25">
      <c r="A75" s="91" t="s">
        <v>1298</v>
      </c>
      <c r="B75" s="91" t="s">
        <v>1394</v>
      </c>
      <c r="C75" s="91" t="s">
        <v>1396</v>
      </c>
      <c r="D75" s="91"/>
      <c r="E75" s="91"/>
      <c r="F75" s="91"/>
      <c r="G75" s="186"/>
      <c r="H75" s="187"/>
      <c r="I75" s="187"/>
      <c r="J75" s="187"/>
      <c r="K75" s="187"/>
      <c r="Q75" s="90"/>
      <c r="R75" s="90"/>
      <c r="S75" s="90"/>
      <c r="T75" s="90"/>
      <c r="U75" s="90"/>
      <c r="V75" s="90"/>
      <c r="W75" s="90"/>
      <c r="X75" s="90"/>
      <c r="Y75" s="90"/>
    </row>
    <row r="76" spans="1:25" s="188" customFormat="1" x14ac:dyDescent="0.25">
      <c r="A76" s="91" t="s">
        <v>1298</v>
      </c>
      <c r="B76" s="91" t="s">
        <v>1394</v>
      </c>
      <c r="C76" s="91" t="s">
        <v>1397</v>
      </c>
      <c r="D76" s="91"/>
      <c r="E76" s="91"/>
      <c r="F76" s="91"/>
      <c r="G76" s="186"/>
      <c r="H76" s="187"/>
      <c r="I76" s="187"/>
      <c r="J76" s="187"/>
      <c r="K76" s="187"/>
      <c r="Q76" s="90"/>
      <c r="R76" s="90"/>
      <c r="S76" s="90"/>
      <c r="T76" s="90"/>
      <c r="U76" s="90"/>
      <c r="V76" s="90"/>
      <c r="W76" s="90"/>
      <c r="X76" s="90"/>
      <c r="Y76" s="90"/>
    </row>
    <row r="77" spans="1:25" s="188" customFormat="1" x14ac:dyDescent="0.25">
      <c r="A77" s="91" t="s">
        <v>1298</v>
      </c>
      <c r="B77" s="91" t="s">
        <v>1394</v>
      </c>
      <c r="C77" s="91" t="s">
        <v>1398</v>
      </c>
      <c r="D77" s="91"/>
      <c r="E77" s="91"/>
      <c r="F77" s="91"/>
      <c r="G77" s="186"/>
      <c r="H77" s="187"/>
      <c r="I77" s="187"/>
      <c r="J77" s="187"/>
      <c r="K77" s="187"/>
      <c r="Q77" s="90"/>
      <c r="R77" s="90"/>
      <c r="S77" s="90"/>
      <c r="T77" s="90"/>
      <c r="U77" s="90"/>
      <c r="V77" s="90"/>
      <c r="W77" s="90"/>
      <c r="X77" s="90"/>
      <c r="Y77" s="90"/>
    </row>
    <row r="78" spans="1:25" s="188" customFormat="1" x14ac:dyDescent="0.25">
      <c r="A78" s="91" t="s">
        <v>1341</v>
      </c>
      <c r="B78" s="91" t="s">
        <v>1399</v>
      </c>
      <c r="C78" s="91" t="s">
        <v>1400</v>
      </c>
      <c r="D78" s="91"/>
      <c r="E78" s="91"/>
      <c r="F78" s="91"/>
      <c r="G78" s="186"/>
      <c r="H78" s="187"/>
      <c r="I78" s="187"/>
      <c r="J78" s="187"/>
      <c r="K78" s="187"/>
      <c r="Q78" s="90"/>
      <c r="R78" s="90"/>
      <c r="S78" s="90"/>
      <c r="T78" s="90"/>
      <c r="U78" s="90"/>
      <c r="V78" s="90"/>
      <c r="W78" s="90"/>
      <c r="X78" s="90"/>
      <c r="Y78" s="90"/>
    </row>
    <row r="79" spans="1:25" s="188" customFormat="1" x14ac:dyDescent="0.25">
      <c r="A79" s="91" t="s">
        <v>1341</v>
      </c>
      <c r="B79" s="91" t="s">
        <v>1399</v>
      </c>
      <c r="C79" s="91" t="s">
        <v>1401</v>
      </c>
      <c r="D79" s="91"/>
      <c r="E79" s="91"/>
      <c r="F79" s="91"/>
      <c r="G79" s="186"/>
      <c r="H79" s="187"/>
      <c r="I79" s="187"/>
      <c r="J79" s="187"/>
      <c r="K79" s="187"/>
      <c r="Q79" s="90"/>
      <c r="R79" s="90"/>
      <c r="S79" s="90"/>
      <c r="T79" s="90"/>
      <c r="U79" s="90"/>
      <c r="V79" s="90"/>
      <c r="W79" s="90"/>
      <c r="X79" s="90"/>
      <c r="Y79" s="90"/>
    </row>
    <row r="80" spans="1:25" s="188" customFormat="1" x14ac:dyDescent="0.25">
      <c r="A80" s="91" t="s">
        <v>1341</v>
      </c>
      <c r="B80" s="91" t="s">
        <v>1399</v>
      </c>
      <c r="C80" s="91" t="s">
        <v>1402</v>
      </c>
      <c r="D80" s="91"/>
      <c r="E80" s="91"/>
      <c r="F80" s="91"/>
      <c r="G80" s="186"/>
      <c r="H80" s="187"/>
      <c r="I80" s="187"/>
      <c r="J80" s="187"/>
      <c r="K80" s="187"/>
      <c r="Q80" s="90"/>
      <c r="R80" s="90"/>
      <c r="S80" s="90"/>
      <c r="T80" s="90"/>
      <c r="U80" s="90"/>
      <c r="V80" s="90"/>
      <c r="W80" s="90"/>
      <c r="X80" s="90"/>
      <c r="Y80" s="90"/>
    </row>
    <row r="81" spans="1:25" s="188" customFormat="1" x14ac:dyDescent="0.25">
      <c r="A81" s="91" t="s">
        <v>1331</v>
      </c>
      <c r="B81" s="91" t="s">
        <v>1403</v>
      </c>
      <c r="C81" s="91" t="s">
        <v>1404</v>
      </c>
      <c r="D81" s="91"/>
      <c r="E81" s="91"/>
      <c r="F81" s="91"/>
      <c r="G81" s="186"/>
      <c r="H81" s="187"/>
      <c r="I81" s="187"/>
      <c r="J81" s="187"/>
      <c r="K81" s="187"/>
      <c r="Q81" s="90"/>
      <c r="R81" s="90"/>
      <c r="S81" s="90"/>
      <c r="T81" s="90"/>
      <c r="U81" s="90"/>
      <c r="V81" s="90"/>
      <c r="W81" s="90"/>
      <c r="X81" s="90"/>
      <c r="Y81" s="90"/>
    </row>
    <row r="82" spans="1:25" s="188" customFormat="1" x14ac:dyDescent="0.25">
      <c r="A82" s="91" t="s">
        <v>1331</v>
      </c>
      <c r="B82" s="91" t="s">
        <v>1403</v>
      </c>
      <c r="C82" s="91" t="s">
        <v>1405</v>
      </c>
      <c r="D82" s="91"/>
      <c r="E82" s="91"/>
      <c r="F82" s="91"/>
      <c r="G82" s="186"/>
      <c r="H82" s="187"/>
      <c r="I82" s="187"/>
      <c r="J82" s="187"/>
      <c r="K82" s="187"/>
      <c r="Q82" s="90"/>
      <c r="R82" s="90"/>
      <c r="S82" s="90"/>
      <c r="T82" s="90"/>
      <c r="U82" s="90"/>
      <c r="V82" s="90"/>
      <c r="W82" s="90"/>
      <c r="X82" s="90"/>
      <c r="Y82" s="90"/>
    </row>
    <row r="83" spans="1:25" s="188" customFormat="1" x14ac:dyDescent="0.25">
      <c r="A83" s="91" t="s">
        <v>1331</v>
      </c>
      <c r="B83" s="91" t="s">
        <v>1403</v>
      </c>
      <c r="C83" s="91" t="s">
        <v>1406</v>
      </c>
      <c r="D83" s="91"/>
      <c r="E83" s="91"/>
      <c r="F83" s="91"/>
      <c r="G83" s="186"/>
      <c r="H83" s="187"/>
      <c r="I83" s="187"/>
      <c r="J83" s="187"/>
      <c r="K83" s="187"/>
      <c r="Q83" s="90"/>
      <c r="R83" s="90"/>
      <c r="S83" s="90"/>
      <c r="T83" s="90"/>
      <c r="U83" s="90"/>
      <c r="V83" s="90"/>
      <c r="W83" s="90"/>
      <c r="X83" s="90"/>
      <c r="Y83" s="90"/>
    </row>
    <row r="84" spans="1:25" s="188" customFormat="1" x14ac:dyDescent="0.25">
      <c r="A84" s="91" t="s">
        <v>1331</v>
      </c>
      <c r="B84" s="91" t="s">
        <v>1403</v>
      </c>
      <c r="C84" s="91" t="s">
        <v>1407</v>
      </c>
      <c r="D84" s="91"/>
      <c r="E84" s="91"/>
      <c r="F84" s="91"/>
      <c r="G84" s="186"/>
      <c r="H84" s="187"/>
      <c r="I84" s="187"/>
      <c r="J84" s="187"/>
      <c r="K84" s="187"/>
      <c r="Q84" s="90"/>
      <c r="R84" s="90"/>
      <c r="S84" s="90"/>
      <c r="T84" s="90"/>
      <c r="U84" s="90"/>
      <c r="V84" s="90"/>
      <c r="W84" s="90"/>
      <c r="X84" s="90"/>
      <c r="Y84" s="90"/>
    </row>
    <row r="85" spans="1:25" s="188" customFormat="1" x14ac:dyDescent="0.25">
      <c r="A85" s="91" t="s">
        <v>1331</v>
      </c>
      <c r="B85" s="91" t="s">
        <v>1403</v>
      </c>
      <c r="C85" s="91" t="s">
        <v>1408</v>
      </c>
      <c r="D85" s="91"/>
      <c r="E85" s="91"/>
      <c r="F85" s="91"/>
      <c r="G85" s="186"/>
      <c r="H85" s="187"/>
      <c r="I85" s="187"/>
      <c r="J85" s="187"/>
      <c r="K85" s="187"/>
      <c r="Q85" s="90"/>
      <c r="R85" s="90"/>
      <c r="S85" s="90"/>
      <c r="T85" s="90"/>
      <c r="U85" s="90"/>
      <c r="V85" s="90"/>
      <c r="W85" s="90"/>
      <c r="X85" s="90"/>
      <c r="Y85" s="90"/>
    </row>
    <row r="86" spans="1:25" s="188" customFormat="1" x14ac:dyDescent="0.25">
      <c r="A86" s="91" t="s">
        <v>1331</v>
      </c>
      <c r="B86" s="91" t="s">
        <v>1403</v>
      </c>
      <c r="C86" s="91" t="s">
        <v>1409</v>
      </c>
      <c r="D86" s="91"/>
      <c r="E86" s="91"/>
      <c r="F86" s="91"/>
      <c r="G86" s="186"/>
      <c r="H86" s="187"/>
      <c r="I86" s="187"/>
      <c r="J86" s="187"/>
      <c r="K86" s="187"/>
      <c r="Q86" s="90"/>
      <c r="R86" s="90"/>
      <c r="S86" s="90"/>
      <c r="T86" s="90"/>
      <c r="U86" s="90"/>
      <c r="V86" s="90"/>
      <c r="W86" s="90"/>
      <c r="X86" s="90"/>
      <c r="Y86" s="90"/>
    </row>
    <row r="87" spans="1:25" s="188" customFormat="1" x14ac:dyDescent="0.25">
      <c r="A87" s="91" t="s">
        <v>1273</v>
      </c>
      <c r="B87" s="91" t="s">
        <v>1410</v>
      </c>
      <c r="C87" s="91" t="s">
        <v>1411</v>
      </c>
      <c r="D87" s="91"/>
      <c r="E87" s="91"/>
      <c r="F87" s="91"/>
      <c r="G87" s="186"/>
      <c r="H87" s="187"/>
      <c r="I87" s="187"/>
      <c r="J87" s="187"/>
      <c r="K87" s="187"/>
      <c r="Q87" s="90"/>
      <c r="R87" s="90"/>
      <c r="S87" s="90"/>
      <c r="T87" s="90"/>
      <c r="U87" s="90"/>
      <c r="V87" s="90"/>
      <c r="W87" s="90"/>
      <c r="X87" s="90"/>
      <c r="Y87" s="90"/>
    </row>
    <row r="88" spans="1:25" s="188" customFormat="1" x14ac:dyDescent="0.25">
      <c r="A88" s="91" t="s">
        <v>1273</v>
      </c>
      <c r="B88" s="91" t="s">
        <v>1410</v>
      </c>
      <c r="C88" s="91" t="s">
        <v>1412</v>
      </c>
      <c r="D88" s="91"/>
      <c r="E88" s="91"/>
      <c r="F88" s="91"/>
      <c r="G88" s="186"/>
      <c r="H88" s="187"/>
      <c r="I88" s="187"/>
      <c r="J88" s="187"/>
      <c r="K88" s="187"/>
      <c r="Q88" s="90"/>
      <c r="R88" s="90"/>
      <c r="S88" s="90"/>
      <c r="T88" s="90"/>
      <c r="U88" s="90"/>
      <c r="V88" s="90"/>
      <c r="W88" s="90"/>
      <c r="X88" s="90"/>
      <c r="Y88" s="90"/>
    </row>
    <row r="89" spans="1:25" s="188" customFormat="1" x14ac:dyDescent="0.25">
      <c r="A89" s="91" t="s">
        <v>1273</v>
      </c>
      <c r="B89" s="91" t="s">
        <v>1410</v>
      </c>
      <c r="C89" s="91" t="s">
        <v>1413</v>
      </c>
      <c r="D89" s="91"/>
      <c r="E89" s="91"/>
      <c r="F89" s="91"/>
      <c r="G89" s="186"/>
      <c r="H89" s="187"/>
      <c r="I89" s="187"/>
      <c r="J89" s="187"/>
      <c r="K89" s="187"/>
      <c r="Q89" s="90"/>
      <c r="R89" s="90"/>
      <c r="S89" s="90"/>
      <c r="T89" s="90"/>
      <c r="U89" s="90"/>
      <c r="V89" s="90"/>
      <c r="W89" s="90"/>
      <c r="X89" s="90"/>
      <c r="Y89" s="90"/>
    </row>
    <row r="90" spans="1:25" s="188" customFormat="1" x14ac:dyDescent="0.25">
      <c r="A90" s="91" t="s">
        <v>1273</v>
      </c>
      <c r="B90" s="91" t="s">
        <v>1410</v>
      </c>
      <c r="C90" s="91" t="s">
        <v>1414</v>
      </c>
      <c r="D90" s="91"/>
      <c r="E90" s="91"/>
      <c r="F90" s="91"/>
      <c r="G90" s="186"/>
      <c r="H90" s="187"/>
      <c r="I90" s="187"/>
      <c r="J90" s="187"/>
      <c r="K90" s="187"/>
      <c r="Q90" s="90"/>
      <c r="R90" s="90"/>
      <c r="S90" s="90"/>
      <c r="T90" s="90"/>
      <c r="U90" s="90"/>
      <c r="V90" s="90"/>
      <c r="W90" s="90"/>
      <c r="X90" s="90"/>
      <c r="Y90" s="90"/>
    </row>
    <row r="91" spans="1:25" s="188" customFormat="1" x14ac:dyDescent="0.25">
      <c r="A91" s="91" t="s">
        <v>1273</v>
      </c>
      <c r="B91" s="91" t="s">
        <v>1410</v>
      </c>
      <c r="C91" s="91" t="s">
        <v>1415</v>
      </c>
      <c r="D91" s="91"/>
      <c r="E91" s="91"/>
      <c r="F91" s="91"/>
      <c r="G91" s="186"/>
      <c r="H91" s="187"/>
      <c r="I91" s="187"/>
      <c r="J91" s="187"/>
      <c r="K91" s="187"/>
      <c r="Q91" s="90"/>
      <c r="R91" s="90"/>
      <c r="S91" s="90"/>
      <c r="T91" s="90"/>
      <c r="U91" s="90"/>
      <c r="V91" s="90"/>
      <c r="W91" s="90"/>
      <c r="X91" s="90"/>
      <c r="Y91" s="90"/>
    </row>
    <row r="92" spans="1:25" s="188" customFormat="1" x14ac:dyDescent="0.25">
      <c r="A92" s="91" t="s">
        <v>1309</v>
      </c>
      <c r="B92" s="91" t="s">
        <v>1416</v>
      </c>
      <c r="C92" s="91" t="s">
        <v>1417</v>
      </c>
      <c r="D92" s="91"/>
      <c r="E92" s="91"/>
      <c r="F92" s="91"/>
      <c r="G92" s="186"/>
      <c r="H92" s="187"/>
      <c r="I92" s="187"/>
      <c r="J92" s="187"/>
      <c r="K92" s="187"/>
      <c r="Q92" s="90"/>
      <c r="R92" s="90"/>
      <c r="S92" s="90"/>
      <c r="T92" s="90"/>
      <c r="U92" s="90"/>
      <c r="V92" s="90"/>
      <c r="W92" s="90"/>
      <c r="X92" s="90"/>
      <c r="Y92" s="90"/>
    </row>
    <row r="93" spans="1:25" s="188" customFormat="1" x14ac:dyDescent="0.25">
      <c r="A93" s="91" t="s">
        <v>1309</v>
      </c>
      <c r="B93" s="91" t="s">
        <v>1416</v>
      </c>
      <c r="C93" s="91" t="s">
        <v>1418</v>
      </c>
      <c r="D93" s="91"/>
      <c r="E93" s="91"/>
      <c r="F93" s="91"/>
      <c r="G93" s="186"/>
      <c r="H93" s="187"/>
      <c r="I93" s="187"/>
      <c r="J93" s="187"/>
      <c r="K93" s="187"/>
      <c r="Q93" s="90"/>
      <c r="R93" s="90"/>
      <c r="S93" s="90"/>
      <c r="T93" s="90"/>
      <c r="U93" s="90"/>
      <c r="V93" s="90"/>
      <c r="W93" s="90"/>
      <c r="X93" s="90"/>
      <c r="Y93" s="90"/>
    </row>
    <row r="94" spans="1:25" s="188" customFormat="1" x14ac:dyDescent="0.25">
      <c r="A94" s="91" t="s">
        <v>1278</v>
      </c>
      <c r="B94" s="91" t="s">
        <v>1419</v>
      </c>
      <c r="C94" s="91" t="s">
        <v>1420</v>
      </c>
      <c r="D94" s="91"/>
      <c r="E94" s="91"/>
      <c r="F94" s="91"/>
      <c r="G94" s="186"/>
      <c r="H94" s="187"/>
      <c r="I94" s="187"/>
      <c r="J94" s="187"/>
      <c r="K94" s="187"/>
      <c r="Q94" s="90"/>
      <c r="R94" s="90"/>
      <c r="S94" s="90"/>
      <c r="T94" s="90"/>
      <c r="U94" s="90"/>
      <c r="V94" s="90"/>
      <c r="W94" s="90"/>
      <c r="X94" s="90"/>
      <c r="Y94" s="90"/>
    </row>
    <row r="95" spans="1:25" s="188" customFormat="1" x14ac:dyDescent="0.25">
      <c r="A95" s="91" t="s">
        <v>1278</v>
      </c>
      <c r="B95" s="91" t="s">
        <v>1419</v>
      </c>
      <c r="C95" s="91" t="s">
        <v>1421</v>
      </c>
      <c r="D95" s="91"/>
      <c r="E95" s="91"/>
      <c r="F95" s="91"/>
      <c r="G95" s="186"/>
      <c r="H95" s="187"/>
      <c r="I95" s="187"/>
      <c r="J95" s="187"/>
      <c r="K95" s="187"/>
      <c r="Q95" s="90"/>
      <c r="R95" s="90"/>
      <c r="S95" s="90"/>
      <c r="T95" s="90"/>
      <c r="U95" s="90"/>
      <c r="V95" s="90"/>
      <c r="W95" s="90"/>
      <c r="X95" s="90"/>
      <c r="Y95" s="90"/>
    </row>
    <row r="96" spans="1:25" s="188" customFormat="1" x14ac:dyDescent="0.25">
      <c r="A96" s="91" t="s">
        <v>1287</v>
      </c>
      <c r="B96" s="91" t="s">
        <v>1422</v>
      </c>
      <c r="C96" s="91" t="s">
        <v>1423</v>
      </c>
      <c r="D96" s="91"/>
      <c r="E96" s="91"/>
      <c r="F96" s="91"/>
      <c r="G96" s="186"/>
      <c r="H96" s="187"/>
      <c r="I96" s="187"/>
      <c r="J96" s="187"/>
      <c r="K96" s="187"/>
      <c r="Q96" s="90"/>
      <c r="R96" s="90"/>
      <c r="S96" s="90"/>
      <c r="T96" s="90"/>
      <c r="U96" s="90"/>
      <c r="V96" s="90"/>
      <c r="W96" s="90"/>
      <c r="X96" s="90"/>
      <c r="Y96" s="90"/>
    </row>
    <row r="97" spans="1:25" s="188" customFormat="1" x14ac:dyDescent="0.25">
      <c r="A97" s="91" t="s">
        <v>1287</v>
      </c>
      <c r="B97" s="91" t="s">
        <v>1422</v>
      </c>
      <c r="C97" s="91" t="s">
        <v>1424</v>
      </c>
      <c r="D97" s="91"/>
      <c r="E97" s="91"/>
      <c r="F97" s="91"/>
      <c r="G97" s="186"/>
      <c r="H97" s="187"/>
      <c r="I97" s="187"/>
      <c r="J97" s="187"/>
      <c r="K97" s="187"/>
      <c r="Q97" s="90"/>
      <c r="R97" s="90"/>
      <c r="S97" s="90"/>
      <c r="T97" s="90"/>
      <c r="U97" s="90"/>
      <c r="V97" s="90"/>
      <c r="W97" s="90"/>
      <c r="X97" s="90"/>
      <c r="Y97" s="90"/>
    </row>
    <row r="98" spans="1:25" s="188" customFormat="1" x14ac:dyDescent="0.25">
      <c r="A98" s="91" t="s">
        <v>1287</v>
      </c>
      <c r="B98" s="91" t="s">
        <v>1422</v>
      </c>
      <c r="C98" s="91" t="s">
        <v>1425</v>
      </c>
      <c r="D98" s="91"/>
      <c r="E98" s="91"/>
      <c r="F98" s="91"/>
      <c r="G98" s="186"/>
      <c r="H98" s="187"/>
      <c r="I98" s="187"/>
      <c r="J98" s="187"/>
      <c r="K98" s="187"/>
      <c r="Q98" s="90"/>
      <c r="R98" s="90"/>
      <c r="S98" s="90"/>
      <c r="T98" s="90"/>
      <c r="U98" s="90"/>
      <c r="V98" s="90"/>
      <c r="W98" s="90"/>
      <c r="X98" s="90"/>
      <c r="Y98" s="90"/>
    </row>
    <row r="99" spans="1:25" s="188" customFormat="1" x14ac:dyDescent="0.25">
      <c r="A99" s="91" t="s">
        <v>1287</v>
      </c>
      <c r="B99" s="91" t="s">
        <v>1422</v>
      </c>
      <c r="C99" s="91" t="s">
        <v>1426</v>
      </c>
      <c r="D99" s="91"/>
      <c r="E99" s="91"/>
      <c r="F99" s="91"/>
      <c r="G99" s="186"/>
      <c r="H99" s="187"/>
      <c r="I99" s="187"/>
      <c r="J99" s="187"/>
      <c r="K99" s="187"/>
      <c r="Q99" s="90"/>
      <c r="R99" s="90"/>
      <c r="S99" s="90"/>
      <c r="T99" s="90"/>
      <c r="U99" s="90"/>
      <c r="V99" s="90"/>
      <c r="W99" s="90"/>
      <c r="X99" s="90"/>
      <c r="Y99" s="90"/>
    </row>
    <row r="100" spans="1:25" s="188" customFormat="1" x14ac:dyDescent="0.25">
      <c r="A100" s="91" t="s">
        <v>1287</v>
      </c>
      <c r="B100" s="91" t="s">
        <v>1422</v>
      </c>
      <c r="C100" s="91" t="s">
        <v>1427</v>
      </c>
      <c r="D100" s="91"/>
      <c r="E100" s="91"/>
      <c r="F100" s="91"/>
      <c r="G100" s="186"/>
      <c r="H100" s="187"/>
      <c r="I100" s="187"/>
      <c r="J100" s="187"/>
      <c r="K100" s="187"/>
      <c r="Q100" s="90"/>
      <c r="R100" s="90"/>
      <c r="S100" s="90"/>
      <c r="T100" s="90"/>
      <c r="U100" s="90"/>
      <c r="V100" s="90"/>
      <c r="W100" s="90"/>
      <c r="X100" s="90"/>
      <c r="Y100" s="90"/>
    </row>
    <row r="101" spans="1:25" s="188" customFormat="1" x14ac:dyDescent="0.25">
      <c r="A101" s="91" t="s">
        <v>1287</v>
      </c>
      <c r="B101" s="91" t="s">
        <v>1422</v>
      </c>
      <c r="C101" s="91" t="s">
        <v>1428</v>
      </c>
      <c r="D101" s="91"/>
      <c r="E101" s="91"/>
      <c r="F101" s="91"/>
      <c r="G101" s="186"/>
      <c r="H101" s="187"/>
      <c r="I101" s="187"/>
      <c r="J101" s="187"/>
      <c r="K101" s="187"/>
      <c r="Q101" s="90"/>
      <c r="R101" s="90"/>
      <c r="S101" s="90"/>
      <c r="T101" s="90"/>
      <c r="U101" s="90"/>
      <c r="V101" s="90"/>
      <c r="W101" s="90"/>
      <c r="X101" s="90"/>
      <c r="Y101" s="90"/>
    </row>
    <row r="102" spans="1:25" s="188" customFormat="1" x14ac:dyDescent="0.25">
      <c r="A102" s="91" t="s">
        <v>1287</v>
      </c>
      <c r="B102" s="91" t="s">
        <v>1422</v>
      </c>
      <c r="C102" s="91" t="s">
        <v>1429</v>
      </c>
      <c r="D102" s="91"/>
      <c r="E102" s="91"/>
      <c r="F102" s="91"/>
      <c r="G102" s="186"/>
      <c r="H102" s="187"/>
      <c r="I102" s="187"/>
      <c r="J102" s="187"/>
      <c r="K102" s="187"/>
      <c r="Q102" s="90"/>
      <c r="R102" s="90"/>
      <c r="S102" s="90"/>
      <c r="T102" s="90"/>
      <c r="U102" s="90"/>
      <c r="V102" s="90"/>
      <c r="W102" s="90"/>
      <c r="X102" s="90"/>
      <c r="Y102" s="90"/>
    </row>
    <row r="103" spans="1:25" s="188" customFormat="1" x14ac:dyDescent="0.25">
      <c r="A103" s="91" t="s">
        <v>1287</v>
      </c>
      <c r="B103" s="91" t="s">
        <v>1422</v>
      </c>
      <c r="C103" s="91" t="s">
        <v>1430</v>
      </c>
      <c r="D103" s="91"/>
      <c r="E103" s="91"/>
      <c r="F103" s="91"/>
      <c r="G103" s="186"/>
      <c r="H103" s="187"/>
      <c r="I103" s="187"/>
      <c r="J103" s="187"/>
      <c r="K103" s="187"/>
      <c r="Q103" s="90"/>
      <c r="R103" s="90"/>
      <c r="S103" s="90"/>
      <c r="T103" s="90"/>
      <c r="U103" s="90"/>
      <c r="V103" s="90"/>
      <c r="W103" s="90"/>
      <c r="X103" s="90"/>
      <c r="Y103" s="90"/>
    </row>
    <row r="104" spans="1:25" s="188" customFormat="1" x14ac:dyDescent="0.25">
      <c r="A104" s="91" t="s">
        <v>1287</v>
      </c>
      <c r="B104" s="91" t="s">
        <v>1422</v>
      </c>
      <c r="C104" s="91" t="s">
        <v>1431</v>
      </c>
      <c r="D104" s="91"/>
      <c r="E104" s="91"/>
      <c r="F104" s="91"/>
      <c r="G104" s="186"/>
      <c r="H104" s="187"/>
      <c r="I104" s="187"/>
      <c r="J104" s="187"/>
      <c r="K104" s="187"/>
      <c r="Q104" s="90"/>
      <c r="R104" s="90"/>
      <c r="S104" s="90"/>
      <c r="T104" s="90"/>
      <c r="U104" s="90"/>
      <c r="V104" s="90"/>
      <c r="W104" s="90"/>
      <c r="X104" s="90"/>
      <c r="Y104" s="90"/>
    </row>
    <row r="105" spans="1:25" s="188" customFormat="1" x14ac:dyDescent="0.25">
      <c r="A105" s="91" t="s">
        <v>1300</v>
      </c>
      <c r="B105" s="91" t="s">
        <v>1432</v>
      </c>
      <c r="C105" s="91" t="s">
        <v>1433</v>
      </c>
      <c r="D105" s="91"/>
      <c r="E105" s="91"/>
      <c r="F105" s="91"/>
      <c r="G105" s="186"/>
      <c r="H105" s="187"/>
      <c r="I105" s="187"/>
      <c r="J105" s="187"/>
      <c r="K105" s="187"/>
      <c r="Q105" s="90"/>
      <c r="R105" s="90"/>
      <c r="S105" s="90"/>
      <c r="T105" s="90"/>
      <c r="U105" s="90"/>
      <c r="V105" s="90"/>
      <c r="W105" s="90"/>
      <c r="X105" s="90"/>
      <c r="Y105" s="90"/>
    </row>
    <row r="106" spans="1:25" s="188" customFormat="1" x14ac:dyDescent="0.25">
      <c r="A106" s="91" t="s">
        <v>1300</v>
      </c>
      <c r="B106" s="91" t="s">
        <v>1432</v>
      </c>
      <c r="C106" s="91" t="s">
        <v>1434</v>
      </c>
      <c r="D106" s="91"/>
      <c r="E106" s="91"/>
      <c r="F106" s="91"/>
      <c r="G106" s="186"/>
      <c r="H106" s="187"/>
      <c r="I106" s="187"/>
      <c r="J106" s="187"/>
      <c r="K106" s="187"/>
      <c r="Q106" s="90"/>
      <c r="R106" s="90"/>
      <c r="S106" s="90"/>
      <c r="T106" s="90"/>
      <c r="U106" s="90"/>
      <c r="V106" s="90"/>
      <c r="W106" s="90"/>
      <c r="X106" s="90"/>
      <c r="Y106" s="90"/>
    </row>
    <row r="107" spans="1:25" s="188" customFormat="1" x14ac:dyDescent="0.25">
      <c r="A107" s="91" t="s">
        <v>1300</v>
      </c>
      <c r="B107" s="91" t="s">
        <v>1432</v>
      </c>
      <c r="C107" s="91" t="s">
        <v>1435</v>
      </c>
      <c r="D107" s="91"/>
      <c r="E107" s="91"/>
      <c r="F107" s="91"/>
      <c r="G107" s="186"/>
      <c r="H107" s="187"/>
      <c r="I107" s="187"/>
      <c r="J107" s="187"/>
      <c r="K107" s="187"/>
      <c r="Q107" s="90"/>
      <c r="R107" s="90"/>
      <c r="S107" s="90"/>
      <c r="T107" s="90"/>
      <c r="U107" s="90"/>
      <c r="V107" s="90"/>
      <c r="W107" s="90"/>
      <c r="X107" s="90"/>
      <c r="Y107" s="90"/>
    </row>
    <row r="108" spans="1:25" s="188" customFormat="1" x14ac:dyDescent="0.25">
      <c r="A108" s="91" t="s">
        <v>1280</v>
      </c>
      <c r="B108" s="91" t="s">
        <v>1436</v>
      </c>
      <c r="C108" s="91" t="s">
        <v>1437</v>
      </c>
      <c r="D108" s="91"/>
      <c r="E108" s="91"/>
      <c r="F108" s="91"/>
      <c r="G108" s="186"/>
      <c r="H108" s="187"/>
      <c r="I108" s="187"/>
      <c r="J108" s="187"/>
      <c r="K108" s="187"/>
      <c r="Q108" s="90"/>
      <c r="R108" s="90"/>
      <c r="S108" s="90"/>
      <c r="T108" s="90"/>
      <c r="U108" s="90"/>
      <c r="V108" s="90"/>
      <c r="W108" s="90"/>
      <c r="X108" s="90"/>
      <c r="Y108" s="90"/>
    </row>
    <row r="109" spans="1:25" s="188" customFormat="1" x14ac:dyDescent="0.25">
      <c r="A109" s="91" t="s">
        <v>1280</v>
      </c>
      <c r="B109" s="91" t="s">
        <v>1436</v>
      </c>
      <c r="C109" s="91" t="s">
        <v>1438</v>
      </c>
      <c r="D109" s="91"/>
      <c r="E109" s="91"/>
      <c r="F109" s="91"/>
      <c r="G109" s="186"/>
      <c r="H109" s="187"/>
      <c r="I109" s="187"/>
      <c r="J109" s="187"/>
      <c r="K109" s="187"/>
      <c r="Q109" s="90"/>
      <c r="R109" s="90"/>
      <c r="S109" s="90"/>
      <c r="T109" s="90"/>
      <c r="U109" s="90"/>
      <c r="V109" s="90"/>
      <c r="W109" s="90"/>
      <c r="X109" s="90"/>
      <c r="Y109" s="90"/>
    </row>
    <row r="110" spans="1:25" s="188" customFormat="1" x14ac:dyDescent="0.25">
      <c r="A110" s="91" t="s">
        <v>1280</v>
      </c>
      <c r="B110" s="91" t="s">
        <v>1436</v>
      </c>
      <c r="C110" s="91" t="s">
        <v>1439</v>
      </c>
      <c r="D110" s="91"/>
      <c r="E110" s="91"/>
      <c r="F110" s="91"/>
      <c r="G110" s="186"/>
      <c r="H110" s="187"/>
      <c r="I110" s="187"/>
      <c r="J110" s="187"/>
      <c r="K110" s="187"/>
      <c r="Q110" s="90"/>
      <c r="R110" s="90"/>
      <c r="S110" s="90"/>
      <c r="T110" s="90"/>
      <c r="U110" s="90"/>
      <c r="V110" s="90"/>
      <c r="W110" s="90"/>
      <c r="X110" s="90"/>
      <c r="Y110" s="90"/>
    </row>
    <row r="111" spans="1:25" s="188" customFormat="1" x14ac:dyDescent="0.25">
      <c r="A111" s="91" t="s">
        <v>1280</v>
      </c>
      <c r="B111" s="91" t="s">
        <v>1436</v>
      </c>
      <c r="C111" s="91" t="s">
        <v>1440</v>
      </c>
      <c r="D111" s="91"/>
      <c r="E111" s="91"/>
      <c r="F111" s="91"/>
      <c r="G111" s="186"/>
      <c r="H111" s="187"/>
      <c r="I111" s="187"/>
      <c r="J111" s="187"/>
      <c r="K111" s="187"/>
      <c r="Q111" s="90"/>
      <c r="R111" s="90"/>
      <c r="S111" s="90"/>
      <c r="T111" s="90"/>
      <c r="U111" s="90"/>
      <c r="V111" s="90"/>
      <c r="W111" s="90"/>
      <c r="X111" s="90"/>
      <c r="Y111" s="90"/>
    </row>
    <row r="112" spans="1:25" s="188" customFormat="1" x14ac:dyDescent="0.25">
      <c r="A112" s="91" t="s">
        <v>1280</v>
      </c>
      <c r="B112" s="91" t="s">
        <v>1436</v>
      </c>
      <c r="C112" s="91" t="s">
        <v>1441</v>
      </c>
      <c r="D112" s="91"/>
      <c r="E112" s="91"/>
      <c r="F112" s="91"/>
      <c r="G112" s="186"/>
      <c r="H112" s="187"/>
      <c r="I112" s="187"/>
      <c r="J112" s="187"/>
      <c r="K112" s="187"/>
      <c r="Q112" s="90"/>
      <c r="R112" s="90"/>
      <c r="S112" s="90"/>
      <c r="T112" s="90"/>
      <c r="U112" s="90"/>
      <c r="V112" s="90"/>
      <c r="W112" s="90"/>
      <c r="X112" s="90"/>
      <c r="Y112" s="90"/>
    </row>
    <row r="113" spans="1:25" s="188" customFormat="1" x14ac:dyDescent="0.25">
      <c r="A113" s="91" t="s">
        <v>1280</v>
      </c>
      <c r="B113" s="91" t="s">
        <v>1436</v>
      </c>
      <c r="C113" s="91" t="s">
        <v>1442</v>
      </c>
      <c r="D113" s="91"/>
      <c r="E113" s="91"/>
      <c r="F113" s="91"/>
      <c r="G113" s="186"/>
      <c r="H113" s="187"/>
      <c r="I113" s="187"/>
      <c r="J113" s="187"/>
      <c r="K113" s="187"/>
      <c r="Q113" s="90"/>
      <c r="R113" s="90"/>
      <c r="S113" s="90"/>
      <c r="T113" s="90"/>
      <c r="U113" s="90"/>
      <c r="V113" s="90"/>
      <c r="W113" s="90"/>
      <c r="X113" s="90"/>
      <c r="Y113" s="90"/>
    </row>
    <row r="114" spans="1:25" s="188" customFormat="1" x14ac:dyDescent="0.25">
      <c r="A114" s="91" t="s">
        <v>1280</v>
      </c>
      <c r="B114" s="91" t="s">
        <v>1436</v>
      </c>
      <c r="C114" s="91" t="s">
        <v>1443</v>
      </c>
      <c r="D114" s="91"/>
      <c r="E114" s="91"/>
      <c r="F114" s="91"/>
      <c r="G114" s="186"/>
      <c r="H114" s="187"/>
      <c r="I114" s="187"/>
      <c r="J114" s="187"/>
      <c r="K114" s="187"/>
      <c r="Q114" s="90"/>
      <c r="R114" s="90"/>
      <c r="S114" s="90"/>
      <c r="T114" s="90"/>
      <c r="U114" s="90"/>
      <c r="V114" s="90"/>
      <c r="W114" s="90"/>
      <c r="X114" s="90"/>
      <c r="Y114" s="90"/>
    </row>
    <row r="115" spans="1:25" s="188" customFormat="1" x14ac:dyDescent="0.25">
      <c r="A115" s="91" t="s">
        <v>1280</v>
      </c>
      <c r="B115" s="91" t="s">
        <v>1436</v>
      </c>
      <c r="C115" s="91" t="s">
        <v>1444</v>
      </c>
      <c r="D115" s="91"/>
      <c r="E115" s="91"/>
      <c r="F115" s="91"/>
      <c r="G115" s="186"/>
      <c r="H115" s="187"/>
      <c r="I115" s="187"/>
      <c r="J115" s="187"/>
      <c r="K115" s="187"/>
      <c r="Q115" s="90"/>
      <c r="R115" s="90"/>
      <c r="S115" s="90"/>
      <c r="T115" s="90"/>
      <c r="U115" s="90"/>
      <c r="V115" s="90"/>
      <c r="W115" s="90"/>
      <c r="X115" s="90"/>
      <c r="Y115" s="90"/>
    </row>
    <row r="116" spans="1:25" s="188" customFormat="1" x14ac:dyDescent="0.25">
      <c r="A116" s="91" t="s">
        <v>1282</v>
      </c>
      <c r="B116" s="91" t="s">
        <v>1445</v>
      </c>
      <c r="C116" s="91" t="s">
        <v>1446</v>
      </c>
      <c r="D116" s="91"/>
      <c r="E116" s="91"/>
      <c r="F116" s="91"/>
      <c r="G116" s="186"/>
      <c r="H116" s="187"/>
      <c r="I116" s="187"/>
      <c r="J116" s="187"/>
      <c r="K116" s="187"/>
      <c r="Q116" s="90"/>
      <c r="R116" s="90"/>
      <c r="S116" s="90"/>
      <c r="T116" s="90"/>
      <c r="U116" s="90"/>
      <c r="V116" s="90"/>
      <c r="W116" s="90"/>
      <c r="X116" s="90"/>
      <c r="Y116" s="90"/>
    </row>
    <row r="117" spans="1:25" s="188" customFormat="1" x14ac:dyDescent="0.25">
      <c r="A117" s="91" t="s">
        <v>1282</v>
      </c>
      <c r="B117" s="91" t="s">
        <v>1445</v>
      </c>
      <c r="C117" s="91" t="s">
        <v>1447</v>
      </c>
      <c r="D117" s="91"/>
      <c r="E117" s="91"/>
      <c r="F117" s="91"/>
      <c r="G117" s="186"/>
      <c r="H117" s="187"/>
      <c r="I117" s="187"/>
      <c r="J117" s="187"/>
      <c r="K117" s="187"/>
      <c r="Q117" s="90"/>
      <c r="R117" s="90"/>
      <c r="S117" s="90"/>
      <c r="T117" s="90"/>
      <c r="U117" s="90"/>
      <c r="V117" s="90"/>
      <c r="W117" s="90"/>
      <c r="X117" s="90"/>
      <c r="Y117" s="90"/>
    </row>
    <row r="118" spans="1:25" s="188" customFormat="1" x14ac:dyDescent="0.25">
      <c r="A118" s="91" t="s">
        <v>1282</v>
      </c>
      <c r="B118" s="91" t="s">
        <v>1445</v>
      </c>
      <c r="C118" s="91" t="s">
        <v>1448</v>
      </c>
      <c r="D118" s="91"/>
      <c r="E118" s="91"/>
      <c r="F118" s="91"/>
      <c r="G118" s="186"/>
      <c r="H118" s="187"/>
      <c r="I118" s="187"/>
      <c r="J118" s="187"/>
      <c r="K118" s="187"/>
      <c r="Q118" s="90"/>
      <c r="R118" s="90"/>
      <c r="S118" s="90"/>
      <c r="T118" s="90"/>
      <c r="U118" s="90"/>
      <c r="V118" s="90"/>
      <c r="W118" s="90"/>
      <c r="X118" s="90"/>
      <c r="Y118" s="90"/>
    </row>
    <row r="119" spans="1:25" s="188" customFormat="1" x14ac:dyDescent="0.25">
      <c r="A119" s="91" t="s">
        <v>1326</v>
      </c>
      <c r="B119" s="91" t="s">
        <v>1449</v>
      </c>
      <c r="C119" s="91" t="s">
        <v>1450</v>
      </c>
      <c r="D119" s="91"/>
      <c r="E119" s="91"/>
      <c r="F119" s="91"/>
      <c r="G119" s="186"/>
      <c r="H119" s="187"/>
      <c r="I119" s="187"/>
      <c r="J119" s="187"/>
      <c r="K119" s="187"/>
      <c r="Q119" s="90"/>
      <c r="R119" s="90"/>
      <c r="S119" s="90"/>
      <c r="T119" s="90"/>
      <c r="U119" s="90"/>
      <c r="V119" s="90"/>
      <c r="W119" s="90"/>
      <c r="X119" s="90"/>
      <c r="Y119" s="90"/>
    </row>
    <row r="120" spans="1:25" s="188" customFormat="1" x14ac:dyDescent="0.25">
      <c r="A120" s="91" t="s">
        <v>1326</v>
      </c>
      <c r="B120" s="91" t="s">
        <v>1449</v>
      </c>
      <c r="C120" s="91" t="s">
        <v>1451</v>
      </c>
      <c r="D120" s="91"/>
      <c r="E120" s="91"/>
      <c r="F120" s="91"/>
      <c r="G120" s="186"/>
      <c r="H120" s="187"/>
      <c r="I120" s="187"/>
      <c r="J120" s="187"/>
      <c r="K120" s="187"/>
      <c r="Q120" s="90"/>
      <c r="R120" s="90"/>
      <c r="S120" s="90"/>
      <c r="T120" s="90"/>
      <c r="U120" s="90"/>
      <c r="V120" s="90"/>
      <c r="W120" s="90"/>
      <c r="X120" s="90"/>
      <c r="Y120" s="90"/>
    </row>
    <row r="121" spans="1:25" s="188" customFormat="1" x14ac:dyDescent="0.25">
      <c r="A121" s="91" t="s">
        <v>1326</v>
      </c>
      <c r="B121" s="91" t="s">
        <v>1449</v>
      </c>
      <c r="C121" s="91" t="s">
        <v>1452</v>
      </c>
      <c r="D121" s="91"/>
      <c r="E121" s="91"/>
      <c r="F121" s="91"/>
      <c r="G121" s="186"/>
      <c r="H121" s="187"/>
      <c r="I121" s="187"/>
      <c r="J121" s="187"/>
      <c r="K121" s="187"/>
      <c r="Q121" s="90"/>
      <c r="R121" s="90"/>
      <c r="S121" s="90"/>
      <c r="T121" s="90"/>
      <c r="U121" s="90"/>
      <c r="V121" s="90"/>
      <c r="W121" s="90"/>
      <c r="X121" s="90"/>
      <c r="Y121" s="90"/>
    </row>
    <row r="122" spans="1:25" s="188" customFormat="1" x14ac:dyDescent="0.25">
      <c r="A122" s="91" t="s">
        <v>1326</v>
      </c>
      <c r="B122" s="91" t="s">
        <v>1449</v>
      </c>
      <c r="C122" s="91" t="s">
        <v>1453</v>
      </c>
      <c r="D122" s="91"/>
      <c r="E122" s="91"/>
      <c r="F122" s="91"/>
      <c r="G122" s="186"/>
      <c r="H122" s="187"/>
      <c r="I122" s="187"/>
      <c r="J122" s="187"/>
      <c r="K122" s="187"/>
      <c r="Q122" s="90"/>
      <c r="R122" s="90"/>
      <c r="S122" s="90"/>
      <c r="T122" s="90"/>
      <c r="U122" s="90"/>
      <c r="V122" s="90"/>
      <c r="W122" s="90"/>
      <c r="X122" s="90"/>
      <c r="Y122" s="90"/>
    </row>
    <row r="123" spans="1:25" s="188" customFormat="1" x14ac:dyDescent="0.25">
      <c r="A123" s="91" t="s">
        <v>1326</v>
      </c>
      <c r="B123" s="91" t="s">
        <v>1449</v>
      </c>
      <c r="C123" s="91" t="s">
        <v>1454</v>
      </c>
      <c r="D123" s="91"/>
      <c r="E123" s="91"/>
      <c r="F123" s="91"/>
      <c r="G123" s="186"/>
      <c r="H123" s="187"/>
      <c r="I123" s="187"/>
      <c r="J123" s="187"/>
      <c r="K123" s="187"/>
      <c r="Q123" s="90"/>
      <c r="R123" s="90"/>
      <c r="S123" s="90"/>
      <c r="T123" s="90"/>
      <c r="U123" s="90"/>
      <c r="V123" s="90"/>
      <c r="W123" s="90"/>
      <c r="X123" s="90"/>
      <c r="Y123" s="90"/>
    </row>
    <row r="124" spans="1:25" s="188" customFormat="1" x14ac:dyDescent="0.25">
      <c r="A124" s="91" t="s">
        <v>1326</v>
      </c>
      <c r="B124" s="91" t="s">
        <v>1449</v>
      </c>
      <c r="C124" s="91" t="s">
        <v>1455</v>
      </c>
      <c r="D124" s="91"/>
      <c r="E124" s="91"/>
      <c r="F124" s="91"/>
      <c r="G124" s="186"/>
      <c r="H124" s="187"/>
      <c r="I124" s="187"/>
      <c r="J124" s="187"/>
      <c r="K124" s="187"/>
      <c r="Q124" s="90"/>
      <c r="R124" s="90"/>
      <c r="S124" s="90"/>
      <c r="T124" s="90"/>
      <c r="U124" s="90"/>
      <c r="V124" s="90"/>
      <c r="W124" s="90"/>
      <c r="X124" s="90"/>
      <c r="Y124" s="90"/>
    </row>
    <row r="125" spans="1:25" s="188" customFormat="1" x14ac:dyDescent="0.25">
      <c r="A125" s="91" t="s">
        <v>1320</v>
      </c>
      <c r="B125" s="91" t="s">
        <v>1456</v>
      </c>
      <c r="C125" s="91" t="s">
        <v>1457</v>
      </c>
      <c r="D125" s="91"/>
      <c r="E125" s="91"/>
      <c r="F125" s="91"/>
      <c r="G125" s="186"/>
      <c r="H125" s="187"/>
      <c r="I125" s="187"/>
      <c r="J125" s="187"/>
      <c r="K125" s="187"/>
      <c r="Q125" s="90"/>
      <c r="R125" s="90"/>
      <c r="S125" s="90"/>
      <c r="T125" s="90"/>
      <c r="U125" s="90"/>
      <c r="V125" s="90"/>
      <c r="W125" s="90"/>
      <c r="X125" s="90"/>
      <c r="Y125" s="90"/>
    </row>
    <row r="126" spans="1:25" s="188" customFormat="1" x14ac:dyDescent="0.25">
      <c r="A126" s="91" t="s">
        <v>1320</v>
      </c>
      <c r="B126" s="91" t="s">
        <v>1456</v>
      </c>
      <c r="C126" s="91" t="s">
        <v>1458</v>
      </c>
      <c r="D126" s="91"/>
      <c r="E126" s="91"/>
      <c r="F126" s="91"/>
      <c r="G126" s="186"/>
      <c r="H126" s="187"/>
      <c r="I126" s="187"/>
      <c r="J126" s="187"/>
      <c r="K126" s="187"/>
      <c r="Q126" s="90"/>
      <c r="R126" s="90"/>
      <c r="S126" s="90"/>
      <c r="T126" s="90"/>
      <c r="U126" s="90"/>
      <c r="V126" s="90"/>
      <c r="W126" s="90"/>
      <c r="X126" s="90"/>
      <c r="Y126" s="90"/>
    </row>
    <row r="127" spans="1:25" s="188" customFormat="1" x14ac:dyDescent="0.25">
      <c r="A127" s="91" t="s">
        <v>1320</v>
      </c>
      <c r="B127" s="91" t="s">
        <v>1456</v>
      </c>
      <c r="C127" s="91" t="s">
        <v>1459</v>
      </c>
      <c r="D127" s="91"/>
      <c r="E127" s="91"/>
      <c r="F127" s="91"/>
      <c r="G127" s="186"/>
      <c r="H127" s="187"/>
      <c r="I127" s="187"/>
      <c r="J127" s="187"/>
      <c r="K127" s="187"/>
      <c r="Q127" s="90"/>
      <c r="R127" s="90"/>
      <c r="S127" s="90"/>
      <c r="T127" s="90"/>
      <c r="U127" s="90"/>
      <c r="V127" s="90"/>
      <c r="W127" s="90"/>
      <c r="X127" s="90"/>
      <c r="Y127" s="90"/>
    </row>
    <row r="128" spans="1:25" s="188" customFormat="1" x14ac:dyDescent="0.25">
      <c r="A128" s="91" t="s">
        <v>1320</v>
      </c>
      <c r="B128" s="91" t="s">
        <v>1456</v>
      </c>
      <c r="C128" s="91" t="s">
        <v>1460</v>
      </c>
      <c r="D128" s="91"/>
      <c r="E128" s="91"/>
      <c r="F128" s="91"/>
      <c r="G128" s="186"/>
      <c r="H128" s="187"/>
      <c r="I128" s="187"/>
      <c r="J128" s="187"/>
      <c r="K128" s="187"/>
      <c r="Q128" s="90"/>
      <c r="R128" s="90"/>
      <c r="S128" s="90"/>
      <c r="T128" s="90"/>
      <c r="U128" s="90"/>
      <c r="V128" s="90"/>
      <c r="W128" s="90"/>
      <c r="X128" s="90"/>
      <c r="Y128" s="90"/>
    </row>
    <row r="129" spans="1:25" s="188" customFormat="1" x14ac:dyDescent="0.25">
      <c r="A129" s="91" t="s">
        <v>1320</v>
      </c>
      <c r="B129" s="91" t="s">
        <v>1456</v>
      </c>
      <c r="C129" s="91" t="s">
        <v>1461</v>
      </c>
      <c r="D129" s="91"/>
      <c r="E129" s="91"/>
      <c r="F129" s="91"/>
      <c r="G129" s="186"/>
      <c r="H129" s="187"/>
      <c r="I129" s="187"/>
      <c r="J129" s="187"/>
      <c r="K129" s="187"/>
      <c r="Q129" s="90"/>
      <c r="R129" s="90"/>
      <c r="S129" s="90"/>
      <c r="T129" s="90"/>
      <c r="U129" s="90"/>
      <c r="V129" s="90"/>
      <c r="W129" s="90"/>
      <c r="X129" s="90"/>
      <c r="Y129" s="90"/>
    </row>
    <row r="130" spans="1:25" s="188" customFormat="1" x14ac:dyDescent="0.25">
      <c r="A130" s="91" t="s">
        <v>1320</v>
      </c>
      <c r="B130" s="91" t="s">
        <v>1456</v>
      </c>
      <c r="C130" s="91" t="s">
        <v>1462</v>
      </c>
      <c r="D130" s="91"/>
      <c r="E130" s="91"/>
      <c r="F130" s="91"/>
      <c r="G130" s="186"/>
      <c r="H130" s="187"/>
      <c r="I130" s="187"/>
      <c r="J130" s="187"/>
      <c r="K130" s="187"/>
      <c r="Q130" s="90"/>
      <c r="R130" s="90"/>
      <c r="S130" s="90"/>
      <c r="T130" s="90"/>
      <c r="U130" s="90"/>
      <c r="V130" s="90"/>
      <c r="W130" s="90"/>
      <c r="X130" s="90"/>
      <c r="Y130" s="90"/>
    </row>
    <row r="131" spans="1:25" s="188" customFormat="1" x14ac:dyDescent="0.25">
      <c r="A131" s="91" t="s">
        <v>1343</v>
      </c>
      <c r="B131" s="91" t="s">
        <v>1463</v>
      </c>
      <c r="C131" s="91" t="s">
        <v>1464</v>
      </c>
      <c r="D131" s="91"/>
      <c r="E131" s="91"/>
      <c r="F131" s="91"/>
      <c r="G131" s="186"/>
      <c r="H131" s="187"/>
      <c r="I131" s="187"/>
      <c r="J131" s="187"/>
      <c r="K131" s="187"/>
      <c r="Q131" s="90"/>
      <c r="R131" s="90"/>
      <c r="S131" s="90"/>
      <c r="T131" s="90"/>
      <c r="U131" s="90"/>
      <c r="V131" s="90"/>
      <c r="W131" s="90"/>
      <c r="X131" s="90"/>
      <c r="Y131" s="90"/>
    </row>
    <row r="132" spans="1:25" s="188" customFormat="1" x14ac:dyDescent="0.25">
      <c r="A132" s="91" t="s">
        <v>1343</v>
      </c>
      <c r="B132" s="91" t="s">
        <v>1463</v>
      </c>
      <c r="C132" s="91" t="s">
        <v>1465</v>
      </c>
      <c r="D132" s="91"/>
      <c r="E132" s="91"/>
      <c r="F132" s="91"/>
      <c r="G132" s="186"/>
      <c r="H132" s="187"/>
      <c r="I132" s="187"/>
      <c r="J132" s="187"/>
      <c r="K132" s="187"/>
      <c r="Q132" s="90"/>
      <c r="R132" s="90"/>
      <c r="S132" s="90"/>
      <c r="T132" s="90"/>
      <c r="U132" s="90"/>
      <c r="V132" s="90"/>
      <c r="W132" s="90"/>
      <c r="X132" s="90"/>
      <c r="Y132" s="90"/>
    </row>
    <row r="133" spans="1:25" s="188" customFormat="1" x14ac:dyDescent="0.25">
      <c r="A133" s="91" t="s">
        <v>1343</v>
      </c>
      <c r="B133" s="91" t="s">
        <v>1463</v>
      </c>
      <c r="C133" s="91" t="s">
        <v>1466</v>
      </c>
      <c r="D133" s="91"/>
      <c r="E133" s="91"/>
      <c r="F133" s="91"/>
      <c r="G133" s="186"/>
      <c r="H133" s="187"/>
      <c r="I133" s="187"/>
      <c r="J133" s="187"/>
      <c r="K133" s="187"/>
      <c r="Q133" s="90"/>
      <c r="R133" s="90"/>
      <c r="S133" s="90"/>
      <c r="T133" s="90"/>
      <c r="U133" s="90"/>
      <c r="V133" s="90"/>
      <c r="W133" s="90"/>
      <c r="X133" s="90"/>
      <c r="Y133" s="90"/>
    </row>
    <row r="134" spans="1:25" s="188" customFormat="1" x14ac:dyDescent="0.25">
      <c r="A134" s="91" t="s">
        <v>1343</v>
      </c>
      <c r="B134" s="91" t="s">
        <v>1463</v>
      </c>
      <c r="C134" s="91" t="s">
        <v>1467</v>
      </c>
      <c r="D134" s="91"/>
      <c r="E134" s="91"/>
      <c r="F134" s="91"/>
      <c r="G134" s="186"/>
      <c r="H134" s="187"/>
      <c r="I134" s="187"/>
      <c r="J134" s="187"/>
      <c r="K134" s="187"/>
      <c r="Q134" s="90"/>
      <c r="R134" s="90"/>
      <c r="S134" s="90"/>
      <c r="T134" s="90"/>
      <c r="U134" s="90"/>
      <c r="V134" s="90"/>
      <c r="W134" s="90"/>
      <c r="X134" s="90"/>
      <c r="Y134" s="90"/>
    </row>
    <row r="135" spans="1:25" s="188" customFormat="1" x14ac:dyDescent="0.25">
      <c r="A135" s="91" t="s">
        <v>1289</v>
      </c>
      <c r="B135" s="91" t="s">
        <v>1468</v>
      </c>
      <c r="C135" s="91" t="s">
        <v>1469</v>
      </c>
      <c r="D135" s="91"/>
      <c r="E135" s="91"/>
      <c r="F135" s="91"/>
      <c r="G135" s="186"/>
      <c r="H135" s="187"/>
      <c r="I135" s="187"/>
      <c r="J135" s="187"/>
      <c r="K135" s="187"/>
      <c r="Q135" s="90"/>
      <c r="R135" s="90"/>
      <c r="S135" s="90"/>
      <c r="T135" s="90"/>
      <c r="U135" s="90"/>
      <c r="V135" s="90"/>
      <c r="W135" s="90"/>
      <c r="X135" s="90"/>
      <c r="Y135" s="90"/>
    </row>
    <row r="136" spans="1:25" s="188" customFormat="1" x14ac:dyDescent="0.25">
      <c r="A136" s="91" t="s">
        <v>1289</v>
      </c>
      <c r="B136" s="91" t="s">
        <v>1468</v>
      </c>
      <c r="C136" s="91" t="s">
        <v>1470</v>
      </c>
      <c r="D136" s="91"/>
      <c r="E136" s="91"/>
      <c r="F136" s="91"/>
      <c r="G136" s="186"/>
      <c r="H136" s="187"/>
      <c r="I136" s="187"/>
      <c r="J136" s="187"/>
      <c r="K136" s="187"/>
      <c r="Q136" s="90"/>
      <c r="R136" s="90"/>
      <c r="S136" s="90"/>
      <c r="T136" s="90"/>
      <c r="U136" s="90"/>
      <c r="V136" s="90"/>
      <c r="W136" s="90"/>
      <c r="X136" s="90"/>
      <c r="Y136" s="90"/>
    </row>
    <row r="137" spans="1:25" s="188" customFormat="1" x14ac:dyDescent="0.25">
      <c r="A137" s="91" t="s">
        <v>1289</v>
      </c>
      <c r="B137" s="91" t="s">
        <v>1468</v>
      </c>
      <c r="C137" s="91" t="s">
        <v>1471</v>
      </c>
      <c r="D137" s="91"/>
      <c r="E137" s="91"/>
      <c r="F137" s="91"/>
      <c r="G137" s="186"/>
      <c r="H137" s="187"/>
      <c r="I137" s="187"/>
      <c r="J137" s="187"/>
      <c r="K137" s="187"/>
      <c r="Q137" s="90"/>
      <c r="R137" s="90"/>
      <c r="S137" s="90"/>
      <c r="T137" s="90"/>
      <c r="U137" s="90"/>
      <c r="V137" s="90"/>
      <c r="W137" s="90"/>
      <c r="X137" s="90"/>
      <c r="Y137" s="90"/>
    </row>
    <row r="138" spans="1:25" s="188" customFormat="1" x14ac:dyDescent="0.25">
      <c r="A138" s="91" t="s">
        <v>1289</v>
      </c>
      <c r="B138" s="91" t="s">
        <v>1468</v>
      </c>
      <c r="C138" s="91" t="s">
        <v>1472</v>
      </c>
      <c r="D138" s="91"/>
      <c r="E138" s="91"/>
      <c r="F138" s="91"/>
      <c r="G138" s="186"/>
      <c r="H138" s="187"/>
      <c r="I138" s="187"/>
      <c r="J138" s="187"/>
      <c r="K138" s="187"/>
      <c r="Q138" s="90"/>
      <c r="R138" s="90"/>
      <c r="S138" s="90"/>
      <c r="T138" s="90"/>
      <c r="U138" s="90"/>
      <c r="V138" s="90"/>
      <c r="W138" s="90"/>
      <c r="X138" s="90"/>
      <c r="Y138" s="90"/>
    </row>
    <row r="139" spans="1:25" s="188" customFormat="1" x14ac:dyDescent="0.25">
      <c r="A139" s="91" t="s">
        <v>1289</v>
      </c>
      <c r="B139" s="91" t="s">
        <v>1468</v>
      </c>
      <c r="C139" s="91" t="s">
        <v>1473</v>
      </c>
      <c r="D139" s="91"/>
      <c r="E139" s="91"/>
      <c r="F139" s="91"/>
      <c r="G139" s="186"/>
      <c r="H139" s="187"/>
      <c r="I139" s="187"/>
      <c r="J139" s="187"/>
      <c r="K139" s="187"/>
      <c r="Q139" s="90"/>
      <c r="R139" s="90"/>
      <c r="S139" s="90"/>
      <c r="T139" s="90"/>
      <c r="U139" s="90"/>
      <c r="V139" s="90"/>
      <c r="W139" s="90"/>
      <c r="X139" s="90"/>
      <c r="Y139" s="90"/>
    </row>
    <row r="140" spans="1:25" s="188" customFormat="1" x14ac:dyDescent="0.25">
      <c r="A140" s="91" t="s">
        <v>1289</v>
      </c>
      <c r="B140" s="91" t="s">
        <v>1468</v>
      </c>
      <c r="C140" s="91" t="s">
        <v>1474</v>
      </c>
      <c r="D140" s="91"/>
      <c r="E140" s="91"/>
      <c r="F140" s="91"/>
      <c r="G140" s="186"/>
      <c r="H140" s="187"/>
      <c r="I140" s="187"/>
      <c r="J140" s="187"/>
      <c r="K140" s="187"/>
      <c r="Q140" s="90"/>
      <c r="R140" s="90"/>
      <c r="S140" s="90"/>
      <c r="T140" s="90"/>
      <c r="U140" s="90"/>
      <c r="V140" s="90"/>
      <c r="W140" s="90"/>
      <c r="X140" s="90"/>
      <c r="Y140" s="90"/>
    </row>
    <row r="141" spans="1:25" s="188" customFormat="1" x14ac:dyDescent="0.25">
      <c r="A141" s="91" t="s">
        <v>1289</v>
      </c>
      <c r="B141" s="91" t="s">
        <v>1468</v>
      </c>
      <c r="C141" s="91" t="s">
        <v>1475</v>
      </c>
      <c r="D141" s="91"/>
      <c r="E141" s="91"/>
      <c r="F141" s="91"/>
      <c r="G141" s="186"/>
      <c r="H141" s="187"/>
      <c r="I141" s="187"/>
      <c r="J141" s="187"/>
      <c r="K141" s="187"/>
      <c r="Q141" s="90"/>
      <c r="R141" s="90"/>
      <c r="S141" s="90"/>
      <c r="T141" s="90"/>
      <c r="U141" s="90"/>
      <c r="V141" s="90"/>
      <c r="W141" s="90"/>
      <c r="X141" s="90"/>
      <c r="Y141" s="90"/>
    </row>
    <row r="142" spans="1:25" s="188" customFormat="1" x14ac:dyDescent="0.25">
      <c r="A142" s="91" t="s">
        <v>1289</v>
      </c>
      <c r="B142" s="91" t="s">
        <v>1468</v>
      </c>
      <c r="C142" s="91" t="s">
        <v>1476</v>
      </c>
      <c r="D142" s="91"/>
      <c r="E142" s="91"/>
      <c r="F142" s="91"/>
      <c r="G142" s="186"/>
      <c r="H142" s="187"/>
      <c r="I142" s="187"/>
      <c r="J142" s="187"/>
      <c r="K142" s="187"/>
      <c r="Q142" s="90"/>
      <c r="R142" s="90"/>
      <c r="S142" s="90"/>
      <c r="T142" s="90"/>
      <c r="U142" s="90"/>
      <c r="V142" s="90"/>
      <c r="W142" s="90"/>
      <c r="X142" s="90"/>
      <c r="Y142" s="90"/>
    </row>
    <row r="143" spans="1:25" s="188" customFormat="1" x14ac:dyDescent="0.25">
      <c r="A143" s="91" t="s">
        <v>1289</v>
      </c>
      <c r="B143" s="91" t="s">
        <v>1468</v>
      </c>
      <c r="C143" s="91" t="s">
        <v>1477</v>
      </c>
      <c r="D143" s="91"/>
      <c r="E143" s="91"/>
      <c r="F143" s="91"/>
      <c r="G143" s="186"/>
      <c r="H143" s="187"/>
      <c r="I143" s="187"/>
      <c r="J143" s="187"/>
      <c r="K143" s="187"/>
      <c r="Q143" s="90"/>
      <c r="R143" s="90"/>
      <c r="S143" s="90"/>
      <c r="T143" s="90"/>
      <c r="U143" s="90"/>
      <c r="V143" s="90"/>
      <c r="W143" s="90"/>
      <c r="X143" s="90"/>
      <c r="Y143" s="90"/>
    </row>
    <row r="144" spans="1:25" s="188" customFormat="1" x14ac:dyDescent="0.25">
      <c r="A144" s="91" t="s">
        <v>1334</v>
      </c>
      <c r="B144" s="91" t="s">
        <v>1478</v>
      </c>
      <c r="C144" s="91" t="s">
        <v>1479</v>
      </c>
      <c r="D144" s="91"/>
      <c r="E144" s="91"/>
      <c r="F144" s="91"/>
      <c r="G144" s="186"/>
      <c r="H144" s="187"/>
      <c r="I144" s="187"/>
      <c r="J144" s="187"/>
      <c r="K144" s="187"/>
      <c r="Q144" s="90"/>
      <c r="R144" s="90"/>
      <c r="S144" s="90"/>
      <c r="T144" s="90"/>
      <c r="U144" s="90"/>
      <c r="V144" s="90"/>
      <c r="W144" s="90"/>
      <c r="X144" s="90"/>
      <c r="Y144" s="90"/>
    </row>
    <row r="145" spans="1:25" s="188" customFormat="1" x14ac:dyDescent="0.25">
      <c r="A145" s="91" t="s">
        <v>1334</v>
      </c>
      <c r="B145" s="91" t="s">
        <v>1478</v>
      </c>
      <c r="C145" s="91" t="s">
        <v>1480</v>
      </c>
      <c r="D145" s="91"/>
      <c r="E145" s="91"/>
      <c r="F145" s="91"/>
      <c r="G145" s="186"/>
      <c r="H145" s="187"/>
      <c r="I145" s="187"/>
      <c r="J145" s="187"/>
      <c r="K145" s="187"/>
      <c r="Q145" s="90"/>
      <c r="R145" s="90"/>
      <c r="S145" s="90"/>
      <c r="T145" s="90"/>
      <c r="U145" s="90"/>
      <c r="V145" s="90"/>
      <c r="W145" s="90"/>
      <c r="X145" s="90"/>
      <c r="Y145" s="90"/>
    </row>
    <row r="146" spans="1:25" s="188" customFormat="1" x14ac:dyDescent="0.25">
      <c r="A146" s="91" t="s">
        <v>1334</v>
      </c>
      <c r="B146" s="91" t="s">
        <v>1478</v>
      </c>
      <c r="C146" s="91" t="s">
        <v>1481</v>
      </c>
      <c r="D146" s="91"/>
      <c r="E146" s="91"/>
      <c r="F146" s="91"/>
      <c r="G146" s="186"/>
      <c r="H146" s="187"/>
      <c r="I146" s="187"/>
      <c r="J146" s="187"/>
      <c r="K146" s="187"/>
      <c r="Q146" s="90"/>
      <c r="R146" s="90"/>
      <c r="S146" s="90"/>
      <c r="T146" s="90"/>
      <c r="U146" s="90"/>
      <c r="V146" s="90"/>
      <c r="W146" s="90"/>
      <c r="X146" s="90"/>
      <c r="Y146" s="90"/>
    </row>
    <row r="147" spans="1:25" s="188" customFormat="1" x14ac:dyDescent="0.25">
      <c r="A147" s="91" t="s">
        <v>1275</v>
      </c>
      <c r="B147" s="91" t="s">
        <v>1482</v>
      </c>
      <c r="C147" s="91" t="s">
        <v>1483</v>
      </c>
      <c r="D147" s="91"/>
      <c r="E147" s="91"/>
      <c r="F147" s="91"/>
      <c r="G147" s="186"/>
      <c r="H147" s="187"/>
      <c r="I147" s="187"/>
      <c r="J147" s="187"/>
      <c r="K147" s="187"/>
      <c r="Q147" s="90"/>
      <c r="R147" s="90"/>
      <c r="S147" s="90"/>
      <c r="T147" s="90"/>
      <c r="U147" s="90"/>
      <c r="V147" s="90"/>
      <c r="W147" s="90"/>
      <c r="X147" s="90"/>
      <c r="Y147" s="90"/>
    </row>
    <row r="148" spans="1:25" s="188" customFormat="1" x14ac:dyDescent="0.25">
      <c r="A148" s="91" t="s">
        <v>1275</v>
      </c>
      <c r="B148" s="91" t="s">
        <v>1482</v>
      </c>
      <c r="C148" s="91" t="s">
        <v>1484</v>
      </c>
      <c r="D148" s="91"/>
      <c r="E148" s="91"/>
      <c r="F148" s="91"/>
      <c r="G148" s="186"/>
      <c r="H148" s="187"/>
      <c r="I148" s="187"/>
      <c r="J148" s="187"/>
      <c r="K148" s="187"/>
      <c r="Q148" s="90"/>
      <c r="R148" s="90"/>
      <c r="S148" s="90"/>
      <c r="T148" s="90"/>
      <c r="U148" s="90"/>
      <c r="V148" s="90"/>
      <c r="W148" s="90"/>
      <c r="X148" s="90"/>
      <c r="Y148" s="90"/>
    </row>
    <row r="149" spans="1:25" s="188" customFormat="1" x14ac:dyDescent="0.25">
      <c r="A149" s="91" t="s">
        <v>1275</v>
      </c>
      <c r="B149" s="91" t="s">
        <v>1482</v>
      </c>
      <c r="C149" s="91" t="s">
        <v>1485</v>
      </c>
      <c r="D149" s="91"/>
      <c r="E149" s="91"/>
      <c r="F149" s="91"/>
      <c r="G149" s="186"/>
      <c r="H149" s="187"/>
      <c r="I149" s="187"/>
      <c r="J149" s="187"/>
      <c r="K149" s="187"/>
      <c r="Q149" s="90"/>
      <c r="R149" s="90"/>
      <c r="S149" s="90"/>
      <c r="T149" s="90"/>
      <c r="U149" s="90"/>
      <c r="V149" s="90"/>
      <c r="W149" s="90"/>
      <c r="X149" s="90"/>
      <c r="Y149" s="90"/>
    </row>
    <row r="150" spans="1:25" s="188" customFormat="1" x14ac:dyDescent="0.25">
      <c r="A150" s="91" t="s">
        <v>1275</v>
      </c>
      <c r="B150" s="91" t="s">
        <v>1482</v>
      </c>
      <c r="C150" s="91" t="s">
        <v>1486</v>
      </c>
      <c r="D150" s="91"/>
      <c r="E150" s="91"/>
      <c r="F150" s="91"/>
      <c r="G150" s="186"/>
      <c r="H150" s="187"/>
      <c r="I150" s="187"/>
      <c r="J150" s="187"/>
      <c r="K150" s="187"/>
      <c r="Q150" s="90"/>
      <c r="R150" s="90"/>
      <c r="S150" s="90"/>
      <c r="T150" s="90"/>
      <c r="U150" s="90"/>
      <c r="V150" s="90"/>
      <c r="W150" s="90"/>
      <c r="X150" s="90"/>
      <c r="Y150" s="90"/>
    </row>
    <row r="151" spans="1:25" s="188" customFormat="1" x14ac:dyDescent="0.25">
      <c r="A151" s="91" t="s">
        <v>1275</v>
      </c>
      <c r="B151" s="91" t="s">
        <v>1482</v>
      </c>
      <c r="C151" s="91" t="s">
        <v>1487</v>
      </c>
      <c r="D151" s="91"/>
      <c r="E151" s="91"/>
      <c r="F151" s="91"/>
      <c r="G151" s="186"/>
      <c r="H151" s="187"/>
      <c r="I151" s="187"/>
      <c r="J151" s="187"/>
      <c r="K151" s="187"/>
      <c r="Q151" s="90"/>
      <c r="R151" s="90"/>
      <c r="S151" s="90"/>
      <c r="T151" s="90"/>
      <c r="U151" s="90"/>
      <c r="V151" s="90"/>
      <c r="W151" s="90"/>
      <c r="X151" s="90"/>
      <c r="Y151" s="90"/>
    </row>
    <row r="152" spans="1:25" s="188" customFormat="1" x14ac:dyDescent="0.25">
      <c r="A152" s="91" t="s">
        <v>1275</v>
      </c>
      <c r="B152" s="91" t="s">
        <v>1482</v>
      </c>
      <c r="C152" s="91" t="s">
        <v>1488</v>
      </c>
      <c r="D152" s="91"/>
      <c r="E152" s="91"/>
      <c r="F152" s="91"/>
      <c r="G152" s="186"/>
      <c r="H152" s="187"/>
      <c r="I152" s="187"/>
      <c r="J152" s="187"/>
      <c r="K152" s="187"/>
      <c r="Q152" s="90"/>
      <c r="R152" s="90"/>
      <c r="S152" s="90"/>
      <c r="T152" s="90"/>
      <c r="U152" s="90"/>
      <c r="V152" s="90"/>
      <c r="W152" s="90"/>
      <c r="X152" s="90"/>
      <c r="Y152" s="90"/>
    </row>
    <row r="153" spans="1:25" s="188" customFormat="1" x14ac:dyDescent="0.25">
      <c r="A153" s="91" t="s">
        <v>1275</v>
      </c>
      <c r="B153" s="91" t="s">
        <v>1482</v>
      </c>
      <c r="C153" s="91" t="s">
        <v>1489</v>
      </c>
      <c r="D153" s="91"/>
      <c r="E153" s="91"/>
      <c r="F153" s="91"/>
      <c r="G153" s="186"/>
      <c r="H153" s="187"/>
      <c r="I153" s="187"/>
      <c r="J153" s="187"/>
      <c r="K153" s="187"/>
      <c r="Q153" s="90"/>
      <c r="R153" s="90"/>
      <c r="S153" s="90"/>
      <c r="T153" s="90"/>
      <c r="U153" s="90"/>
      <c r="V153" s="90"/>
      <c r="W153" s="90"/>
      <c r="X153" s="90"/>
      <c r="Y153" s="90"/>
    </row>
    <row r="154" spans="1:25" s="188" customFormat="1" x14ac:dyDescent="0.25">
      <c r="A154" s="91" t="s">
        <v>1336</v>
      </c>
      <c r="B154" s="91" t="s">
        <v>1490</v>
      </c>
      <c r="C154" s="91" t="s">
        <v>1491</v>
      </c>
      <c r="D154" s="91"/>
      <c r="E154" s="91"/>
      <c r="F154" s="91"/>
      <c r="G154" s="186"/>
      <c r="H154" s="187"/>
      <c r="I154" s="187"/>
      <c r="J154" s="187"/>
      <c r="K154" s="187"/>
      <c r="Q154" s="90"/>
      <c r="R154" s="90"/>
      <c r="S154" s="90"/>
      <c r="T154" s="90"/>
      <c r="U154" s="90"/>
      <c r="V154" s="90"/>
      <c r="W154" s="90"/>
      <c r="X154" s="90"/>
      <c r="Y154" s="90"/>
    </row>
    <row r="155" spans="1:25" s="188" customFormat="1" x14ac:dyDescent="0.25">
      <c r="A155" s="91" t="s">
        <v>1336</v>
      </c>
      <c r="B155" s="91" t="s">
        <v>1490</v>
      </c>
      <c r="C155" s="91" t="s">
        <v>1492</v>
      </c>
      <c r="D155" s="91"/>
      <c r="E155" s="91"/>
      <c r="F155" s="91"/>
      <c r="G155" s="186"/>
      <c r="H155" s="187"/>
      <c r="I155" s="187"/>
      <c r="J155" s="187"/>
      <c r="K155" s="187"/>
      <c r="Q155" s="90"/>
      <c r="R155" s="90"/>
      <c r="S155" s="90"/>
      <c r="T155" s="90"/>
      <c r="U155" s="90"/>
      <c r="V155" s="90"/>
      <c r="W155" s="90"/>
      <c r="X155" s="90"/>
      <c r="Y155" s="90"/>
    </row>
    <row r="156" spans="1:25" s="188" customFormat="1" x14ac:dyDescent="0.25">
      <c r="A156" s="91" t="s">
        <v>1336</v>
      </c>
      <c r="B156" s="91" t="s">
        <v>1490</v>
      </c>
      <c r="C156" s="91" t="s">
        <v>1493</v>
      </c>
      <c r="D156" s="91"/>
      <c r="E156" s="91"/>
      <c r="F156" s="91"/>
      <c r="G156" s="186"/>
      <c r="H156" s="187"/>
      <c r="I156" s="187"/>
      <c r="J156" s="187"/>
      <c r="K156" s="187"/>
      <c r="Q156" s="90"/>
      <c r="R156" s="90"/>
      <c r="S156" s="90"/>
      <c r="T156" s="90"/>
      <c r="U156" s="90"/>
      <c r="V156" s="90"/>
      <c r="W156" s="90"/>
      <c r="X156" s="90"/>
      <c r="Y156" s="90"/>
    </row>
    <row r="157" spans="1:25" s="188" customFormat="1" x14ac:dyDescent="0.25">
      <c r="A157" s="187"/>
      <c r="B157" s="187"/>
      <c r="C157" s="187"/>
      <c r="D157" s="187"/>
      <c r="E157" s="187"/>
      <c r="F157" s="187"/>
      <c r="G157" s="187"/>
      <c r="H157" s="187"/>
      <c r="I157" s="187"/>
      <c r="J157" s="187"/>
      <c r="K157" s="187"/>
      <c r="Q157" s="90"/>
      <c r="R157" s="90"/>
      <c r="S157" s="90"/>
      <c r="T157" s="90"/>
      <c r="U157" s="90"/>
      <c r="V157" s="90"/>
      <c r="W157" s="90"/>
      <c r="X157" s="90"/>
      <c r="Y157" s="90"/>
    </row>
    <row r="158" spans="1:25" s="188" customFormat="1" x14ac:dyDescent="0.25">
      <c r="A158" s="187"/>
      <c r="B158" s="187"/>
      <c r="C158" s="187"/>
      <c r="D158" s="187"/>
      <c r="E158" s="187"/>
      <c r="F158" s="187"/>
      <c r="G158" s="187"/>
      <c r="H158" s="187"/>
      <c r="I158" s="187"/>
      <c r="J158" s="187"/>
      <c r="K158" s="187"/>
      <c r="Q158" s="90"/>
      <c r="R158" s="90"/>
      <c r="S158" s="90"/>
      <c r="T158" s="90"/>
      <c r="U158" s="90"/>
      <c r="V158" s="90"/>
      <c r="W158" s="90"/>
      <c r="X158" s="90"/>
      <c r="Y158" s="90"/>
    </row>
    <row r="159" spans="1:25" s="188" customFormat="1" x14ac:dyDescent="0.25">
      <c r="A159" s="187"/>
      <c r="B159" s="187"/>
      <c r="C159" s="187"/>
      <c r="D159" s="187"/>
      <c r="E159" s="187"/>
      <c r="F159" s="187"/>
      <c r="G159" s="187"/>
      <c r="H159" s="187"/>
      <c r="I159" s="187"/>
      <c r="J159" s="187"/>
      <c r="K159" s="187"/>
      <c r="Q159" s="90"/>
      <c r="R159" s="90"/>
      <c r="S159" s="90"/>
      <c r="T159" s="90"/>
      <c r="U159" s="90"/>
      <c r="V159" s="90"/>
      <c r="W159" s="90"/>
      <c r="X159" s="90"/>
      <c r="Y159" s="90"/>
    </row>
    <row r="160" spans="1:25" s="188" customFormat="1" x14ac:dyDescent="0.25">
      <c r="A160" s="187"/>
      <c r="B160" s="187"/>
      <c r="C160" s="187"/>
      <c r="D160" s="187"/>
      <c r="E160" s="187"/>
      <c r="F160" s="187"/>
      <c r="G160" s="187"/>
      <c r="H160" s="187"/>
      <c r="I160" s="187"/>
      <c r="J160" s="187"/>
      <c r="K160" s="187"/>
      <c r="Q160" s="90"/>
      <c r="R160" s="90"/>
      <c r="S160" s="90"/>
      <c r="T160" s="90"/>
      <c r="U160" s="90"/>
      <c r="V160" s="90"/>
      <c r="W160" s="90"/>
      <c r="X160" s="90"/>
      <c r="Y160" s="90"/>
    </row>
    <row r="161" spans="1:25" s="188" customFormat="1" x14ac:dyDescent="0.25">
      <c r="A161" s="187"/>
      <c r="B161" s="187"/>
      <c r="C161" s="187"/>
      <c r="D161" s="187"/>
      <c r="E161" s="187"/>
      <c r="F161" s="187"/>
      <c r="G161" s="187"/>
      <c r="H161" s="187"/>
      <c r="I161" s="187"/>
      <c r="J161" s="187"/>
      <c r="K161" s="187"/>
      <c r="Q161" s="90"/>
      <c r="R161" s="90"/>
      <c r="S161" s="90"/>
      <c r="T161" s="90"/>
      <c r="U161" s="90"/>
      <c r="V161" s="90"/>
      <c r="W161" s="90"/>
      <c r="X161" s="90"/>
      <c r="Y161" s="90"/>
    </row>
    <row r="162" spans="1:25" s="188" customFormat="1" x14ac:dyDescent="0.25">
      <c r="A162" s="187"/>
      <c r="B162" s="187"/>
      <c r="C162" s="187"/>
      <c r="D162" s="187"/>
      <c r="E162" s="187"/>
      <c r="F162" s="187"/>
      <c r="G162" s="187"/>
      <c r="H162" s="187"/>
      <c r="I162" s="187"/>
      <c r="J162" s="187"/>
      <c r="K162" s="187"/>
      <c r="Q162" s="90"/>
      <c r="R162" s="90"/>
      <c r="S162" s="90"/>
      <c r="T162" s="90"/>
      <c r="U162" s="90"/>
      <c r="V162" s="90"/>
      <c r="W162" s="90"/>
      <c r="X162" s="90"/>
      <c r="Y162" s="90"/>
    </row>
    <row r="163" spans="1:25" s="188" customFormat="1" x14ac:dyDescent="0.25">
      <c r="A163" s="187"/>
      <c r="B163" s="187"/>
      <c r="C163" s="187"/>
      <c r="D163" s="187"/>
      <c r="E163" s="187"/>
      <c r="F163" s="187"/>
      <c r="G163" s="187"/>
      <c r="H163" s="187"/>
      <c r="I163" s="187"/>
      <c r="J163" s="187"/>
      <c r="K163" s="187"/>
      <c r="Q163" s="90"/>
      <c r="R163" s="90"/>
      <c r="S163" s="90"/>
      <c r="T163" s="90"/>
      <c r="U163" s="90"/>
      <c r="V163" s="90"/>
      <c r="W163" s="90"/>
      <c r="X163" s="90"/>
      <c r="Y163" s="90"/>
    </row>
    <row r="164" spans="1:25" s="188" customFormat="1" x14ac:dyDescent="0.25">
      <c r="A164" s="187"/>
      <c r="B164" s="187"/>
      <c r="C164" s="187"/>
      <c r="D164" s="187"/>
      <c r="E164" s="187"/>
      <c r="F164" s="187"/>
      <c r="G164" s="187"/>
      <c r="H164" s="187"/>
      <c r="I164" s="187"/>
      <c r="J164" s="187"/>
      <c r="K164" s="187"/>
      <c r="Q164" s="90"/>
      <c r="R164" s="90"/>
      <c r="S164" s="90"/>
      <c r="T164" s="90"/>
      <c r="U164" s="90"/>
      <c r="V164" s="90"/>
      <c r="W164" s="90"/>
      <c r="X164" s="90"/>
      <c r="Y164" s="90"/>
    </row>
    <row r="165" spans="1:25" s="188" customFormat="1" x14ac:dyDescent="0.25">
      <c r="A165" s="187"/>
      <c r="B165" s="187"/>
      <c r="C165" s="187"/>
      <c r="D165" s="187"/>
      <c r="E165" s="187"/>
      <c r="F165" s="187"/>
      <c r="G165" s="187"/>
      <c r="H165" s="187"/>
      <c r="I165" s="187"/>
      <c r="J165" s="187"/>
      <c r="K165" s="187"/>
      <c r="Q165" s="90"/>
      <c r="R165" s="90"/>
      <c r="S165" s="90"/>
      <c r="T165" s="90"/>
      <c r="U165" s="90"/>
      <c r="V165" s="90"/>
      <c r="W165" s="90"/>
      <c r="X165" s="90"/>
      <c r="Y165" s="90"/>
    </row>
    <row r="166" spans="1:25" s="188" customFormat="1" x14ac:dyDescent="0.25">
      <c r="A166" s="187"/>
      <c r="B166" s="187"/>
      <c r="C166" s="187"/>
      <c r="D166" s="187"/>
      <c r="E166" s="187"/>
      <c r="F166" s="187"/>
      <c r="G166" s="187"/>
      <c r="H166" s="187"/>
      <c r="I166" s="187"/>
      <c r="J166" s="187"/>
      <c r="K166" s="187"/>
      <c r="Q166" s="90"/>
      <c r="R166" s="90"/>
      <c r="S166" s="90"/>
      <c r="T166" s="90"/>
      <c r="U166" s="90"/>
      <c r="V166" s="90"/>
      <c r="W166" s="90"/>
      <c r="X166" s="90"/>
      <c r="Y166" s="90"/>
    </row>
    <row r="167" spans="1:25" s="188" customFormat="1" x14ac:dyDescent="0.25">
      <c r="A167" s="187"/>
      <c r="B167" s="187"/>
      <c r="C167" s="187"/>
      <c r="D167" s="187"/>
      <c r="E167" s="187"/>
      <c r="F167" s="187"/>
      <c r="G167" s="187"/>
      <c r="H167" s="187"/>
      <c r="I167" s="187"/>
      <c r="J167" s="187"/>
      <c r="K167" s="187"/>
      <c r="Q167" s="90"/>
      <c r="R167" s="90"/>
      <c r="S167" s="90"/>
      <c r="T167" s="90"/>
      <c r="U167" s="90"/>
      <c r="V167" s="90"/>
      <c r="W167" s="90"/>
      <c r="X167" s="90"/>
      <c r="Y167" s="90"/>
    </row>
    <row r="168" spans="1:25" s="188" customFormat="1" x14ac:dyDescent="0.25">
      <c r="A168" s="187"/>
      <c r="B168" s="187"/>
      <c r="C168" s="187"/>
      <c r="D168" s="187"/>
      <c r="E168" s="187"/>
      <c r="F168" s="187"/>
      <c r="G168" s="187"/>
      <c r="H168" s="187"/>
      <c r="I168" s="187"/>
      <c r="J168" s="187"/>
      <c r="K168" s="187"/>
      <c r="Q168" s="90"/>
      <c r="R168" s="90"/>
      <c r="S168" s="90"/>
      <c r="T168" s="90"/>
      <c r="U168" s="90"/>
      <c r="V168" s="90"/>
      <c r="W168" s="90"/>
      <c r="X168" s="90"/>
      <c r="Y168" s="90"/>
    </row>
    <row r="169" spans="1:25" s="188" customFormat="1" x14ac:dyDescent="0.25">
      <c r="A169" s="187"/>
      <c r="B169" s="187"/>
      <c r="C169" s="187"/>
      <c r="D169" s="187"/>
      <c r="E169" s="187"/>
      <c r="F169" s="187"/>
      <c r="G169" s="187"/>
      <c r="H169" s="187"/>
      <c r="I169" s="187"/>
      <c r="J169" s="187"/>
      <c r="K169" s="187"/>
      <c r="Q169" s="90"/>
      <c r="R169" s="90"/>
      <c r="S169" s="90"/>
      <c r="T169" s="90"/>
      <c r="U169" s="90"/>
      <c r="V169" s="90"/>
      <c r="W169" s="90"/>
      <c r="X169" s="90"/>
      <c r="Y169" s="90"/>
    </row>
    <row r="170" spans="1:25" s="188" customFormat="1" x14ac:dyDescent="0.25">
      <c r="A170" s="187"/>
      <c r="B170" s="187"/>
      <c r="C170" s="187"/>
      <c r="D170" s="187"/>
      <c r="E170" s="187"/>
      <c r="F170" s="187"/>
      <c r="G170" s="187"/>
      <c r="H170" s="187"/>
      <c r="I170" s="187"/>
      <c r="J170" s="187"/>
      <c r="K170" s="187"/>
      <c r="Q170" s="90"/>
      <c r="R170" s="90"/>
      <c r="S170" s="90"/>
      <c r="T170" s="90"/>
      <c r="U170" s="90"/>
      <c r="V170" s="90"/>
      <c r="W170" s="90"/>
      <c r="X170" s="90"/>
      <c r="Y170" s="90"/>
    </row>
    <row r="171" spans="1:25" s="188" customFormat="1" x14ac:dyDescent="0.25">
      <c r="A171" s="187"/>
      <c r="B171" s="187"/>
      <c r="C171" s="187"/>
      <c r="D171" s="187"/>
      <c r="E171" s="187"/>
      <c r="F171" s="187"/>
      <c r="G171" s="187"/>
      <c r="H171" s="187"/>
      <c r="I171" s="187"/>
      <c r="J171" s="187"/>
      <c r="K171" s="187"/>
      <c r="Q171" s="90"/>
      <c r="R171" s="90"/>
      <c r="S171" s="90"/>
      <c r="T171" s="90"/>
      <c r="U171" s="90"/>
      <c r="V171" s="90"/>
      <c r="W171" s="90"/>
      <c r="X171" s="90"/>
      <c r="Y171" s="90"/>
    </row>
    <row r="172" spans="1:25" s="188" customFormat="1" x14ac:dyDescent="0.25">
      <c r="A172" s="187"/>
      <c r="B172" s="187"/>
      <c r="C172" s="187"/>
      <c r="D172" s="187"/>
      <c r="E172" s="187"/>
      <c r="F172" s="187"/>
      <c r="G172" s="187"/>
      <c r="H172" s="187"/>
      <c r="I172" s="187"/>
      <c r="J172" s="187"/>
      <c r="K172" s="187"/>
      <c r="Q172" s="90"/>
      <c r="R172" s="90"/>
      <c r="S172" s="90"/>
      <c r="T172" s="90"/>
      <c r="U172" s="90"/>
      <c r="V172" s="90"/>
      <c r="W172" s="90"/>
      <c r="X172" s="90"/>
      <c r="Y172" s="90"/>
    </row>
    <row r="173" spans="1:25" s="188" customFormat="1" x14ac:dyDescent="0.25">
      <c r="A173" s="187"/>
      <c r="B173" s="187"/>
      <c r="C173" s="187"/>
      <c r="D173" s="187"/>
      <c r="E173" s="187"/>
      <c r="F173" s="187"/>
      <c r="G173" s="187"/>
      <c r="H173" s="187"/>
      <c r="I173" s="187"/>
      <c r="J173" s="187"/>
      <c r="K173" s="187"/>
      <c r="Q173" s="90"/>
      <c r="R173" s="90"/>
      <c r="S173" s="90"/>
      <c r="T173" s="90"/>
      <c r="U173" s="90"/>
      <c r="V173" s="90"/>
      <c r="W173" s="90"/>
      <c r="X173" s="90"/>
      <c r="Y173" s="90"/>
    </row>
    <row r="174" spans="1:25" s="188" customFormat="1" x14ac:dyDescent="0.25">
      <c r="A174" s="187"/>
      <c r="B174" s="187"/>
      <c r="C174" s="187"/>
      <c r="D174" s="187"/>
      <c r="E174" s="187"/>
      <c r="F174" s="187"/>
      <c r="G174" s="187"/>
      <c r="H174" s="187"/>
      <c r="I174" s="187"/>
      <c r="J174" s="187"/>
      <c r="K174" s="187"/>
      <c r="Q174" s="90"/>
      <c r="R174" s="90"/>
      <c r="S174" s="90"/>
      <c r="T174" s="90"/>
      <c r="U174" s="90"/>
      <c r="V174" s="90"/>
      <c r="W174" s="90"/>
      <c r="X174" s="90"/>
      <c r="Y174" s="90"/>
    </row>
    <row r="175" spans="1:25" s="188" customFormat="1" x14ac:dyDescent="0.25">
      <c r="A175" s="187"/>
      <c r="B175" s="187"/>
      <c r="C175" s="187"/>
      <c r="D175" s="187"/>
      <c r="E175" s="187"/>
      <c r="F175" s="187"/>
      <c r="G175" s="187"/>
      <c r="H175" s="187"/>
      <c r="I175" s="187"/>
      <c r="J175" s="187"/>
      <c r="K175" s="187"/>
      <c r="Q175" s="90"/>
      <c r="R175" s="90"/>
      <c r="S175" s="90"/>
      <c r="T175" s="90"/>
      <c r="U175" s="90"/>
      <c r="V175" s="90"/>
      <c r="W175" s="90"/>
      <c r="X175" s="90"/>
      <c r="Y175" s="90"/>
    </row>
    <row r="176" spans="1:25" s="188" customFormat="1" x14ac:dyDescent="0.25">
      <c r="A176" s="187"/>
      <c r="B176" s="187"/>
      <c r="C176" s="187"/>
      <c r="D176" s="187"/>
      <c r="E176" s="187"/>
      <c r="F176" s="187"/>
      <c r="G176" s="187"/>
      <c r="H176" s="187"/>
      <c r="I176" s="187"/>
      <c r="J176" s="187"/>
      <c r="K176" s="187"/>
      <c r="Q176" s="90"/>
      <c r="R176" s="90"/>
      <c r="S176" s="90"/>
      <c r="T176" s="90"/>
      <c r="U176" s="90"/>
      <c r="V176" s="90"/>
      <c r="W176" s="90"/>
      <c r="X176" s="90"/>
      <c r="Y176" s="90"/>
    </row>
    <row r="177" spans="1:25" s="188" customFormat="1" x14ac:dyDescent="0.25">
      <c r="A177" s="187"/>
      <c r="B177" s="187"/>
      <c r="C177" s="187"/>
      <c r="D177" s="187"/>
      <c r="E177" s="187"/>
      <c r="F177" s="187"/>
      <c r="G177" s="187"/>
      <c r="H177" s="187"/>
      <c r="I177" s="187"/>
      <c r="J177" s="187"/>
      <c r="K177" s="187"/>
      <c r="Q177" s="90"/>
      <c r="R177" s="90"/>
      <c r="S177" s="90"/>
      <c r="T177" s="90"/>
      <c r="U177" s="90"/>
      <c r="V177" s="90"/>
      <c r="W177" s="90"/>
      <c r="X177" s="90"/>
      <c r="Y177" s="90"/>
    </row>
    <row r="178" spans="1:25" s="188" customFormat="1" x14ac:dyDescent="0.25">
      <c r="A178" s="187"/>
      <c r="B178" s="187"/>
      <c r="C178" s="187"/>
      <c r="D178" s="187"/>
      <c r="E178" s="187"/>
      <c r="F178" s="187"/>
      <c r="G178" s="187"/>
      <c r="H178" s="187"/>
      <c r="I178" s="187"/>
      <c r="J178" s="187"/>
      <c r="K178" s="187"/>
      <c r="Q178" s="90"/>
      <c r="R178" s="90"/>
      <c r="S178" s="90"/>
      <c r="T178" s="90"/>
      <c r="U178" s="90"/>
      <c r="V178" s="90"/>
      <c r="W178" s="90"/>
      <c r="X178" s="90"/>
      <c r="Y178" s="90"/>
    </row>
    <row r="179" spans="1:25" s="188" customFormat="1" x14ac:dyDescent="0.25">
      <c r="A179" s="187"/>
      <c r="B179" s="187"/>
      <c r="C179" s="187"/>
      <c r="D179" s="187"/>
      <c r="E179" s="187"/>
      <c r="F179" s="187"/>
      <c r="G179" s="187"/>
      <c r="H179" s="187"/>
      <c r="I179" s="187"/>
      <c r="J179" s="187"/>
      <c r="K179" s="187"/>
      <c r="Q179" s="90"/>
      <c r="R179" s="90"/>
      <c r="S179" s="90"/>
      <c r="T179" s="90"/>
      <c r="U179" s="90"/>
      <c r="V179" s="90"/>
      <c r="W179" s="90"/>
      <c r="X179" s="90"/>
      <c r="Y179" s="90"/>
    </row>
    <row r="180" spans="1:25" s="188" customFormat="1" x14ac:dyDescent="0.25">
      <c r="A180" s="187"/>
      <c r="B180" s="187"/>
      <c r="C180" s="187"/>
      <c r="D180" s="187"/>
      <c r="E180" s="187"/>
      <c r="F180" s="187"/>
      <c r="G180" s="187"/>
      <c r="H180" s="187"/>
      <c r="I180" s="187"/>
      <c r="J180" s="187"/>
      <c r="K180" s="187"/>
      <c r="Q180" s="90"/>
      <c r="R180" s="90"/>
      <c r="S180" s="90"/>
      <c r="T180" s="90"/>
      <c r="U180" s="90"/>
      <c r="V180" s="90"/>
      <c r="W180" s="90"/>
      <c r="X180" s="90"/>
      <c r="Y180" s="90"/>
    </row>
    <row r="181" spans="1:25" s="188" customFormat="1" x14ac:dyDescent="0.25">
      <c r="A181" s="187"/>
      <c r="B181" s="187"/>
      <c r="C181" s="187"/>
      <c r="D181" s="187"/>
      <c r="E181" s="187"/>
      <c r="F181" s="187"/>
      <c r="G181" s="187"/>
      <c r="H181" s="187"/>
      <c r="I181" s="187"/>
      <c r="J181" s="187"/>
      <c r="K181" s="187"/>
      <c r="Q181" s="90"/>
      <c r="R181" s="90"/>
      <c r="S181" s="90"/>
      <c r="T181" s="90"/>
      <c r="U181" s="90"/>
      <c r="V181" s="90"/>
      <c r="W181" s="90"/>
      <c r="X181" s="90"/>
      <c r="Y181" s="90"/>
    </row>
    <row r="182" spans="1:25" s="188" customFormat="1" x14ac:dyDescent="0.25">
      <c r="A182" s="187"/>
      <c r="B182" s="187"/>
      <c r="C182" s="187"/>
      <c r="D182" s="187"/>
      <c r="E182" s="187"/>
      <c r="F182" s="187"/>
      <c r="G182" s="187"/>
      <c r="H182" s="187"/>
      <c r="I182" s="187"/>
      <c r="J182" s="187"/>
      <c r="K182" s="187"/>
      <c r="Q182" s="90"/>
      <c r="R182" s="90"/>
      <c r="S182" s="90"/>
      <c r="T182" s="90"/>
      <c r="U182" s="90"/>
      <c r="V182" s="90"/>
      <c r="W182" s="90"/>
      <c r="X182" s="90"/>
      <c r="Y182" s="90"/>
    </row>
    <row r="183" spans="1:25" s="188" customFormat="1" x14ac:dyDescent="0.25">
      <c r="A183" s="187"/>
      <c r="B183" s="187"/>
      <c r="C183" s="187"/>
      <c r="D183" s="187"/>
      <c r="E183" s="187"/>
      <c r="F183" s="187"/>
      <c r="G183" s="187"/>
      <c r="H183" s="187"/>
      <c r="I183" s="187"/>
      <c r="J183" s="187"/>
      <c r="K183" s="187"/>
      <c r="Q183" s="90"/>
      <c r="R183" s="90"/>
      <c r="S183" s="90"/>
      <c r="T183" s="90"/>
      <c r="U183" s="90"/>
      <c r="V183" s="90"/>
      <c r="W183" s="90"/>
      <c r="X183" s="90"/>
      <c r="Y183" s="90"/>
    </row>
    <row r="184" spans="1:25" s="188" customFormat="1" x14ac:dyDescent="0.25">
      <c r="A184" s="187"/>
      <c r="B184" s="187"/>
      <c r="C184" s="187"/>
      <c r="D184" s="187"/>
      <c r="E184" s="187"/>
      <c r="F184" s="187"/>
      <c r="G184" s="187"/>
      <c r="H184" s="187"/>
      <c r="I184" s="187"/>
      <c r="J184" s="187"/>
      <c r="K184" s="187"/>
      <c r="Q184" s="90"/>
      <c r="R184" s="90"/>
      <c r="S184" s="90"/>
      <c r="T184" s="90"/>
      <c r="U184" s="90"/>
      <c r="V184" s="90"/>
      <c r="W184" s="90"/>
      <c r="X184" s="90"/>
      <c r="Y184" s="90"/>
    </row>
    <row r="185" spans="1:25" s="188" customFormat="1" x14ac:dyDescent="0.25">
      <c r="A185" s="187"/>
      <c r="B185" s="187"/>
      <c r="C185" s="187"/>
      <c r="D185" s="187"/>
      <c r="E185" s="187"/>
      <c r="F185" s="187"/>
      <c r="G185" s="187"/>
      <c r="H185" s="187"/>
      <c r="I185" s="187"/>
      <c r="J185" s="187"/>
      <c r="K185" s="187"/>
      <c r="Q185" s="90"/>
      <c r="R185" s="90"/>
      <c r="S185" s="90"/>
      <c r="T185" s="90"/>
      <c r="U185" s="90"/>
      <c r="V185" s="90"/>
      <c r="W185" s="90"/>
      <c r="X185" s="90"/>
      <c r="Y185" s="90"/>
    </row>
    <row r="186" spans="1:25" s="188" customFormat="1" x14ac:dyDescent="0.25">
      <c r="A186" s="187"/>
      <c r="B186" s="187"/>
      <c r="C186" s="187"/>
      <c r="D186" s="187"/>
      <c r="E186" s="187"/>
      <c r="F186" s="187"/>
      <c r="G186" s="187"/>
      <c r="H186" s="187"/>
      <c r="I186" s="187"/>
      <c r="J186" s="187"/>
      <c r="K186" s="187"/>
      <c r="Q186" s="90"/>
      <c r="R186" s="90"/>
      <c r="S186" s="90"/>
      <c r="T186" s="90"/>
      <c r="U186" s="90"/>
      <c r="V186" s="90"/>
      <c r="W186" s="90"/>
      <c r="X186" s="90"/>
      <c r="Y186" s="90"/>
    </row>
    <row r="187" spans="1:25" s="188" customFormat="1" x14ac:dyDescent="0.25">
      <c r="A187" s="187"/>
      <c r="B187" s="187"/>
      <c r="C187" s="187"/>
      <c r="D187" s="187"/>
      <c r="E187" s="187"/>
      <c r="F187" s="187"/>
      <c r="G187" s="187"/>
      <c r="H187" s="187"/>
      <c r="I187" s="187"/>
      <c r="J187" s="187"/>
      <c r="K187" s="187"/>
      <c r="Q187" s="90"/>
      <c r="R187" s="90"/>
      <c r="S187" s="90"/>
      <c r="T187" s="90"/>
      <c r="U187" s="90"/>
      <c r="V187" s="90"/>
      <c r="W187" s="90"/>
      <c r="X187" s="90"/>
      <c r="Y187" s="90"/>
    </row>
    <row r="188" spans="1:25" s="188" customFormat="1" x14ac:dyDescent="0.25">
      <c r="A188" s="187"/>
      <c r="B188" s="187"/>
      <c r="C188" s="187"/>
      <c r="D188" s="187"/>
      <c r="E188" s="187"/>
      <c r="F188" s="187"/>
      <c r="G188" s="187"/>
      <c r="H188" s="187"/>
      <c r="I188" s="187"/>
      <c r="J188" s="187"/>
      <c r="K188" s="187"/>
      <c r="Q188" s="90"/>
      <c r="R188" s="90"/>
      <c r="S188" s="90"/>
      <c r="T188" s="90"/>
      <c r="U188" s="90"/>
      <c r="V188" s="90"/>
      <c r="W188" s="90"/>
      <c r="X188" s="90"/>
      <c r="Y188" s="90"/>
    </row>
    <row r="189" spans="1:25" s="188" customFormat="1" x14ac:dyDescent="0.25">
      <c r="A189" s="187"/>
      <c r="B189" s="187"/>
      <c r="C189" s="187"/>
      <c r="D189" s="187"/>
      <c r="E189" s="187"/>
      <c r="F189" s="187"/>
      <c r="G189" s="187"/>
      <c r="H189" s="187"/>
      <c r="I189" s="187"/>
      <c r="J189" s="187"/>
      <c r="K189" s="187"/>
      <c r="Q189" s="90"/>
      <c r="R189" s="90"/>
      <c r="S189" s="90"/>
      <c r="T189" s="90"/>
      <c r="U189" s="90"/>
      <c r="V189" s="90"/>
      <c r="W189" s="90"/>
      <c r="X189" s="90"/>
      <c r="Y189" s="90"/>
    </row>
    <row r="190" spans="1:25" s="188" customFormat="1" x14ac:dyDescent="0.25">
      <c r="A190" s="187"/>
      <c r="B190" s="187"/>
      <c r="C190" s="187"/>
      <c r="D190" s="187"/>
      <c r="E190" s="187"/>
      <c r="F190" s="187"/>
      <c r="G190" s="187"/>
      <c r="H190" s="187"/>
      <c r="I190" s="187"/>
      <c r="J190" s="187"/>
      <c r="K190" s="187"/>
      <c r="Q190" s="90"/>
      <c r="R190" s="90"/>
      <c r="S190" s="90"/>
      <c r="T190" s="90"/>
      <c r="U190" s="90"/>
      <c r="V190" s="90"/>
      <c r="W190" s="90"/>
      <c r="X190" s="90"/>
      <c r="Y190" s="90"/>
    </row>
    <row r="191" spans="1:25" s="188" customFormat="1" x14ac:dyDescent="0.25">
      <c r="A191" s="187"/>
      <c r="B191" s="187"/>
      <c r="C191" s="187"/>
      <c r="D191" s="187"/>
      <c r="E191" s="187"/>
      <c r="F191" s="187"/>
      <c r="G191" s="187"/>
      <c r="H191" s="187"/>
      <c r="I191" s="187"/>
      <c r="J191" s="187"/>
      <c r="K191" s="187"/>
      <c r="Q191" s="90"/>
      <c r="R191" s="90"/>
      <c r="S191" s="90"/>
      <c r="T191" s="90"/>
      <c r="U191" s="90"/>
      <c r="V191" s="90"/>
      <c r="W191" s="90"/>
      <c r="X191" s="90"/>
      <c r="Y191" s="90"/>
    </row>
    <row r="192" spans="1:25" s="188" customFormat="1" x14ac:dyDescent="0.25">
      <c r="A192" s="187"/>
      <c r="B192" s="187"/>
      <c r="C192" s="187"/>
      <c r="D192" s="187"/>
      <c r="E192" s="187"/>
      <c r="F192" s="187"/>
      <c r="G192" s="187"/>
      <c r="H192" s="187"/>
      <c r="I192" s="187"/>
      <c r="J192" s="187"/>
      <c r="K192" s="187"/>
      <c r="Q192" s="90"/>
      <c r="R192" s="90"/>
      <c r="S192" s="90"/>
      <c r="T192" s="90"/>
      <c r="U192" s="90"/>
      <c r="V192" s="90"/>
      <c r="W192" s="90"/>
      <c r="X192" s="90"/>
      <c r="Y192" s="90"/>
    </row>
    <row r="193" spans="1:25" s="188" customFormat="1" x14ac:dyDescent="0.25">
      <c r="A193" s="187"/>
      <c r="B193" s="187"/>
      <c r="C193" s="187"/>
      <c r="D193" s="187"/>
      <c r="E193" s="187"/>
      <c r="F193" s="187"/>
      <c r="G193" s="187"/>
      <c r="H193" s="187"/>
      <c r="I193" s="187"/>
      <c r="J193" s="187"/>
      <c r="K193" s="187"/>
      <c r="Q193" s="90"/>
      <c r="R193" s="90"/>
      <c r="S193" s="90"/>
      <c r="T193" s="90"/>
      <c r="U193" s="90"/>
      <c r="V193" s="90"/>
      <c r="W193" s="90"/>
      <c r="X193" s="90"/>
      <c r="Y193" s="90"/>
    </row>
    <row r="194" spans="1:25" s="188" customFormat="1" x14ac:dyDescent="0.25">
      <c r="A194" s="187"/>
      <c r="B194" s="187"/>
      <c r="C194" s="187"/>
      <c r="D194" s="187"/>
      <c r="E194" s="187"/>
      <c r="F194" s="187"/>
      <c r="G194" s="187"/>
      <c r="H194" s="187"/>
      <c r="I194" s="187"/>
      <c r="J194" s="187"/>
      <c r="K194" s="187"/>
      <c r="Q194" s="90"/>
      <c r="R194" s="90"/>
      <c r="S194" s="90"/>
      <c r="T194" s="90"/>
      <c r="U194" s="90"/>
      <c r="V194" s="90"/>
      <c r="W194" s="90"/>
      <c r="X194" s="90"/>
      <c r="Y194" s="90"/>
    </row>
    <row r="195" spans="1:25" s="188" customFormat="1" x14ac:dyDescent="0.25">
      <c r="A195" s="187"/>
      <c r="B195" s="187"/>
      <c r="C195" s="187"/>
      <c r="D195" s="187"/>
      <c r="E195" s="187"/>
      <c r="F195" s="187"/>
      <c r="G195" s="187"/>
      <c r="H195" s="187"/>
      <c r="I195" s="187"/>
      <c r="J195" s="187"/>
      <c r="K195" s="187"/>
      <c r="Q195" s="90"/>
      <c r="R195" s="90"/>
      <c r="S195" s="90"/>
      <c r="T195" s="90"/>
      <c r="U195" s="90"/>
      <c r="V195" s="90"/>
      <c r="W195" s="90"/>
      <c r="X195" s="90"/>
      <c r="Y195" s="90"/>
    </row>
    <row r="196" spans="1:25" s="188" customFormat="1" x14ac:dyDescent="0.25">
      <c r="A196" s="187"/>
      <c r="B196" s="187"/>
      <c r="C196" s="187"/>
      <c r="D196" s="187"/>
      <c r="E196" s="187"/>
      <c r="F196" s="187"/>
      <c r="G196" s="187"/>
      <c r="H196" s="187"/>
      <c r="I196" s="187"/>
      <c r="J196" s="187"/>
      <c r="K196" s="187"/>
      <c r="Q196" s="90"/>
      <c r="R196" s="90"/>
      <c r="S196" s="90"/>
      <c r="T196" s="90"/>
      <c r="U196" s="90"/>
      <c r="V196" s="90"/>
      <c r="W196" s="90"/>
      <c r="X196" s="90"/>
      <c r="Y196" s="90"/>
    </row>
    <row r="197" spans="1:25" s="188" customFormat="1" x14ac:dyDescent="0.25">
      <c r="A197" s="187"/>
      <c r="B197" s="187"/>
      <c r="C197" s="187"/>
      <c r="D197" s="187"/>
      <c r="E197" s="187"/>
      <c r="F197" s="187"/>
      <c r="G197" s="187"/>
      <c r="H197" s="187"/>
      <c r="I197" s="187"/>
      <c r="J197" s="187"/>
      <c r="K197" s="187"/>
      <c r="Q197" s="90"/>
      <c r="R197" s="90"/>
      <c r="S197" s="90"/>
      <c r="T197" s="90"/>
      <c r="U197" s="90"/>
      <c r="V197" s="90"/>
      <c r="W197" s="90"/>
      <c r="X197" s="90"/>
      <c r="Y197" s="90"/>
    </row>
  </sheetData>
  <pageMargins left="1.0629921259842521" right="0.11811023622047245" top="0.94488188976377963" bottom="0.15748031496062992" header="0" footer="0"/>
  <pageSetup scale="7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0">
    <pageSetUpPr fitToPage="1"/>
  </sheetPr>
  <dimension ref="A1:F528"/>
  <sheetViews>
    <sheetView zoomScaleNormal="100" workbookViewId="0">
      <selection activeCell="A528" sqref="A528"/>
    </sheetView>
  </sheetViews>
  <sheetFormatPr baseColWidth="10" defaultColWidth="9.140625" defaultRowHeight="12.75" x14ac:dyDescent="0.25"/>
  <cols>
    <col min="1" max="1" width="30.7109375" style="166" customWidth="1"/>
    <col min="2" max="2" width="30.140625" style="166" customWidth="1"/>
    <col min="3" max="3" width="52.85546875" style="167" customWidth="1"/>
    <col min="4" max="4" width="17.140625" style="168" customWidth="1"/>
    <col min="5" max="5" width="15.42578125" style="167" customWidth="1"/>
    <col min="6" max="6" width="25.7109375" style="167" customWidth="1"/>
    <col min="7" max="16384" width="9.140625" style="152"/>
  </cols>
  <sheetData>
    <row r="1" spans="1:6" s="150" customFormat="1" x14ac:dyDescent="0.25">
      <c r="A1" s="525" t="s">
        <v>1494</v>
      </c>
      <c r="B1" s="526" t="s">
        <v>821</v>
      </c>
      <c r="C1" s="527" t="s">
        <v>822</v>
      </c>
      <c r="D1" s="527" t="s">
        <v>823</v>
      </c>
      <c r="E1" s="528" t="s">
        <v>825</v>
      </c>
      <c r="F1" s="529" t="s">
        <v>1495</v>
      </c>
    </row>
    <row r="2" spans="1:6" ht="20.100000000000001" customHeight="1" x14ac:dyDescent="0.25">
      <c r="A2" s="542" t="s">
        <v>1034</v>
      </c>
      <c r="B2" s="543" t="s">
        <v>1496</v>
      </c>
      <c r="C2" s="484" t="s">
        <v>1497</v>
      </c>
      <c r="D2" s="485" t="s">
        <v>1498</v>
      </c>
      <c r="E2" s="486">
        <v>944</v>
      </c>
      <c r="F2" s="492" t="s">
        <v>1499</v>
      </c>
    </row>
    <row r="3" spans="1:6" x14ac:dyDescent="0.25">
      <c r="A3" s="542" t="s">
        <v>1034</v>
      </c>
      <c r="B3" s="543" t="s">
        <v>1496</v>
      </c>
      <c r="C3" s="484" t="s">
        <v>1500</v>
      </c>
      <c r="D3" s="485" t="s">
        <v>1498</v>
      </c>
      <c r="E3" s="486">
        <v>590</v>
      </c>
      <c r="F3" s="492" t="s">
        <v>1499</v>
      </c>
    </row>
    <row r="4" spans="1:6" ht="24" x14ac:dyDescent="0.25">
      <c r="A4" s="544" t="s">
        <v>1027</v>
      </c>
      <c r="B4" s="545" t="s">
        <v>1501</v>
      </c>
      <c r="C4" s="545" t="s">
        <v>1502</v>
      </c>
      <c r="D4" s="546" t="s">
        <v>1498</v>
      </c>
      <c r="E4" s="547">
        <v>5000.5</v>
      </c>
      <c r="F4" s="493" t="s">
        <v>1503</v>
      </c>
    </row>
    <row r="5" spans="1:6" ht="24" x14ac:dyDescent="0.25">
      <c r="A5" s="544" t="s">
        <v>1027</v>
      </c>
      <c r="B5" s="545" t="s">
        <v>1501</v>
      </c>
      <c r="C5" s="545" t="s">
        <v>1504</v>
      </c>
      <c r="D5" s="546" t="s">
        <v>1498</v>
      </c>
      <c r="E5" s="547">
        <v>10133.5</v>
      </c>
      <c r="F5" s="493" t="s">
        <v>1503</v>
      </c>
    </row>
    <row r="6" spans="1:6" ht="24" x14ac:dyDescent="0.25">
      <c r="A6" s="544" t="s">
        <v>1027</v>
      </c>
      <c r="B6" s="545" t="s">
        <v>1501</v>
      </c>
      <c r="C6" s="545" t="s">
        <v>1505</v>
      </c>
      <c r="D6" s="546" t="s">
        <v>1498</v>
      </c>
      <c r="E6" s="547">
        <v>25488</v>
      </c>
      <c r="F6" s="493" t="s">
        <v>1503</v>
      </c>
    </row>
    <row r="7" spans="1:6" ht="24" x14ac:dyDescent="0.25">
      <c r="A7" s="544" t="s">
        <v>1027</v>
      </c>
      <c r="B7" s="545" t="s">
        <v>1501</v>
      </c>
      <c r="C7" s="545" t="s">
        <v>1506</v>
      </c>
      <c r="D7" s="546" t="s">
        <v>1498</v>
      </c>
      <c r="E7" s="547">
        <v>61419</v>
      </c>
      <c r="F7" s="493" t="s">
        <v>1503</v>
      </c>
    </row>
    <row r="8" spans="1:6" ht="21.95" customHeight="1" x14ac:dyDescent="0.25">
      <c r="A8" s="544" t="s">
        <v>1027</v>
      </c>
      <c r="B8" s="545" t="s">
        <v>1501</v>
      </c>
      <c r="C8" s="545" t="s">
        <v>1507</v>
      </c>
      <c r="D8" s="546" t="s">
        <v>1498</v>
      </c>
      <c r="E8" s="547">
        <v>33435.300000000003</v>
      </c>
      <c r="F8" s="493" t="s">
        <v>1503</v>
      </c>
    </row>
    <row r="9" spans="1:6" ht="17.100000000000001" customHeight="1" x14ac:dyDescent="0.25">
      <c r="A9" s="544" t="s">
        <v>1027</v>
      </c>
      <c r="B9" s="545" t="s">
        <v>1501</v>
      </c>
      <c r="C9" s="545" t="s">
        <v>1508</v>
      </c>
      <c r="D9" s="546" t="s">
        <v>1498</v>
      </c>
      <c r="E9" s="547">
        <v>9410.5</v>
      </c>
      <c r="F9" s="493" t="s">
        <v>1503</v>
      </c>
    </row>
    <row r="10" spans="1:6" ht="18.95" customHeight="1" x14ac:dyDescent="0.25">
      <c r="A10" s="544" t="s">
        <v>1027</v>
      </c>
      <c r="B10" s="545" t="s">
        <v>1501</v>
      </c>
      <c r="C10" s="545" t="s">
        <v>1509</v>
      </c>
      <c r="D10" s="546" t="s">
        <v>1498</v>
      </c>
      <c r="E10" s="547">
        <v>5929.5</v>
      </c>
      <c r="F10" s="493" t="s">
        <v>1503</v>
      </c>
    </row>
    <row r="11" spans="1:6" ht="17.100000000000001" customHeight="1" x14ac:dyDescent="0.25">
      <c r="A11" s="544" t="s">
        <v>1027</v>
      </c>
      <c r="B11" s="545" t="s">
        <v>1501</v>
      </c>
      <c r="C11" s="545" t="s">
        <v>1510</v>
      </c>
      <c r="D11" s="546" t="s">
        <v>1498</v>
      </c>
      <c r="E11" s="547">
        <v>65844</v>
      </c>
      <c r="F11" s="493" t="s">
        <v>1503</v>
      </c>
    </row>
    <row r="12" spans="1:6" ht="18" customHeight="1" x14ac:dyDescent="0.25">
      <c r="A12" s="544" t="s">
        <v>1027</v>
      </c>
      <c r="B12" s="545" t="s">
        <v>1501</v>
      </c>
      <c r="C12" s="545" t="s">
        <v>1511</v>
      </c>
      <c r="D12" s="546" t="s">
        <v>1498</v>
      </c>
      <c r="E12" s="547">
        <v>29393.8</v>
      </c>
      <c r="F12" s="493" t="s">
        <v>1503</v>
      </c>
    </row>
    <row r="13" spans="1:6" ht="18" customHeight="1" x14ac:dyDescent="0.25">
      <c r="A13" s="544" t="s">
        <v>1027</v>
      </c>
      <c r="B13" s="545" t="s">
        <v>1501</v>
      </c>
      <c r="C13" s="545" t="s">
        <v>1512</v>
      </c>
      <c r="D13" s="546" t="s">
        <v>1498</v>
      </c>
      <c r="E13" s="547">
        <v>27193.1</v>
      </c>
      <c r="F13" s="493" t="s">
        <v>1503</v>
      </c>
    </row>
    <row r="14" spans="1:6" ht="24" x14ac:dyDescent="0.25">
      <c r="A14" s="544" t="s">
        <v>1027</v>
      </c>
      <c r="B14" s="545" t="s">
        <v>1501</v>
      </c>
      <c r="C14" s="545" t="s">
        <v>1513</v>
      </c>
      <c r="D14" s="546" t="s">
        <v>1498</v>
      </c>
      <c r="E14" s="547">
        <v>50380.1</v>
      </c>
      <c r="F14" s="493" t="s">
        <v>1503</v>
      </c>
    </row>
    <row r="15" spans="1:6" ht="24" x14ac:dyDescent="0.25">
      <c r="A15" s="544" t="s">
        <v>1027</v>
      </c>
      <c r="B15" s="545" t="s">
        <v>1501</v>
      </c>
      <c r="C15" s="545" t="s">
        <v>1514</v>
      </c>
      <c r="D15" s="546" t="s">
        <v>1498</v>
      </c>
      <c r="E15" s="547">
        <v>29323</v>
      </c>
      <c r="F15" s="493" t="s">
        <v>1503</v>
      </c>
    </row>
    <row r="16" spans="1:6" ht="24" x14ac:dyDescent="0.25">
      <c r="A16" s="544" t="s">
        <v>1027</v>
      </c>
      <c r="B16" s="545" t="s">
        <v>1501</v>
      </c>
      <c r="C16" s="545" t="s">
        <v>1515</v>
      </c>
      <c r="D16" s="546" t="s">
        <v>1498</v>
      </c>
      <c r="E16" s="547">
        <v>32833.5</v>
      </c>
      <c r="F16" s="493" t="s">
        <v>1503</v>
      </c>
    </row>
    <row r="17" spans="1:6" ht="24" x14ac:dyDescent="0.25">
      <c r="A17" s="544" t="s">
        <v>1027</v>
      </c>
      <c r="B17" s="545" t="s">
        <v>1501</v>
      </c>
      <c r="C17" s="545" t="s">
        <v>1516</v>
      </c>
      <c r="D17" s="546" t="s">
        <v>1498</v>
      </c>
      <c r="E17" s="547">
        <v>12537.5</v>
      </c>
      <c r="F17" s="493" t="s">
        <v>1503</v>
      </c>
    </row>
    <row r="18" spans="1:6" ht="24" x14ac:dyDescent="0.25">
      <c r="A18" s="544" t="s">
        <v>1027</v>
      </c>
      <c r="B18" s="545" t="s">
        <v>1501</v>
      </c>
      <c r="C18" s="545" t="s">
        <v>1517</v>
      </c>
      <c r="D18" s="546" t="s">
        <v>1498</v>
      </c>
      <c r="E18" s="547">
        <v>12626</v>
      </c>
      <c r="F18" s="493" t="s">
        <v>1503</v>
      </c>
    </row>
    <row r="19" spans="1:6" ht="24" x14ac:dyDescent="0.25">
      <c r="A19" s="544" t="s">
        <v>1027</v>
      </c>
      <c r="B19" s="545" t="s">
        <v>1501</v>
      </c>
      <c r="C19" s="545" t="s">
        <v>1518</v>
      </c>
      <c r="D19" s="546" t="s">
        <v>1498</v>
      </c>
      <c r="E19" s="547">
        <v>95892.7</v>
      </c>
      <c r="F19" s="493" t="s">
        <v>1503</v>
      </c>
    </row>
    <row r="20" spans="1:6" ht="22.5" customHeight="1" x14ac:dyDescent="0.25">
      <c r="A20" s="544" t="s">
        <v>1027</v>
      </c>
      <c r="B20" s="545" t="s">
        <v>1501</v>
      </c>
      <c r="C20" s="545" t="s">
        <v>1519</v>
      </c>
      <c r="D20" s="546" t="s">
        <v>1498</v>
      </c>
      <c r="E20" s="547">
        <v>19706</v>
      </c>
      <c r="F20" s="493" t="s">
        <v>1503</v>
      </c>
    </row>
    <row r="21" spans="1:6" ht="22.5" customHeight="1" x14ac:dyDescent="0.25">
      <c r="A21" s="544" t="s">
        <v>1027</v>
      </c>
      <c r="B21" s="545" t="s">
        <v>1501</v>
      </c>
      <c r="C21" s="545" t="s">
        <v>1520</v>
      </c>
      <c r="D21" s="546" t="s">
        <v>1498</v>
      </c>
      <c r="E21" s="547">
        <v>30975</v>
      </c>
      <c r="F21" s="493" t="s">
        <v>1503</v>
      </c>
    </row>
    <row r="22" spans="1:6" x14ac:dyDescent="0.25">
      <c r="A22" s="544" t="s">
        <v>1027</v>
      </c>
      <c r="B22" s="545" t="s">
        <v>1501</v>
      </c>
      <c r="C22" s="545" t="s">
        <v>1521</v>
      </c>
      <c r="D22" s="546" t="s">
        <v>1498</v>
      </c>
      <c r="E22" s="547">
        <v>15251.5</v>
      </c>
      <c r="F22" s="493" t="s">
        <v>1503</v>
      </c>
    </row>
    <row r="23" spans="1:6" x14ac:dyDescent="0.25">
      <c r="A23" s="544" t="s">
        <v>1027</v>
      </c>
      <c r="B23" s="545" t="s">
        <v>1501</v>
      </c>
      <c r="C23" s="545" t="s">
        <v>1522</v>
      </c>
      <c r="D23" s="546" t="s">
        <v>1498</v>
      </c>
      <c r="E23" s="547">
        <v>24225.4</v>
      </c>
      <c r="F23" s="493" t="s">
        <v>1503</v>
      </c>
    </row>
    <row r="24" spans="1:6" ht="22.5" customHeight="1" x14ac:dyDescent="0.25">
      <c r="A24" s="548" t="s">
        <v>1049</v>
      </c>
      <c r="B24" s="549" t="s">
        <v>1523</v>
      </c>
      <c r="C24" s="550" t="s">
        <v>1524</v>
      </c>
      <c r="D24" s="551" t="s">
        <v>1525</v>
      </c>
      <c r="E24" s="552">
        <v>1003</v>
      </c>
      <c r="F24" s="494" t="s">
        <v>1526</v>
      </c>
    </row>
    <row r="25" spans="1:6" x14ac:dyDescent="0.25">
      <c r="A25" s="548" t="s">
        <v>1049</v>
      </c>
      <c r="B25" s="549" t="s">
        <v>1523</v>
      </c>
      <c r="C25" s="550" t="s">
        <v>1527</v>
      </c>
      <c r="D25" s="551" t="s">
        <v>1525</v>
      </c>
      <c r="E25" s="552">
        <v>1003</v>
      </c>
      <c r="F25" s="494" t="s">
        <v>1526</v>
      </c>
    </row>
    <row r="26" spans="1:6" ht="24" customHeight="1" x14ac:dyDescent="0.25">
      <c r="A26" s="548" t="s">
        <v>1049</v>
      </c>
      <c r="B26" s="549" t="s">
        <v>1523</v>
      </c>
      <c r="C26" s="550" t="s">
        <v>1528</v>
      </c>
      <c r="D26" s="551" t="s">
        <v>1525</v>
      </c>
      <c r="E26" s="552">
        <v>3009</v>
      </c>
      <c r="F26" s="494" t="s">
        <v>1526</v>
      </c>
    </row>
    <row r="27" spans="1:6" x14ac:dyDescent="0.25">
      <c r="A27" s="548" t="s">
        <v>1049</v>
      </c>
      <c r="B27" s="549" t="s">
        <v>1523</v>
      </c>
      <c r="C27" s="550" t="s">
        <v>1529</v>
      </c>
      <c r="D27" s="551" t="s">
        <v>1525</v>
      </c>
      <c r="E27" s="552">
        <v>1882.1</v>
      </c>
      <c r="F27" s="494" t="s">
        <v>1526</v>
      </c>
    </row>
    <row r="28" spans="1:6" x14ac:dyDescent="0.25">
      <c r="A28" s="548" t="s">
        <v>1049</v>
      </c>
      <c r="B28" s="549" t="s">
        <v>1523</v>
      </c>
      <c r="C28" s="550" t="s">
        <v>1530</v>
      </c>
      <c r="D28" s="551" t="s">
        <v>1498</v>
      </c>
      <c r="E28" s="552">
        <v>83.78</v>
      </c>
      <c r="F28" s="494" t="s">
        <v>1526</v>
      </c>
    </row>
    <row r="29" spans="1:6" x14ac:dyDescent="0.25">
      <c r="A29" s="548" t="s">
        <v>1049</v>
      </c>
      <c r="B29" s="549" t="s">
        <v>1523</v>
      </c>
      <c r="C29" s="550" t="s">
        <v>1531</v>
      </c>
      <c r="D29" s="551" t="s">
        <v>1498</v>
      </c>
      <c r="E29" s="552">
        <v>192.34</v>
      </c>
      <c r="F29" s="494" t="s">
        <v>1526</v>
      </c>
    </row>
    <row r="30" spans="1:6" x14ac:dyDescent="0.25">
      <c r="A30" s="548" t="s">
        <v>1049</v>
      </c>
      <c r="B30" s="549" t="s">
        <v>1523</v>
      </c>
      <c r="C30" s="550" t="s">
        <v>1532</v>
      </c>
      <c r="D30" s="551" t="s">
        <v>1498</v>
      </c>
      <c r="E30" s="552">
        <v>421.26</v>
      </c>
      <c r="F30" s="494" t="s">
        <v>1526</v>
      </c>
    </row>
    <row r="31" spans="1:6" x14ac:dyDescent="0.25">
      <c r="A31" s="553" t="s">
        <v>1533</v>
      </c>
      <c r="B31" s="554" t="s">
        <v>1534</v>
      </c>
      <c r="C31" s="555" t="s">
        <v>1535</v>
      </c>
      <c r="D31" s="556" t="s">
        <v>1498</v>
      </c>
      <c r="E31" s="557">
        <v>6500</v>
      </c>
      <c r="F31" s="495" t="s">
        <v>1536</v>
      </c>
    </row>
    <row r="32" spans="1:6" x14ac:dyDescent="0.25">
      <c r="A32" s="553" t="s">
        <v>1533</v>
      </c>
      <c r="B32" s="554" t="s">
        <v>1534</v>
      </c>
      <c r="C32" s="555" t="s">
        <v>1537</v>
      </c>
      <c r="D32" s="556" t="s">
        <v>1498</v>
      </c>
      <c r="E32" s="557">
        <v>7265.26</v>
      </c>
      <c r="F32" s="495" t="s">
        <v>1536</v>
      </c>
    </row>
    <row r="33" spans="1:6" x14ac:dyDescent="0.25">
      <c r="A33" s="553" t="s">
        <v>1533</v>
      </c>
      <c r="B33" s="554" t="s">
        <v>1534</v>
      </c>
      <c r="C33" s="555" t="s">
        <v>1538</v>
      </c>
      <c r="D33" s="556" t="s">
        <v>1498</v>
      </c>
      <c r="E33" s="557">
        <v>4675.2539999999999</v>
      </c>
      <c r="F33" s="495" t="s">
        <v>1536</v>
      </c>
    </row>
    <row r="34" spans="1:6" x14ac:dyDescent="0.25">
      <c r="A34" s="553" t="s">
        <v>1533</v>
      </c>
      <c r="B34" s="554" t="s">
        <v>1534</v>
      </c>
      <c r="C34" s="555" t="s">
        <v>1539</v>
      </c>
      <c r="D34" s="556" t="s">
        <v>1498</v>
      </c>
      <c r="E34" s="557">
        <v>16785.5</v>
      </c>
      <c r="F34" s="495" t="s">
        <v>1536</v>
      </c>
    </row>
    <row r="35" spans="1:6" x14ac:dyDescent="0.25">
      <c r="A35" s="553" t="s">
        <v>1533</v>
      </c>
      <c r="B35" s="554" t="s">
        <v>1534</v>
      </c>
      <c r="C35" s="555" t="s">
        <v>1540</v>
      </c>
      <c r="D35" s="556" t="s">
        <v>1498</v>
      </c>
      <c r="E35" s="557">
        <v>15163</v>
      </c>
      <c r="F35" s="495" t="s">
        <v>1536</v>
      </c>
    </row>
    <row r="36" spans="1:6" ht="24" x14ac:dyDescent="0.25">
      <c r="A36" s="558" t="s">
        <v>1122</v>
      </c>
      <c r="B36" s="559" t="s">
        <v>1541</v>
      </c>
      <c r="C36" s="560" t="s">
        <v>1542</v>
      </c>
      <c r="D36" s="561" t="s">
        <v>1498</v>
      </c>
      <c r="E36" s="562">
        <v>2330.5</v>
      </c>
      <c r="F36" s="496" t="s">
        <v>1543</v>
      </c>
    </row>
    <row r="37" spans="1:6" ht="24" x14ac:dyDescent="0.25">
      <c r="A37" s="558" t="s">
        <v>1122</v>
      </c>
      <c r="B37" s="559" t="s">
        <v>1541</v>
      </c>
      <c r="C37" s="560" t="s">
        <v>1544</v>
      </c>
      <c r="D37" s="561"/>
      <c r="E37" s="562">
        <v>1150</v>
      </c>
      <c r="F37" s="496" t="s">
        <v>1543</v>
      </c>
    </row>
    <row r="38" spans="1:6" ht="24" x14ac:dyDescent="0.25">
      <c r="A38" s="558" t="s">
        <v>1122</v>
      </c>
      <c r="B38" s="559" t="s">
        <v>1541</v>
      </c>
      <c r="C38" s="560" t="s">
        <v>1545</v>
      </c>
      <c r="D38" s="561" t="s">
        <v>1498</v>
      </c>
      <c r="E38" s="562">
        <v>2330.5</v>
      </c>
      <c r="F38" s="496" t="s">
        <v>1543</v>
      </c>
    </row>
    <row r="39" spans="1:6" ht="24" x14ac:dyDescent="0.25">
      <c r="A39" s="558" t="s">
        <v>1122</v>
      </c>
      <c r="B39" s="559" t="s">
        <v>1541</v>
      </c>
      <c r="C39" s="560" t="s">
        <v>1546</v>
      </c>
      <c r="D39" s="561" t="s">
        <v>1498</v>
      </c>
      <c r="E39" s="562">
        <v>3009</v>
      </c>
      <c r="F39" s="496" t="s">
        <v>1543</v>
      </c>
    </row>
    <row r="40" spans="1:6" ht="24" x14ac:dyDescent="0.25">
      <c r="A40" s="558" t="s">
        <v>1122</v>
      </c>
      <c r="B40" s="559" t="s">
        <v>1541</v>
      </c>
      <c r="C40" s="560" t="s">
        <v>1547</v>
      </c>
      <c r="D40" s="561" t="s">
        <v>1498</v>
      </c>
      <c r="E40" s="562">
        <v>1150.5</v>
      </c>
      <c r="F40" s="496" t="s">
        <v>1543</v>
      </c>
    </row>
    <row r="41" spans="1:6" ht="24" x14ac:dyDescent="0.25">
      <c r="A41" s="558" t="s">
        <v>1122</v>
      </c>
      <c r="B41" s="559" t="s">
        <v>1541</v>
      </c>
      <c r="C41" s="560" t="s">
        <v>1548</v>
      </c>
      <c r="D41" s="561" t="s">
        <v>1498</v>
      </c>
      <c r="E41" s="562">
        <v>1150.5</v>
      </c>
      <c r="F41" s="496" t="s">
        <v>1543</v>
      </c>
    </row>
    <row r="42" spans="1:6" ht="24" x14ac:dyDescent="0.25">
      <c r="A42" s="558" t="s">
        <v>1122</v>
      </c>
      <c r="B42" s="559" t="s">
        <v>1541</v>
      </c>
      <c r="C42" s="560" t="s">
        <v>1549</v>
      </c>
      <c r="D42" s="561" t="s">
        <v>1498</v>
      </c>
      <c r="E42" s="562">
        <v>1947</v>
      </c>
      <c r="F42" s="496" t="s">
        <v>1543</v>
      </c>
    </row>
    <row r="43" spans="1:6" ht="22.5" customHeight="1" x14ac:dyDescent="0.25">
      <c r="A43" s="558" t="s">
        <v>1122</v>
      </c>
      <c r="B43" s="559" t="s">
        <v>1541</v>
      </c>
      <c r="C43" s="560" t="s">
        <v>1550</v>
      </c>
      <c r="D43" s="561" t="s">
        <v>1498</v>
      </c>
      <c r="E43" s="562">
        <v>2212.5</v>
      </c>
      <c r="F43" s="496" t="s">
        <v>1543</v>
      </c>
    </row>
    <row r="44" spans="1:6" ht="18.95" customHeight="1" x14ac:dyDescent="0.25">
      <c r="A44" s="563" t="s">
        <v>1551</v>
      </c>
      <c r="B44" s="564" t="s">
        <v>1552</v>
      </c>
      <c r="C44" s="487" t="s">
        <v>1553</v>
      </c>
      <c r="D44" s="565" t="s">
        <v>1498</v>
      </c>
      <c r="E44" s="566">
        <v>11210</v>
      </c>
      <c r="F44" s="497" t="s">
        <v>1554</v>
      </c>
    </row>
    <row r="45" spans="1:6" ht="17.100000000000001" customHeight="1" x14ac:dyDescent="0.25">
      <c r="A45" s="563" t="s">
        <v>1551</v>
      </c>
      <c r="B45" s="564" t="s">
        <v>1552</v>
      </c>
      <c r="C45" s="487" t="s">
        <v>1555</v>
      </c>
      <c r="D45" s="565" t="s">
        <v>1498</v>
      </c>
      <c r="E45" s="566">
        <v>15692.82</v>
      </c>
      <c r="F45" s="497" t="s">
        <v>1554</v>
      </c>
    </row>
    <row r="46" spans="1:6" x14ac:dyDescent="0.25">
      <c r="A46" s="563" t="s">
        <v>1551</v>
      </c>
      <c r="B46" s="564" t="s">
        <v>1552</v>
      </c>
      <c r="C46" s="487" t="s">
        <v>1556</v>
      </c>
      <c r="D46" s="565" t="s">
        <v>1498</v>
      </c>
      <c r="E46" s="566">
        <v>342200</v>
      </c>
      <c r="F46" s="497" t="s">
        <v>1554</v>
      </c>
    </row>
    <row r="47" spans="1:6" ht="21" customHeight="1" x14ac:dyDescent="0.25">
      <c r="A47" s="563" t="s">
        <v>1551</v>
      </c>
      <c r="B47" s="564" t="s">
        <v>1552</v>
      </c>
      <c r="C47" s="487" t="s">
        <v>1557</v>
      </c>
      <c r="D47" s="565" t="s">
        <v>1498</v>
      </c>
      <c r="E47" s="566">
        <v>6254</v>
      </c>
      <c r="F47" s="497" t="s">
        <v>1554</v>
      </c>
    </row>
    <row r="48" spans="1:6" ht="14.1" customHeight="1" x14ac:dyDescent="0.25">
      <c r="A48" s="563" t="s">
        <v>1551</v>
      </c>
      <c r="B48" s="564" t="s">
        <v>1552</v>
      </c>
      <c r="C48" s="487" t="s">
        <v>1558</v>
      </c>
      <c r="D48" s="565" t="s">
        <v>1498</v>
      </c>
      <c r="E48" s="566">
        <v>531000</v>
      </c>
      <c r="F48" s="497" t="s">
        <v>1554</v>
      </c>
    </row>
    <row r="49" spans="1:6" ht="24" x14ac:dyDescent="0.25">
      <c r="A49" s="563" t="s">
        <v>1551</v>
      </c>
      <c r="B49" s="564" t="s">
        <v>1552</v>
      </c>
      <c r="C49" s="487" t="s">
        <v>1559</v>
      </c>
      <c r="D49" s="565" t="s">
        <v>1498</v>
      </c>
      <c r="E49" s="566">
        <v>49794.525000000001</v>
      </c>
      <c r="F49" s="497" t="s">
        <v>1554</v>
      </c>
    </row>
    <row r="50" spans="1:6" x14ac:dyDescent="0.25">
      <c r="A50" s="563" t="s">
        <v>1551</v>
      </c>
      <c r="B50" s="564" t="s">
        <v>1552</v>
      </c>
      <c r="C50" s="487" t="s">
        <v>1560</v>
      </c>
      <c r="D50" s="565" t="s">
        <v>1498</v>
      </c>
      <c r="E50" s="566">
        <v>275000</v>
      </c>
      <c r="F50" s="497" t="s">
        <v>1554</v>
      </c>
    </row>
    <row r="51" spans="1:6" x14ac:dyDescent="0.25">
      <c r="A51" s="563" t="s">
        <v>1551</v>
      </c>
      <c r="B51" s="564" t="s">
        <v>1552</v>
      </c>
      <c r="C51" s="487" t="s">
        <v>1561</v>
      </c>
      <c r="D51" s="565" t="s">
        <v>1498</v>
      </c>
      <c r="E51" s="566">
        <v>8407.5</v>
      </c>
      <c r="F51" s="497" t="s">
        <v>1554</v>
      </c>
    </row>
    <row r="52" spans="1:6" ht="15.95" customHeight="1" x14ac:dyDescent="0.25">
      <c r="A52" s="563" t="s">
        <v>1551</v>
      </c>
      <c r="B52" s="564" t="s">
        <v>1552</v>
      </c>
      <c r="C52" s="487" t="s">
        <v>1562</v>
      </c>
      <c r="D52" s="565" t="s">
        <v>1498</v>
      </c>
      <c r="E52" s="566">
        <v>96885.151100000003</v>
      </c>
      <c r="F52" s="497" t="s">
        <v>1554</v>
      </c>
    </row>
    <row r="53" spans="1:6" ht="15" customHeight="1" x14ac:dyDescent="0.25">
      <c r="A53" s="563" t="s">
        <v>1551</v>
      </c>
      <c r="B53" s="564" t="s">
        <v>1552</v>
      </c>
      <c r="C53" s="487" t="s">
        <v>1563</v>
      </c>
      <c r="D53" s="565" t="s">
        <v>1498</v>
      </c>
      <c r="E53" s="566">
        <v>250160</v>
      </c>
      <c r="F53" s="497" t="s">
        <v>1554</v>
      </c>
    </row>
    <row r="54" spans="1:6" x14ac:dyDescent="0.25">
      <c r="A54" s="563" t="s">
        <v>1551</v>
      </c>
      <c r="B54" s="564" t="s">
        <v>1552</v>
      </c>
      <c r="C54" s="487" t="s">
        <v>1564</v>
      </c>
      <c r="D54" s="565" t="s">
        <v>1498</v>
      </c>
      <c r="E54" s="566">
        <v>2950</v>
      </c>
      <c r="F54" s="497" t="s">
        <v>1554</v>
      </c>
    </row>
    <row r="55" spans="1:6" ht="14.1" customHeight="1" x14ac:dyDescent="0.25">
      <c r="A55" s="563" t="s">
        <v>1551</v>
      </c>
      <c r="B55" s="564" t="s">
        <v>1552</v>
      </c>
      <c r="C55" s="487" t="s">
        <v>1565</v>
      </c>
      <c r="D55" s="565" t="s">
        <v>1498</v>
      </c>
      <c r="E55" s="566">
        <v>226560</v>
      </c>
      <c r="F55" s="497" t="s">
        <v>1554</v>
      </c>
    </row>
    <row r="56" spans="1:6" ht="30.75" customHeight="1" x14ac:dyDescent="0.25">
      <c r="A56" s="563" t="s">
        <v>1551</v>
      </c>
      <c r="B56" s="564" t="s">
        <v>1552</v>
      </c>
      <c r="C56" s="487" t="s">
        <v>1566</v>
      </c>
      <c r="D56" s="565" t="s">
        <v>1498</v>
      </c>
      <c r="E56" s="566">
        <v>501500</v>
      </c>
      <c r="F56" s="497" t="s">
        <v>1554</v>
      </c>
    </row>
    <row r="57" spans="1:6" ht="15" customHeight="1" x14ac:dyDescent="0.25">
      <c r="A57" s="563" t="s">
        <v>1551</v>
      </c>
      <c r="B57" s="564" t="s">
        <v>1552</v>
      </c>
      <c r="C57" s="487" t="s">
        <v>1567</v>
      </c>
      <c r="D57" s="565" t="s">
        <v>1498</v>
      </c>
      <c r="E57" s="566">
        <v>41300</v>
      </c>
      <c r="F57" s="497" t="s">
        <v>1554</v>
      </c>
    </row>
    <row r="58" spans="1:6" ht="24" customHeight="1" x14ac:dyDescent="0.25">
      <c r="A58" s="563" t="s">
        <v>1551</v>
      </c>
      <c r="B58" s="564" t="s">
        <v>1552</v>
      </c>
      <c r="C58" s="487" t="s">
        <v>1568</v>
      </c>
      <c r="D58" s="565" t="s">
        <v>1498</v>
      </c>
      <c r="E58" s="566">
        <v>49560</v>
      </c>
      <c r="F58" s="497" t="s">
        <v>1554</v>
      </c>
    </row>
    <row r="59" spans="1:6" ht="14.1" customHeight="1" x14ac:dyDescent="0.25">
      <c r="A59" s="563" t="s">
        <v>1551</v>
      </c>
      <c r="B59" s="564" t="s">
        <v>1552</v>
      </c>
      <c r="C59" s="487" t="s">
        <v>1569</v>
      </c>
      <c r="D59" s="565" t="s">
        <v>1498</v>
      </c>
      <c r="E59" s="566">
        <v>188800</v>
      </c>
      <c r="F59" s="497" t="s">
        <v>1554</v>
      </c>
    </row>
    <row r="60" spans="1:6" ht="15" customHeight="1" x14ac:dyDescent="0.25">
      <c r="A60" s="563" t="s">
        <v>1551</v>
      </c>
      <c r="B60" s="564" t="s">
        <v>1552</v>
      </c>
      <c r="C60" s="487" t="s">
        <v>1570</v>
      </c>
      <c r="D60" s="565" t="s">
        <v>1498</v>
      </c>
      <c r="E60" s="566">
        <v>27140</v>
      </c>
      <c r="F60" s="497" t="s">
        <v>1554</v>
      </c>
    </row>
    <row r="61" spans="1:6" ht="15.95" customHeight="1" x14ac:dyDescent="0.25">
      <c r="A61" s="563" t="s">
        <v>1551</v>
      </c>
      <c r="B61" s="564" t="s">
        <v>1552</v>
      </c>
      <c r="C61" s="487" t="s">
        <v>1571</v>
      </c>
      <c r="D61" s="565" t="s">
        <v>1498</v>
      </c>
      <c r="E61" s="566">
        <v>49219.1806</v>
      </c>
      <c r="F61" s="497" t="s">
        <v>1554</v>
      </c>
    </row>
    <row r="62" spans="1:6" ht="18.95" customHeight="1" x14ac:dyDescent="0.25">
      <c r="A62" s="563" t="s">
        <v>1551</v>
      </c>
      <c r="B62" s="564" t="s">
        <v>1552</v>
      </c>
      <c r="C62" s="487" t="s">
        <v>1572</v>
      </c>
      <c r="D62" s="565" t="s">
        <v>1498</v>
      </c>
      <c r="E62" s="566">
        <v>26137.0707</v>
      </c>
      <c r="F62" s="497" t="s">
        <v>1554</v>
      </c>
    </row>
    <row r="63" spans="1:6" ht="20.100000000000001" customHeight="1" x14ac:dyDescent="0.25">
      <c r="A63" s="563" t="s">
        <v>1551</v>
      </c>
      <c r="B63" s="564" t="s">
        <v>1552</v>
      </c>
      <c r="C63" s="487" t="s">
        <v>1573</v>
      </c>
      <c r="D63" s="565" t="s">
        <v>1498</v>
      </c>
      <c r="E63" s="566">
        <v>105563.74400000001</v>
      </c>
      <c r="F63" s="497" t="s">
        <v>1554</v>
      </c>
    </row>
    <row r="64" spans="1:6" ht="18.95" customHeight="1" x14ac:dyDescent="0.25">
      <c r="A64" s="563" t="s">
        <v>1551</v>
      </c>
      <c r="B64" s="564" t="s">
        <v>1552</v>
      </c>
      <c r="C64" s="487" t="s">
        <v>1574</v>
      </c>
      <c r="D64" s="565" t="s">
        <v>1498</v>
      </c>
      <c r="E64" s="566">
        <v>6490</v>
      </c>
      <c r="F64" s="497" t="s">
        <v>1554</v>
      </c>
    </row>
    <row r="65" spans="1:6" ht="15" customHeight="1" x14ac:dyDescent="0.25">
      <c r="A65" s="563" t="s">
        <v>1551</v>
      </c>
      <c r="B65" s="564" t="s">
        <v>1552</v>
      </c>
      <c r="C65" s="487" t="s">
        <v>1575</v>
      </c>
      <c r="D65" s="565" t="s">
        <v>1498</v>
      </c>
      <c r="E65" s="566">
        <v>30335.3338</v>
      </c>
      <c r="F65" s="497" t="s">
        <v>1554</v>
      </c>
    </row>
    <row r="66" spans="1:6" ht="24" x14ac:dyDescent="0.25">
      <c r="A66" s="563" t="s">
        <v>1551</v>
      </c>
      <c r="B66" s="564" t="s">
        <v>1552</v>
      </c>
      <c r="C66" s="487" t="s">
        <v>1576</v>
      </c>
      <c r="D66" s="565" t="s">
        <v>1498</v>
      </c>
      <c r="E66" s="566">
        <v>72981.654699999999</v>
      </c>
      <c r="F66" s="497" t="s">
        <v>1554</v>
      </c>
    </row>
    <row r="67" spans="1:6" x14ac:dyDescent="0.25">
      <c r="A67" s="563" t="s">
        <v>1551</v>
      </c>
      <c r="B67" s="564" t="s">
        <v>1552</v>
      </c>
      <c r="C67" s="487" t="s">
        <v>1577</v>
      </c>
      <c r="D67" s="565" t="s">
        <v>1498</v>
      </c>
      <c r="E67" s="566">
        <v>172048.60250000001</v>
      </c>
      <c r="F67" s="497" t="s">
        <v>1554</v>
      </c>
    </row>
    <row r="68" spans="1:6" x14ac:dyDescent="0.25">
      <c r="A68" s="563" t="s">
        <v>1551</v>
      </c>
      <c r="B68" s="564" t="s">
        <v>1552</v>
      </c>
      <c r="C68" s="487" t="s">
        <v>1578</v>
      </c>
      <c r="D68" s="565" t="s">
        <v>1498</v>
      </c>
      <c r="E68" s="566">
        <v>104465.4</v>
      </c>
      <c r="F68" s="497" t="s">
        <v>1554</v>
      </c>
    </row>
    <row r="69" spans="1:6" x14ac:dyDescent="0.25">
      <c r="A69" s="563" t="s">
        <v>1551</v>
      </c>
      <c r="B69" s="564" t="s">
        <v>1552</v>
      </c>
      <c r="C69" s="487" t="s">
        <v>1579</v>
      </c>
      <c r="D69" s="565" t="s">
        <v>1498</v>
      </c>
      <c r="E69" s="566">
        <v>8314.2916999999998</v>
      </c>
      <c r="F69" s="497" t="s">
        <v>1554</v>
      </c>
    </row>
    <row r="70" spans="1:6" x14ac:dyDescent="0.25">
      <c r="A70" s="563" t="s">
        <v>1551</v>
      </c>
      <c r="B70" s="564" t="s">
        <v>1552</v>
      </c>
      <c r="C70" s="487" t="s">
        <v>1580</v>
      </c>
      <c r="D70" s="565" t="s">
        <v>1498</v>
      </c>
      <c r="E70" s="566">
        <v>198806.39999999999</v>
      </c>
      <c r="F70" s="497" t="s">
        <v>1554</v>
      </c>
    </row>
    <row r="71" spans="1:6" x14ac:dyDescent="0.25">
      <c r="A71" s="563" t="s">
        <v>1551</v>
      </c>
      <c r="B71" s="564" t="s">
        <v>1552</v>
      </c>
      <c r="C71" s="487" t="s">
        <v>1581</v>
      </c>
      <c r="D71" s="565" t="s">
        <v>1498</v>
      </c>
      <c r="E71" s="566">
        <v>11313.84</v>
      </c>
      <c r="F71" s="497" t="s">
        <v>1554</v>
      </c>
    </row>
    <row r="72" spans="1:6" x14ac:dyDescent="0.25">
      <c r="A72" s="563" t="s">
        <v>1551</v>
      </c>
      <c r="B72" s="564" t="s">
        <v>1552</v>
      </c>
      <c r="C72" s="487" t="s">
        <v>1582</v>
      </c>
      <c r="D72" s="565" t="s">
        <v>1498</v>
      </c>
      <c r="E72" s="566">
        <v>469017.40850000002</v>
      </c>
      <c r="F72" s="497" t="s">
        <v>1554</v>
      </c>
    </row>
    <row r="73" spans="1:6" x14ac:dyDescent="0.25">
      <c r="A73" s="563" t="s">
        <v>1551</v>
      </c>
      <c r="B73" s="564" t="s">
        <v>1552</v>
      </c>
      <c r="C73" s="487" t="s">
        <v>1583</v>
      </c>
      <c r="D73" s="565" t="s">
        <v>1498</v>
      </c>
      <c r="E73" s="566">
        <v>4501.7</v>
      </c>
      <c r="F73" s="497" t="s">
        <v>1554</v>
      </c>
    </row>
    <row r="74" spans="1:6" x14ac:dyDescent="0.25">
      <c r="A74" s="563" t="s">
        <v>1551</v>
      </c>
      <c r="B74" s="564" t="s">
        <v>1552</v>
      </c>
      <c r="C74" s="487" t="s">
        <v>1584</v>
      </c>
      <c r="D74" s="565" t="s">
        <v>1498</v>
      </c>
      <c r="E74" s="566">
        <v>161582.93400000001</v>
      </c>
      <c r="F74" s="497" t="s">
        <v>1554</v>
      </c>
    </row>
    <row r="75" spans="1:6" x14ac:dyDescent="0.25">
      <c r="A75" s="563" t="s">
        <v>1551</v>
      </c>
      <c r="B75" s="564" t="s">
        <v>1552</v>
      </c>
      <c r="C75" s="487" t="s">
        <v>1585</v>
      </c>
      <c r="D75" s="565" t="s">
        <v>1498</v>
      </c>
      <c r="E75" s="566">
        <v>344224.6911</v>
      </c>
      <c r="F75" s="497" t="s">
        <v>1554</v>
      </c>
    </row>
    <row r="76" spans="1:6" x14ac:dyDescent="0.25">
      <c r="A76" s="563" t="s">
        <v>1551</v>
      </c>
      <c r="B76" s="564" t="s">
        <v>1552</v>
      </c>
      <c r="C76" s="487" t="s">
        <v>1586</v>
      </c>
      <c r="D76" s="565" t="s">
        <v>1498</v>
      </c>
      <c r="E76" s="566">
        <v>24151.661800000002</v>
      </c>
      <c r="F76" s="497" t="s">
        <v>1554</v>
      </c>
    </row>
    <row r="77" spans="1:6" x14ac:dyDescent="0.25">
      <c r="A77" s="563" t="s">
        <v>1551</v>
      </c>
      <c r="B77" s="564" t="s">
        <v>1552</v>
      </c>
      <c r="C77" s="487" t="s">
        <v>1587</v>
      </c>
      <c r="D77" s="565" t="s">
        <v>1498</v>
      </c>
      <c r="E77" s="566">
        <v>12836.04</v>
      </c>
      <c r="F77" s="497" t="s">
        <v>1554</v>
      </c>
    </row>
    <row r="78" spans="1:6" x14ac:dyDescent="0.25">
      <c r="A78" s="563" t="s">
        <v>1551</v>
      </c>
      <c r="B78" s="564" t="s">
        <v>1552</v>
      </c>
      <c r="C78" s="487" t="s">
        <v>1588</v>
      </c>
      <c r="D78" s="565" t="s">
        <v>1498</v>
      </c>
      <c r="E78" s="566">
        <v>45994.842499999999</v>
      </c>
      <c r="F78" s="497" t="s">
        <v>1554</v>
      </c>
    </row>
    <row r="79" spans="1:6" x14ac:dyDescent="0.25">
      <c r="A79" s="563" t="s">
        <v>1551</v>
      </c>
      <c r="B79" s="564" t="s">
        <v>1552</v>
      </c>
      <c r="C79" s="487" t="s">
        <v>1589</v>
      </c>
      <c r="D79" s="565" t="s">
        <v>1498</v>
      </c>
      <c r="E79" s="566">
        <v>111029.4216</v>
      </c>
      <c r="F79" s="497" t="s">
        <v>1554</v>
      </c>
    </row>
    <row r="80" spans="1:6" x14ac:dyDescent="0.25">
      <c r="A80" s="563" t="s">
        <v>1551</v>
      </c>
      <c r="B80" s="564" t="s">
        <v>1552</v>
      </c>
      <c r="C80" s="487" t="s">
        <v>1590</v>
      </c>
      <c r="D80" s="565" t="s">
        <v>1498</v>
      </c>
      <c r="E80" s="566">
        <v>1770</v>
      </c>
      <c r="F80" s="497" t="s">
        <v>1554</v>
      </c>
    </row>
    <row r="81" spans="1:6" x14ac:dyDescent="0.25">
      <c r="A81" s="563" t="s">
        <v>1551</v>
      </c>
      <c r="B81" s="564" t="s">
        <v>1552</v>
      </c>
      <c r="C81" s="487" t="s">
        <v>1591</v>
      </c>
      <c r="D81" s="565" t="s">
        <v>1498</v>
      </c>
      <c r="E81" s="566">
        <v>4524.9931999999999</v>
      </c>
      <c r="F81" s="497" t="s">
        <v>1554</v>
      </c>
    </row>
    <row r="82" spans="1:6" ht="18.75" customHeight="1" x14ac:dyDescent="0.25">
      <c r="A82" s="563" t="s">
        <v>1551</v>
      </c>
      <c r="B82" s="564" t="s">
        <v>1552</v>
      </c>
      <c r="C82" s="487" t="s">
        <v>1592</v>
      </c>
      <c r="D82" s="565" t="s">
        <v>1498</v>
      </c>
      <c r="E82" s="566">
        <v>3299.87</v>
      </c>
      <c r="F82" s="497" t="s">
        <v>1554</v>
      </c>
    </row>
    <row r="83" spans="1:6" ht="20.25" customHeight="1" x14ac:dyDescent="0.25">
      <c r="A83" s="563" t="s">
        <v>1551</v>
      </c>
      <c r="B83" s="564" t="s">
        <v>1552</v>
      </c>
      <c r="C83" s="487" t="s">
        <v>1593</v>
      </c>
      <c r="D83" s="565" t="s">
        <v>1498</v>
      </c>
      <c r="E83" s="566">
        <v>4242.6899999999996</v>
      </c>
      <c r="F83" s="497" t="s">
        <v>1554</v>
      </c>
    </row>
    <row r="84" spans="1:6" ht="21.95" customHeight="1" x14ac:dyDescent="0.25">
      <c r="A84" s="563" t="s">
        <v>1551</v>
      </c>
      <c r="B84" s="564" t="s">
        <v>1552</v>
      </c>
      <c r="C84" s="487" t="s">
        <v>1594</v>
      </c>
      <c r="D84" s="565" t="s">
        <v>1498</v>
      </c>
      <c r="E84" s="566">
        <v>11859.991</v>
      </c>
      <c r="F84" s="497" t="s">
        <v>1554</v>
      </c>
    </row>
    <row r="85" spans="1:6" ht="18" customHeight="1" x14ac:dyDescent="0.25">
      <c r="A85" s="563" t="s">
        <v>1551</v>
      </c>
      <c r="B85" s="564" t="s">
        <v>1552</v>
      </c>
      <c r="C85" s="487" t="s">
        <v>1595</v>
      </c>
      <c r="D85" s="565" t="s">
        <v>1498</v>
      </c>
      <c r="E85" s="566">
        <v>1479.9914000000001</v>
      </c>
      <c r="F85" s="497" t="s">
        <v>1554</v>
      </c>
    </row>
    <row r="86" spans="1:6" x14ac:dyDescent="0.25">
      <c r="A86" s="563" t="s">
        <v>1551</v>
      </c>
      <c r="B86" s="564" t="s">
        <v>1552</v>
      </c>
      <c r="C86" s="487" t="s">
        <v>1596</v>
      </c>
      <c r="D86" s="565" t="s">
        <v>1498</v>
      </c>
      <c r="E86" s="566">
        <v>1999.9938</v>
      </c>
      <c r="F86" s="497" t="s">
        <v>1554</v>
      </c>
    </row>
    <row r="87" spans="1:6" x14ac:dyDescent="0.25">
      <c r="A87" s="563" t="s">
        <v>1551</v>
      </c>
      <c r="B87" s="564" t="s">
        <v>1552</v>
      </c>
      <c r="C87" s="487" t="s">
        <v>1597</v>
      </c>
      <c r="D87" s="565" t="s">
        <v>1498</v>
      </c>
      <c r="E87" s="566">
        <v>6938.4</v>
      </c>
      <c r="F87" s="497" t="s">
        <v>1554</v>
      </c>
    </row>
    <row r="88" spans="1:6" x14ac:dyDescent="0.25">
      <c r="A88" s="563" t="s">
        <v>1551</v>
      </c>
      <c r="B88" s="564" t="s">
        <v>1552</v>
      </c>
      <c r="C88" s="487" t="s">
        <v>1598</v>
      </c>
      <c r="D88" s="565" t="s">
        <v>1498</v>
      </c>
      <c r="E88" s="566">
        <v>938.18259999999998</v>
      </c>
      <c r="F88" s="497" t="s">
        <v>1554</v>
      </c>
    </row>
    <row r="89" spans="1:6" x14ac:dyDescent="0.25">
      <c r="A89" s="563" t="s">
        <v>1551</v>
      </c>
      <c r="B89" s="564" t="s">
        <v>1552</v>
      </c>
      <c r="C89" s="487" t="s">
        <v>1599</v>
      </c>
      <c r="D89" s="565" t="s">
        <v>1498</v>
      </c>
      <c r="E89" s="566">
        <v>3519.94</v>
      </c>
      <c r="F89" s="497" t="s">
        <v>1554</v>
      </c>
    </row>
    <row r="90" spans="1:6" ht="20.100000000000001" customHeight="1" x14ac:dyDescent="0.25">
      <c r="A90" s="563" t="s">
        <v>1551</v>
      </c>
      <c r="B90" s="564" t="s">
        <v>1552</v>
      </c>
      <c r="C90" s="487" t="s">
        <v>1600</v>
      </c>
      <c r="D90" s="565" t="s">
        <v>1498</v>
      </c>
      <c r="E90" s="566">
        <v>9</v>
      </c>
      <c r="F90" s="497" t="s">
        <v>1554</v>
      </c>
    </row>
    <row r="91" spans="1:6" ht="20.100000000000001" customHeight="1" x14ac:dyDescent="0.25">
      <c r="A91" s="563" t="s">
        <v>1551</v>
      </c>
      <c r="B91" s="564" t="s">
        <v>1552</v>
      </c>
      <c r="C91" s="487" t="s">
        <v>1601</v>
      </c>
      <c r="D91" s="565" t="s">
        <v>1498</v>
      </c>
      <c r="E91" s="566">
        <v>63229.120000000003</v>
      </c>
      <c r="F91" s="497" t="s">
        <v>1554</v>
      </c>
    </row>
    <row r="92" spans="1:6" ht="24.75" customHeight="1" x14ac:dyDescent="0.25">
      <c r="A92" s="563" t="s">
        <v>1551</v>
      </c>
      <c r="B92" s="564" t="s">
        <v>1552</v>
      </c>
      <c r="C92" s="487" t="s">
        <v>1602</v>
      </c>
      <c r="D92" s="565" t="s">
        <v>1498</v>
      </c>
      <c r="E92" s="566">
        <v>475540</v>
      </c>
      <c r="F92" s="497" t="s">
        <v>1554</v>
      </c>
    </row>
    <row r="93" spans="1:6" x14ac:dyDescent="0.25">
      <c r="A93" s="563" t="s">
        <v>1551</v>
      </c>
      <c r="B93" s="564" t="s">
        <v>1552</v>
      </c>
      <c r="C93" s="487" t="s">
        <v>1603</v>
      </c>
      <c r="D93" s="565" t="s">
        <v>1498</v>
      </c>
      <c r="E93" s="566">
        <v>490481.16</v>
      </c>
      <c r="F93" s="497" t="s">
        <v>1554</v>
      </c>
    </row>
    <row r="94" spans="1:6" x14ac:dyDescent="0.25">
      <c r="A94" s="563" t="s">
        <v>1551</v>
      </c>
      <c r="B94" s="564" t="s">
        <v>1552</v>
      </c>
      <c r="C94" s="487" t="s">
        <v>1604</v>
      </c>
      <c r="D94" s="565" t="s">
        <v>1498</v>
      </c>
      <c r="E94" s="566">
        <v>74340</v>
      </c>
      <c r="F94" s="497" t="s">
        <v>1554</v>
      </c>
    </row>
    <row r="95" spans="1:6" ht="15" customHeight="1" x14ac:dyDescent="0.25">
      <c r="A95" s="563" t="s">
        <v>1551</v>
      </c>
      <c r="B95" s="564" t="s">
        <v>1552</v>
      </c>
      <c r="C95" s="487" t="s">
        <v>1605</v>
      </c>
      <c r="D95" s="565" t="s">
        <v>1498</v>
      </c>
      <c r="E95" s="566">
        <v>40101.792600000001</v>
      </c>
      <c r="F95" s="497" t="s">
        <v>1554</v>
      </c>
    </row>
    <row r="96" spans="1:6" ht="14.1" customHeight="1" x14ac:dyDescent="0.25">
      <c r="A96" s="563" t="s">
        <v>1551</v>
      </c>
      <c r="B96" s="564" t="s">
        <v>1552</v>
      </c>
      <c r="C96" s="487" t="s">
        <v>1606</v>
      </c>
      <c r="D96" s="565" t="s">
        <v>1498</v>
      </c>
      <c r="E96" s="566">
        <v>386697.033</v>
      </c>
      <c r="F96" s="497" t="s">
        <v>1554</v>
      </c>
    </row>
    <row r="97" spans="1:6" x14ac:dyDescent="0.25">
      <c r="A97" s="563" t="s">
        <v>1551</v>
      </c>
      <c r="B97" s="564" t="s">
        <v>1552</v>
      </c>
      <c r="C97" s="487" t="s">
        <v>1607</v>
      </c>
      <c r="D97" s="565" t="s">
        <v>1498</v>
      </c>
      <c r="E97" s="566">
        <v>142177.25599999999</v>
      </c>
      <c r="F97" s="497" t="s">
        <v>1554</v>
      </c>
    </row>
    <row r="98" spans="1:6" x14ac:dyDescent="0.25">
      <c r="A98" s="563" t="s">
        <v>1551</v>
      </c>
      <c r="B98" s="564" t="s">
        <v>1552</v>
      </c>
      <c r="C98" s="487" t="s">
        <v>1608</v>
      </c>
      <c r="D98" s="565" t="s">
        <v>1498</v>
      </c>
      <c r="E98" s="566">
        <v>26868.6</v>
      </c>
      <c r="F98" s="497" t="s">
        <v>1554</v>
      </c>
    </row>
    <row r="99" spans="1:6" x14ac:dyDescent="0.25">
      <c r="A99" s="563" t="s">
        <v>1551</v>
      </c>
      <c r="B99" s="564" t="s">
        <v>1552</v>
      </c>
      <c r="C99" s="487" t="s">
        <v>1609</v>
      </c>
      <c r="D99" s="565" t="s">
        <v>1498</v>
      </c>
      <c r="E99" s="566">
        <v>1897493.1</v>
      </c>
      <c r="F99" s="497" t="s">
        <v>1554</v>
      </c>
    </row>
    <row r="100" spans="1:6" x14ac:dyDescent="0.25">
      <c r="A100" s="563" t="s">
        <v>1551</v>
      </c>
      <c r="B100" s="564" t="s">
        <v>1552</v>
      </c>
      <c r="C100" s="487" t="s">
        <v>1610</v>
      </c>
      <c r="D100" s="565" t="s">
        <v>1498</v>
      </c>
      <c r="E100" s="566">
        <v>232041.1</v>
      </c>
      <c r="F100" s="497" t="s">
        <v>1554</v>
      </c>
    </row>
    <row r="101" spans="1:6" ht="24" x14ac:dyDescent="0.25">
      <c r="A101" s="563" t="s">
        <v>1551</v>
      </c>
      <c r="B101" s="564" t="s">
        <v>1552</v>
      </c>
      <c r="C101" s="487" t="s">
        <v>1611</v>
      </c>
      <c r="D101" s="565" t="s">
        <v>1498</v>
      </c>
      <c r="E101" s="566">
        <v>34703.800000000003</v>
      </c>
      <c r="F101" s="497" t="s">
        <v>1554</v>
      </c>
    </row>
    <row r="102" spans="1:6" x14ac:dyDescent="0.25">
      <c r="A102" s="563" t="s">
        <v>1551</v>
      </c>
      <c r="B102" s="564" t="s">
        <v>1552</v>
      </c>
      <c r="C102" s="487" t="s">
        <v>1612</v>
      </c>
      <c r="D102" s="565" t="s">
        <v>1498</v>
      </c>
      <c r="E102" s="566">
        <v>8903.1</v>
      </c>
      <c r="F102" s="497" t="s">
        <v>1554</v>
      </c>
    </row>
    <row r="103" spans="1:6" ht="15.95" customHeight="1" x14ac:dyDescent="0.25">
      <c r="A103" s="563" t="s">
        <v>1551</v>
      </c>
      <c r="B103" s="564" t="s">
        <v>1552</v>
      </c>
      <c r="C103" s="487" t="s">
        <v>1613</v>
      </c>
      <c r="D103" s="565" t="s">
        <v>1498</v>
      </c>
      <c r="E103" s="566">
        <v>130316.25</v>
      </c>
      <c r="F103" s="567" t="s">
        <v>1554</v>
      </c>
    </row>
    <row r="104" spans="1:6" x14ac:dyDescent="0.25">
      <c r="A104" s="563" t="s">
        <v>1551</v>
      </c>
      <c r="B104" s="564" t="s">
        <v>1552</v>
      </c>
      <c r="C104" s="487" t="s">
        <v>1614</v>
      </c>
      <c r="D104" s="565" t="s">
        <v>1498</v>
      </c>
      <c r="E104" s="566">
        <v>22139.75</v>
      </c>
      <c r="F104" s="497" t="s">
        <v>1554</v>
      </c>
    </row>
    <row r="105" spans="1:6" x14ac:dyDescent="0.25">
      <c r="A105" s="563" t="s">
        <v>1551</v>
      </c>
      <c r="B105" s="564" t="s">
        <v>1552</v>
      </c>
      <c r="C105" s="487" t="s">
        <v>1615</v>
      </c>
      <c r="D105" s="565" t="s">
        <v>1498</v>
      </c>
      <c r="E105" s="566">
        <v>62932.232000000004</v>
      </c>
      <c r="F105" s="497" t="s">
        <v>1554</v>
      </c>
    </row>
    <row r="106" spans="1:6" x14ac:dyDescent="0.25">
      <c r="A106" s="563" t="s">
        <v>1551</v>
      </c>
      <c r="B106" s="564" t="s">
        <v>1552</v>
      </c>
      <c r="C106" s="487" t="s">
        <v>1616</v>
      </c>
      <c r="D106" s="565" t="s">
        <v>1498</v>
      </c>
      <c r="E106" s="566">
        <v>62932.232199999999</v>
      </c>
      <c r="F106" s="497" t="s">
        <v>1554</v>
      </c>
    </row>
    <row r="107" spans="1:6" x14ac:dyDescent="0.25">
      <c r="A107" s="563" t="s">
        <v>1551</v>
      </c>
      <c r="B107" s="564" t="s">
        <v>1552</v>
      </c>
      <c r="C107" s="487" t="s">
        <v>1617</v>
      </c>
      <c r="D107" s="565" t="s">
        <v>1498</v>
      </c>
      <c r="E107" s="566">
        <v>57230</v>
      </c>
      <c r="F107" s="497" t="s">
        <v>1554</v>
      </c>
    </row>
    <row r="108" spans="1:6" x14ac:dyDescent="0.25">
      <c r="A108" s="563" t="s">
        <v>1551</v>
      </c>
      <c r="B108" s="564" t="s">
        <v>1552</v>
      </c>
      <c r="C108" s="487" t="s">
        <v>1618</v>
      </c>
      <c r="D108" s="565" t="s">
        <v>1498</v>
      </c>
      <c r="E108" s="566">
        <v>2549.9917</v>
      </c>
      <c r="F108" s="497" t="s">
        <v>1554</v>
      </c>
    </row>
    <row r="109" spans="1:6" x14ac:dyDescent="0.25">
      <c r="A109" s="563" t="s">
        <v>1551</v>
      </c>
      <c r="B109" s="564" t="s">
        <v>1552</v>
      </c>
      <c r="C109" s="487" t="s">
        <v>1619</v>
      </c>
      <c r="D109" s="565" t="s">
        <v>1498</v>
      </c>
      <c r="E109" s="566">
        <v>13999.992</v>
      </c>
      <c r="F109" s="497" t="s">
        <v>1554</v>
      </c>
    </row>
    <row r="110" spans="1:6" x14ac:dyDescent="0.25">
      <c r="A110" s="563" t="s">
        <v>1551</v>
      </c>
      <c r="B110" s="564" t="s">
        <v>1552</v>
      </c>
      <c r="C110" s="487" t="s">
        <v>1620</v>
      </c>
      <c r="D110" s="565" t="s">
        <v>1498</v>
      </c>
      <c r="E110" s="566">
        <v>19383.86</v>
      </c>
      <c r="F110" s="497" t="s">
        <v>1554</v>
      </c>
    </row>
    <row r="111" spans="1:6" x14ac:dyDescent="0.25">
      <c r="A111" s="563" t="s">
        <v>1551</v>
      </c>
      <c r="B111" s="564" t="s">
        <v>1552</v>
      </c>
      <c r="C111" s="487" t="s">
        <v>1621</v>
      </c>
      <c r="D111" s="565" t="s">
        <v>1498</v>
      </c>
      <c r="E111" s="566">
        <v>250971.84</v>
      </c>
      <c r="F111" s="497" t="s">
        <v>1554</v>
      </c>
    </row>
    <row r="112" spans="1:6" x14ac:dyDescent="0.25">
      <c r="A112" s="563" t="s">
        <v>1551</v>
      </c>
      <c r="B112" s="564" t="s">
        <v>1552</v>
      </c>
      <c r="C112" s="487" t="s">
        <v>1622</v>
      </c>
      <c r="D112" s="565" t="s">
        <v>1498</v>
      </c>
      <c r="E112" s="566">
        <v>257712</v>
      </c>
      <c r="F112" s="497" t="s">
        <v>1554</v>
      </c>
    </row>
    <row r="113" spans="1:6" x14ac:dyDescent="0.25">
      <c r="A113" s="563" t="s">
        <v>1551</v>
      </c>
      <c r="B113" s="564" t="s">
        <v>1552</v>
      </c>
      <c r="C113" s="487" t="s">
        <v>1623</v>
      </c>
      <c r="D113" s="565" t="s">
        <v>1498</v>
      </c>
      <c r="E113" s="566">
        <v>3613.16</v>
      </c>
      <c r="F113" s="497" t="s">
        <v>1554</v>
      </c>
    </row>
    <row r="114" spans="1:6" x14ac:dyDescent="0.25">
      <c r="A114" s="563" t="s">
        <v>1551</v>
      </c>
      <c r="B114" s="564" t="s">
        <v>1552</v>
      </c>
      <c r="C114" s="487" t="s">
        <v>1624</v>
      </c>
      <c r="D114" s="565" t="s">
        <v>1498</v>
      </c>
      <c r="E114" s="566">
        <v>34202.300000000003</v>
      </c>
      <c r="F114" s="497" t="s">
        <v>1554</v>
      </c>
    </row>
    <row r="115" spans="1:6" x14ac:dyDescent="0.25">
      <c r="A115" s="563" t="s">
        <v>1551</v>
      </c>
      <c r="B115" s="564" t="s">
        <v>1552</v>
      </c>
      <c r="C115" s="487" t="s">
        <v>1625</v>
      </c>
      <c r="D115" s="565" t="s">
        <v>1498</v>
      </c>
      <c r="E115" s="566">
        <v>30336.03</v>
      </c>
      <c r="F115" s="497" t="s">
        <v>1554</v>
      </c>
    </row>
    <row r="116" spans="1:6" x14ac:dyDescent="0.25">
      <c r="A116" s="563" t="s">
        <v>1551</v>
      </c>
      <c r="B116" s="564" t="s">
        <v>1552</v>
      </c>
      <c r="C116" s="487" t="s">
        <v>1626</v>
      </c>
      <c r="D116" s="565" t="s">
        <v>1498</v>
      </c>
      <c r="E116" s="566">
        <v>1250.8</v>
      </c>
      <c r="F116" s="497" t="s">
        <v>1554</v>
      </c>
    </row>
    <row r="117" spans="1:6" x14ac:dyDescent="0.25">
      <c r="A117" s="563" t="s">
        <v>1551</v>
      </c>
      <c r="B117" s="564" t="s">
        <v>1552</v>
      </c>
      <c r="C117" s="487" t="s">
        <v>1627</v>
      </c>
      <c r="D117" s="565" t="s">
        <v>1498</v>
      </c>
      <c r="E117" s="566">
        <v>1250.8</v>
      </c>
      <c r="F117" s="497" t="s">
        <v>1554</v>
      </c>
    </row>
    <row r="118" spans="1:6" x14ac:dyDescent="0.25">
      <c r="A118" s="563" t="s">
        <v>1551</v>
      </c>
      <c r="B118" s="564" t="s">
        <v>1552</v>
      </c>
      <c r="C118" s="487" t="s">
        <v>1628</v>
      </c>
      <c r="D118" s="565" t="s">
        <v>1498</v>
      </c>
      <c r="E118" s="566">
        <v>1250.8</v>
      </c>
      <c r="F118" s="497" t="s">
        <v>1554</v>
      </c>
    </row>
    <row r="119" spans="1:6" x14ac:dyDescent="0.25">
      <c r="A119" s="563" t="s">
        <v>1551</v>
      </c>
      <c r="B119" s="564" t="s">
        <v>1552</v>
      </c>
      <c r="C119" s="487" t="s">
        <v>1629</v>
      </c>
      <c r="D119" s="565" t="s">
        <v>1498</v>
      </c>
      <c r="E119" s="566">
        <v>21240</v>
      </c>
      <c r="F119" s="497" t="s">
        <v>1554</v>
      </c>
    </row>
    <row r="120" spans="1:6" x14ac:dyDescent="0.25">
      <c r="A120" s="563" t="s">
        <v>1551</v>
      </c>
      <c r="B120" s="564" t="s">
        <v>1552</v>
      </c>
      <c r="C120" s="487" t="s">
        <v>1630</v>
      </c>
      <c r="D120" s="565" t="s">
        <v>1498</v>
      </c>
      <c r="E120" s="566">
        <v>43960.9</v>
      </c>
      <c r="F120" s="497" t="s">
        <v>1554</v>
      </c>
    </row>
    <row r="121" spans="1:6" x14ac:dyDescent="0.25">
      <c r="A121" s="563" t="s">
        <v>1551</v>
      </c>
      <c r="B121" s="564" t="s">
        <v>1552</v>
      </c>
      <c r="C121" s="487" t="s">
        <v>1631</v>
      </c>
      <c r="D121" s="565" t="s">
        <v>1498</v>
      </c>
      <c r="E121" s="566">
        <v>13749.996999999999</v>
      </c>
      <c r="F121" s="497" t="s">
        <v>1554</v>
      </c>
    </row>
    <row r="122" spans="1:6" x14ac:dyDescent="0.25">
      <c r="A122" s="563" t="s">
        <v>1551</v>
      </c>
      <c r="B122" s="564" t="s">
        <v>1552</v>
      </c>
      <c r="C122" s="487" t="s">
        <v>1632</v>
      </c>
      <c r="D122" s="565" t="s">
        <v>1498</v>
      </c>
      <c r="E122" s="566">
        <v>13570</v>
      </c>
      <c r="F122" s="497" t="s">
        <v>1554</v>
      </c>
    </row>
    <row r="123" spans="1:6" x14ac:dyDescent="0.25">
      <c r="A123" s="563" t="s">
        <v>1551</v>
      </c>
      <c r="B123" s="564" t="s">
        <v>1552</v>
      </c>
      <c r="C123" s="487" t="s">
        <v>1633</v>
      </c>
      <c r="D123" s="565" t="s">
        <v>1498</v>
      </c>
      <c r="E123" s="566">
        <v>4284.71</v>
      </c>
      <c r="F123" s="497" t="s">
        <v>1554</v>
      </c>
    </row>
    <row r="124" spans="1:6" x14ac:dyDescent="0.25">
      <c r="A124" s="563" t="s">
        <v>1551</v>
      </c>
      <c r="B124" s="564" t="s">
        <v>1552</v>
      </c>
      <c r="C124" s="487" t="s">
        <v>1634</v>
      </c>
      <c r="D124" s="565" t="s">
        <v>1498</v>
      </c>
      <c r="E124" s="566">
        <v>5726.64</v>
      </c>
      <c r="F124" s="497" t="s">
        <v>1554</v>
      </c>
    </row>
    <row r="125" spans="1:6" x14ac:dyDescent="0.25">
      <c r="A125" s="563" t="s">
        <v>1551</v>
      </c>
      <c r="B125" s="564" t="s">
        <v>1552</v>
      </c>
      <c r="C125" s="487" t="s">
        <v>1635</v>
      </c>
      <c r="D125" s="565" t="s">
        <v>1498</v>
      </c>
      <c r="E125" s="566">
        <v>20650</v>
      </c>
      <c r="F125" s="497" t="s">
        <v>1554</v>
      </c>
    </row>
    <row r="126" spans="1:6" ht="12.95" customHeight="1" x14ac:dyDescent="0.25">
      <c r="A126" s="563" t="s">
        <v>1551</v>
      </c>
      <c r="B126" s="564" t="s">
        <v>1552</v>
      </c>
      <c r="C126" s="487" t="s">
        <v>1636</v>
      </c>
      <c r="D126" s="565" t="s">
        <v>1498</v>
      </c>
      <c r="E126" s="566">
        <v>575000.01</v>
      </c>
      <c r="F126" s="497" t="s">
        <v>1554</v>
      </c>
    </row>
    <row r="127" spans="1:6" x14ac:dyDescent="0.25">
      <c r="A127" s="563" t="s">
        <v>1551</v>
      </c>
      <c r="B127" s="564" t="s">
        <v>1552</v>
      </c>
      <c r="C127" s="487" t="s">
        <v>1637</v>
      </c>
      <c r="D127" s="565" t="s">
        <v>1498</v>
      </c>
      <c r="E127" s="566">
        <v>2542900</v>
      </c>
      <c r="F127" s="497" t="s">
        <v>1554</v>
      </c>
    </row>
    <row r="128" spans="1:6" x14ac:dyDescent="0.25">
      <c r="A128" s="563" t="s">
        <v>1551</v>
      </c>
      <c r="B128" s="564" t="s">
        <v>1552</v>
      </c>
      <c r="C128" s="487" t="s">
        <v>1638</v>
      </c>
      <c r="D128" s="565" t="s">
        <v>1498</v>
      </c>
      <c r="E128" s="566">
        <v>172556.12</v>
      </c>
      <c r="F128" s="497" t="s">
        <v>1554</v>
      </c>
    </row>
    <row r="129" spans="1:6" x14ac:dyDescent="0.25">
      <c r="A129" s="563" t="s">
        <v>1551</v>
      </c>
      <c r="B129" s="564" t="s">
        <v>1552</v>
      </c>
      <c r="C129" s="487" t="s">
        <v>1639</v>
      </c>
      <c r="D129" s="565" t="s">
        <v>1498</v>
      </c>
      <c r="E129" s="566">
        <v>44250</v>
      </c>
      <c r="F129" s="497" t="s">
        <v>1554</v>
      </c>
    </row>
    <row r="130" spans="1:6" x14ac:dyDescent="0.25">
      <c r="A130" s="563" t="s">
        <v>1551</v>
      </c>
      <c r="B130" s="564" t="s">
        <v>1552</v>
      </c>
      <c r="C130" s="487" t="s">
        <v>1640</v>
      </c>
      <c r="D130" s="565" t="s">
        <v>1498</v>
      </c>
      <c r="E130" s="566">
        <v>719492.56279999996</v>
      </c>
      <c r="F130" s="497" t="s">
        <v>1554</v>
      </c>
    </row>
    <row r="131" spans="1:6" x14ac:dyDescent="0.25">
      <c r="A131" s="563" t="s">
        <v>1551</v>
      </c>
      <c r="B131" s="564" t="s">
        <v>1552</v>
      </c>
      <c r="C131" s="487" t="s">
        <v>1641</v>
      </c>
      <c r="D131" s="565" t="s">
        <v>1498</v>
      </c>
      <c r="E131" s="566">
        <v>816192.43</v>
      </c>
      <c r="F131" s="497" t="s">
        <v>1554</v>
      </c>
    </row>
    <row r="132" spans="1:6" x14ac:dyDescent="0.25">
      <c r="A132" s="568" t="s">
        <v>1642</v>
      </c>
      <c r="B132" s="569" t="s">
        <v>1643</v>
      </c>
      <c r="C132" s="570" t="s">
        <v>1644</v>
      </c>
      <c r="D132" s="571" t="s">
        <v>1498</v>
      </c>
      <c r="E132" s="572">
        <v>56724</v>
      </c>
      <c r="F132" s="498" t="s">
        <v>1645</v>
      </c>
    </row>
    <row r="133" spans="1:6" ht="14.1" customHeight="1" x14ac:dyDescent="0.25">
      <c r="A133" s="568" t="s">
        <v>1642</v>
      </c>
      <c r="B133" s="569" t="s">
        <v>1643</v>
      </c>
      <c r="C133" s="570" t="s">
        <v>1646</v>
      </c>
      <c r="D133" s="571" t="s">
        <v>1498</v>
      </c>
      <c r="E133" s="572">
        <v>3776</v>
      </c>
      <c r="F133" s="498" t="s">
        <v>1645</v>
      </c>
    </row>
    <row r="134" spans="1:6" ht="15.95" customHeight="1" x14ac:dyDescent="0.25">
      <c r="A134" s="568" t="s">
        <v>1642</v>
      </c>
      <c r="B134" s="569" t="s">
        <v>1643</v>
      </c>
      <c r="C134" s="570" t="s">
        <v>1647</v>
      </c>
      <c r="D134" s="571" t="s">
        <v>1498</v>
      </c>
      <c r="E134" s="572">
        <v>32499</v>
      </c>
      <c r="F134" s="498" t="s">
        <v>1645</v>
      </c>
    </row>
    <row r="135" spans="1:6" ht="15" customHeight="1" x14ac:dyDescent="0.25">
      <c r="A135" s="568" t="s">
        <v>1642</v>
      </c>
      <c r="B135" s="569" t="s">
        <v>1643</v>
      </c>
      <c r="C135" s="570" t="s">
        <v>1648</v>
      </c>
      <c r="D135" s="571" t="s">
        <v>1498</v>
      </c>
      <c r="E135" s="572">
        <v>28855</v>
      </c>
      <c r="F135" s="498" t="s">
        <v>1645</v>
      </c>
    </row>
    <row r="136" spans="1:6" ht="14.1" customHeight="1" x14ac:dyDescent="0.25">
      <c r="A136" s="568" t="s">
        <v>1642</v>
      </c>
      <c r="B136" s="569" t="s">
        <v>1643</v>
      </c>
      <c r="C136" s="570" t="s">
        <v>1649</v>
      </c>
      <c r="D136" s="571" t="s">
        <v>1498</v>
      </c>
      <c r="E136" s="572">
        <v>54000</v>
      </c>
      <c r="F136" s="498" t="s">
        <v>1645</v>
      </c>
    </row>
    <row r="137" spans="1:6" x14ac:dyDescent="0.25">
      <c r="A137" s="573" t="s">
        <v>1125</v>
      </c>
      <c r="B137" s="574" t="s">
        <v>1650</v>
      </c>
      <c r="C137" s="575" t="s">
        <v>1651</v>
      </c>
      <c r="D137" s="576" t="s">
        <v>1498</v>
      </c>
      <c r="E137" s="577">
        <v>109504</v>
      </c>
      <c r="F137" s="499" t="s">
        <v>1652</v>
      </c>
    </row>
    <row r="138" spans="1:6" x14ac:dyDescent="0.25">
      <c r="A138" s="573" t="s">
        <v>1125</v>
      </c>
      <c r="B138" s="574" t="s">
        <v>1650</v>
      </c>
      <c r="C138" s="575" t="s">
        <v>1653</v>
      </c>
      <c r="D138" s="576" t="s">
        <v>1498</v>
      </c>
      <c r="E138" s="577">
        <v>5723</v>
      </c>
      <c r="F138" s="499" t="s">
        <v>1652</v>
      </c>
    </row>
    <row r="139" spans="1:6" x14ac:dyDescent="0.25">
      <c r="A139" s="542" t="s">
        <v>1012</v>
      </c>
      <c r="B139" s="543" t="s">
        <v>1654</v>
      </c>
      <c r="C139" s="484" t="s">
        <v>1655</v>
      </c>
      <c r="D139" s="485" t="s">
        <v>1498</v>
      </c>
      <c r="E139" s="486">
        <v>7200</v>
      </c>
      <c r="F139" s="500" t="s">
        <v>1656</v>
      </c>
    </row>
    <row r="140" spans="1:6" ht="24" x14ac:dyDescent="0.25">
      <c r="A140" s="542" t="s">
        <v>1012</v>
      </c>
      <c r="B140" s="543" t="s">
        <v>1654</v>
      </c>
      <c r="C140" s="484" t="s">
        <v>1657</v>
      </c>
      <c r="D140" s="485" t="s">
        <v>1498</v>
      </c>
      <c r="E140" s="486">
        <v>150568.53</v>
      </c>
      <c r="F140" s="500" t="s">
        <v>1656</v>
      </c>
    </row>
    <row r="141" spans="1:6" ht="24" x14ac:dyDescent="0.25">
      <c r="A141" s="542" t="s">
        <v>1012</v>
      </c>
      <c r="B141" s="543" t="s">
        <v>1654</v>
      </c>
      <c r="C141" s="484" t="s">
        <v>1658</v>
      </c>
      <c r="D141" s="485" t="s">
        <v>1498</v>
      </c>
      <c r="E141" s="486">
        <v>220917.38</v>
      </c>
      <c r="F141" s="500" t="s">
        <v>1656</v>
      </c>
    </row>
    <row r="142" spans="1:6" ht="15.95" customHeight="1" x14ac:dyDescent="0.25">
      <c r="A142" s="578" t="s">
        <v>1068</v>
      </c>
      <c r="B142" s="579" t="s">
        <v>1659</v>
      </c>
      <c r="C142" s="482" t="s">
        <v>1660</v>
      </c>
      <c r="D142" s="580" t="s">
        <v>1498</v>
      </c>
      <c r="E142" s="581">
        <v>1000</v>
      </c>
      <c r="F142" s="501" t="s">
        <v>1661</v>
      </c>
    </row>
    <row r="143" spans="1:6" x14ac:dyDescent="0.25">
      <c r="A143" s="578" t="s">
        <v>1068</v>
      </c>
      <c r="B143" s="579" t="s">
        <v>1659</v>
      </c>
      <c r="C143" s="482" t="s">
        <v>1662</v>
      </c>
      <c r="D143" s="580" t="s">
        <v>1498</v>
      </c>
      <c r="E143" s="581">
        <v>2000</v>
      </c>
      <c r="F143" s="501" t="s">
        <v>1661</v>
      </c>
    </row>
    <row r="144" spans="1:6" ht="18" customHeight="1" x14ac:dyDescent="0.25">
      <c r="A144" s="578" t="s">
        <v>1068</v>
      </c>
      <c r="B144" s="579" t="s">
        <v>1659</v>
      </c>
      <c r="C144" s="482" t="s">
        <v>1663</v>
      </c>
      <c r="D144" s="580" t="s">
        <v>1498</v>
      </c>
      <c r="E144" s="581">
        <v>500</v>
      </c>
      <c r="F144" s="501" t="s">
        <v>1661</v>
      </c>
    </row>
    <row r="145" spans="1:6" ht="17.25" customHeight="1" x14ac:dyDescent="0.25">
      <c r="A145" s="578" t="s">
        <v>1068</v>
      </c>
      <c r="B145" s="579" t="s">
        <v>1659</v>
      </c>
      <c r="C145" s="482" t="s">
        <v>1664</v>
      </c>
      <c r="D145" s="580" t="s">
        <v>1665</v>
      </c>
      <c r="E145" s="581">
        <v>250</v>
      </c>
      <c r="F145" s="502" t="s">
        <v>1666</v>
      </c>
    </row>
    <row r="146" spans="1:6" x14ac:dyDescent="0.25">
      <c r="A146" s="578" t="s">
        <v>1068</v>
      </c>
      <c r="B146" s="579" t="s">
        <v>1659</v>
      </c>
      <c r="C146" s="482" t="s">
        <v>1667</v>
      </c>
      <c r="D146" s="580" t="s">
        <v>1665</v>
      </c>
      <c r="E146" s="581">
        <v>240</v>
      </c>
      <c r="F146" s="502" t="s">
        <v>1666</v>
      </c>
    </row>
    <row r="147" spans="1:6" x14ac:dyDescent="0.25">
      <c r="A147" s="578" t="s">
        <v>1068</v>
      </c>
      <c r="B147" s="579" t="s">
        <v>1659</v>
      </c>
      <c r="C147" s="482" t="s">
        <v>1668</v>
      </c>
      <c r="D147" s="580" t="s">
        <v>1665</v>
      </c>
      <c r="E147" s="581">
        <v>300</v>
      </c>
      <c r="F147" s="501" t="s">
        <v>1666</v>
      </c>
    </row>
    <row r="148" spans="1:6" x14ac:dyDescent="0.25">
      <c r="A148" s="578" t="s">
        <v>1068</v>
      </c>
      <c r="B148" s="579" t="s">
        <v>1659</v>
      </c>
      <c r="C148" s="482" t="s">
        <v>1669</v>
      </c>
      <c r="D148" s="580" t="s">
        <v>1665</v>
      </c>
      <c r="E148" s="581">
        <v>280</v>
      </c>
      <c r="F148" s="502" t="s">
        <v>1666</v>
      </c>
    </row>
    <row r="149" spans="1:6" x14ac:dyDescent="0.25">
      <c r="A149" s="578" t="s">
        <v>1068</v>
      </c>
      <c r="B149" s="579" t="s">
        <v>1659</v>
      </c>
      <c r="C149" s="482" t="s">
        <v>1670</v>
      </c>
      <c r="D149" s="580" t="s">
        <v>1665</v>
      </c>
      <c r="E149" s="581">
        <v>140</v>
      </c>
      <c r="F149" s="501" t="s">
        <v>1666</v>
      </c>
    </row>
    <row r="150" spans="1:6" x14ac:dyDescent="0.25">
      <c r="A150" s="542" t="s">
        <v>1060</v>
      </c>
      <c r="B150" s="543" t="s">
        <v>1671</v>
      </c>
      <c r="C150" s="484" t="s">
        <v>1672</v>
      </c>
      <c r="D150" s="485" t="s">
        <v>1673</v>
      </c>
      <c r="E150" s="486">
        <v>28.32</v>
      </c>
      <c r="F150" s="500" t="s">
        <v>1674</v>
      </c>
    </row>
    <row r="151" spans="1:6" x14ac:dyDescent="0.25">
      <c r="A151" s="542" t="s">
        <v>1060</v>
      </c>
      <c r="B151" s="543" t="s">
        <v>1671</v>
      </c>
      <c r="C151" s="484" t="s">
        <v>1675</v>
      </c>
      <c r="D151" s="485" t="s">
        <v>1498</v>
      </c>
      <c r="E151" s="486">
        <v>8500</v>
      </c>
      <c r="F151" s="500" t="s">
        <v>1674</v>
      </c>
    </row>
    <row r="152" spans="1:6" x14ac:dyDescent="0.25">
      <c r="A152" s="542" t="s">
        <v>1060</v>
      </c>
      <c r="B152" s="543" t="s">
        <v>1671</v>
      </c>
      <c r="C152" s="484" t="s">
        <v>1676</v>
      </c>
      <c r="D152" s="485" t="s">
        <v>1498</v>
      </c>
      <c r="E152" s="486">
        <v>81.171999999999997</v>
      </c>
      <c r="F152" s="500" t="s">
        <v>1674</v>
      </c>
    </row>
    <row r="153" spans="1:6" x14ac:dyDescent="0.25">
      <c r="A153" s="542" t="s">
        <v>1060</v>
      </c>
      <c r="B153" s="543" t="s">
        <v>1671</v>
      </c>
      <c r="C153" s="484" t="s">
        <v>1677</v>
      </c>
      <c r="D153" s="485" t="s">
        <v>1498</v>
      </c>
      <c r="E153" s="486">
        <v>103.3567</v>
      </c>
      <c r="F153" s="500" t="s">
        <v>1674</v>
      </c>
    </row>
    <row r="154" spans="1:6" x14ac:dyDescent="0.25">
      <c r="A154" s="542" t="s">
        <v>1060</v>
      </c>
      <c r="B154" s="543" t="s">
        <v>1671</v>
      </c>
      <c r="C154" s="484" t="s">
        <v>1678</v>
      </c>
      <c r="D154" s="485" t="s">
        <v>1498</v>
      </c>
      <c r="E154" s="486">
        <v>20.059999999999999</v>
      </c>
      <c r="F154" s="500" t="s">
        <v>1674</v>
      </c>
    </row>
    <row r="155" spans="1:6" ht="12.95" customHeight="1" x14ac:dyDescent="0.25">
      <c r="A155" s="542" t="s">
        <v>1060</v>
      </c>
      <c r="B155" s="543" t="s">
        <v>1671</v>
      </c>
      <c r="C155" s="484" t="s">
        <v>1679</v>
      </c>
      <c r="D155" s="485" t="s">
        <v>1498</v>
      </c>
      <c r="E155" s="486">
        <v>208.86</v>
      </c>
      <c r="F155" s="500" t="s">
        <v>1674</v>
      </c>
    </row>
    <row r="156" spans="1:6" ht="15" customHeight="1" x14ac:dyDescent="0.25">
      <c r="A156" s="542" t="s">
        <v>1060</v>
      </c>
      <c r="B156" s="543" t="s">
        <v>1671</v>
      </c>
      <c r="C156" s="484" t="s">
        <v>1680</v>
      </c>
      <c r="D156" s="485" t="s">
        <v>1498</v>
      </c>
      <c r="E156" s="486">
        <v>206.73500000000001</v>
      </c>
      <c r="F156" s="500" t="s">
        <v>1674</v>
      </c>
    </row>
    <row r="157" spans="1:6" ht="15" customHeight="1" x14ac:dyDescent="0.25">
      <c r="A157" s="542" t="s">
        <v>1060</v>
      </c>
      <c r="B157" s="543" t="s">
        <v>1671</v>
      </c>
      <c r="C157" s="484" t="s">
        <v>1681</v>
      </c>
      <c r="D157" s="485" t="s">
        <v>1498</v>
      </c>
      <c r="E157" s="486">
        <v>43.293999999999997</v>
      </c>
      <c r="F157" s="500" t="s">
        <v>1674</v>
      </c>
    </row>
    <row r="158" spans="1:6" ht="15" customHeight="1" x14ac:dyDescent="0.25">
      <c r="A158" s="542" t="s">
        <v>1060</v>
      </c>
      <c r="B158" s="543" t="s">
        <v>1671</v>
      </c>
      <c r="C158" s="484" t="s">
        <v>1682</v>
      </c>
      <c r="D158" s="485" t="s">
        <v>1498</v>
      </c>
      <c r="E158" s="486">
        <v>5.9</v>
      </c>
      <c r="F158" s="500" t="s">
        <v>1674</v>
      </c>
    </row>
    <row r="159" spans="1:6" ht="15" customHeight="1" x14ac:dyDescent="0.25">
      <c r="A159" s="542" t="s">
        <v>1060</v>
      </c>
      <c r="B159" s="543" t="s">
        <v>1671</v>
      </c>
      <c r="C159" s="484" t="s">
        <v>1683</v>
      </c>
      <c r="D159" s="485" t="s">
        <v>1498</v>
      </c>
      <c r="E159" s="486">
        <v>944</v>
      </c>
      <c r="F159" s="500" t="s">
        <v>1674</v>
      </c>
    </row>
    <row r="160" spans="1:6" ht="15" customHeight="1" x14ac:dyDescent="0.25">
      <c r="A160" s="542" t="s">
        <v>1060</v>
      </c>
      <c r="B160" s="543" t="s">
        <v>1671</v>
      </c>
      <c r="C160" s="484" t="s">
        <v>1684</v>
      </c>
      <c r="D160" s="485" t="s">
        <v>1498</v>
      </c>
      <c r="E160" s="486">
        <v>571.12</v>
      </c>
      <c r="F160" s="500" t="s">
        <v>1674</v>
      </c>
    </row>
    <row r="161" spans="1:6" ht="15" customHeight="1" x14ac:dyDescent="0.25">
      <c r="A161" s="542" t="s">
        <v>1060</v>
      </c>
      <c r="B161" s="543" t="s">
        <v>1671</v>
      </c>
      <c r="C161" s="484" t="s">
        <v>1685</v>
      </c>
      <c r="D161" s="485" t="s">
        <v>1498</v>
      </c>
      <c r="E161" s="486">
        <v>619.5</v>
      </c>
      <c r="F161" s="500" t="s">
        <v>1674</v>
      </c>
    </row>
    <row r="162" spans="1:6" ht="15" customHeight="1" x14ac:dyDescent="0.25">
      <c r="A162" s="542" t="s">
        <v>1060</v>
      </c>
      <c r="B162" s="543" t="s">
        <v>1671</v>
      </c>
      <c r="C162" s="484" t="s">
        <v>1686</v>
      </c>
      <c r="D162" s="485" t="s">
        <v>1498</v>
      </c>
      <c r="E162" s="486">
        <v>100.3</v>
      </c>
      <c r="F162" s="500" t="s">
        <v>1674</v>
      </c>
    </row>
    <row r="163" spans="1:6" ht="14.1" customHeight="1" x14ac:dyDescent="0.25">
      <c r="A163" s="542" t="s">
        <v>1060</v>
      </c>
      <c r="B163" s="543" t="s">
        <v>1671</v>
      </c>
      <c r="C163" s="484" t="s">
        <v>1687</v>
      </c>
      <c r="D163" s="485" t="s">
        <v>1498</v>
      </c>
      <c r="E163" s="486">
        <v>33.630000000000003</v>
      </c>
      <c r="F163" s="500" t="s">
        <v>1674</v>
      </c>
    </row>
    <row r="164" spans="1:6" x14ac:dyDescent="0.25">
      <c r="A164" s="542" t="s">
        <v>1060</v>
      </c>
      <c r="B164" s="543" t="s">
        <v>1671</v>
      </c>
      <c r="C164" s="484" t="s">
        <v>1688</v>
      </c>
      <c r="D164" s="485" t="s">
        <v>1498</v>
      </c>
      <c r="E164" s="486">
        <v>44.25</v>
      </c>
      <c r="F164" s="500" t="s">
        <v>1674</v>
      </c>
    </row>
    <row r="165" spans="1:6" x14ac:dyDescent="0.25">
      <c r="A165" s="542" t="s">
        <v>1060</v>
      </c>
      <c r="B165" s="543" t="s">
        <v>1671</v>
      </c>
      <c r="C165" s="484" t="s">
        <v>1689</v>
      </c>
      <c r="D165" s="485" t="s">
        <v>1498</v>
      </c>
      <c r="E165" s="486">
        <v>855.5</v>
      </c>
      <c r="F165" s="500" t="s">
        <v>1674</v>
      </c>
    </row>
    <row r="166" spans="1:6" x14ac:dyDescent="0.25">
      <c r="A166" s="542" t="s">
        <v>1060</v>
      </c>
      <c r="B166" s="543" t="s">
        <v>1671</v>
      </c>
      <c r="C166" s="484" t="s">
        <v>1690</v>
      </c>
      <c r="D166" s="485" t="s">
        <v>1498</v>
      </c>
      <c r="E166" s="486">
        <v>60.2273</v>
      </c>
      <c r="F166" s="500" t="s">
        <v>1674</v>
      </c>
    </row>
    <row r="167" spans="1:6" x14ac:dyDescent="0.25">
      <c r="A167" s="542" t="s">
        <v>1060</v>
      </c>
      <c r="B167" s="543" t="s">
        <v>1671</v>
      </c>
      <c r="C167" s="484" t="s">
        <v>1691</v>
      </c>
      <c r="D167" s="485" t="s">
        <v>1498</v>
      </c>
      <c r="E167" s="486">
        <v>102.8133</v>
      </c>
      <c r="F167" s="500" t="s">
        <v>1674</v>
      </c>
    </row>
    <row r="168" spans="1:6" x14ac:dyDescent="0.25">
      <c r="A168" s="542" t="s">
        <v>1060</v>
      </c>
      <c r="B168" s="543" t="s">
        <v>1671</v>
      </c>
      <c r="C168" s="484" t="s">
        <v>1692</v>
      </c>
      <c r="D168" s="485" t="s">
        <v>1498</v>
      </c>
      <c r="E168" s="486">
        <v>3030.43</v>
      </c>
      <c r="F168" s="500" t="s">
        <v>1674</v>
      </c>
    </row>
    <row r="169" spans="1:6" x14ac:dyDescent="0.25">
      <c r="A169" s="542" t="s">
        <v>1060</v>
      </c>
      <c r="B169" s="543" t="s">
        <v>1671</v>
      </c>
      <c r="C169" s="484" t="s">
        <v>1693</v>
      </c>
      <c r="D169" s="485" t="s">
        <v>1498</v>
      </c>
      <c r="E169" s="486">
        <v>858.45</v>
      </c>
      <c r="F169" s="500" t="s">
        <v>1674</v>
      </c>
    </row>
    <row r="170" spans="1:6" x14ac:dyDescent="0.25">
      <c r="A170" s="542" t="s">
        <v>1060</v>
      </c>
      <c r="B170" s="543" t="s">
        <v>1671</v>
      </c>
      <c r="C170" s="484" t="s">
        <v>1694</v>
      </c>
      <c r="D170" s="485" t="s">
        <v>1498</v>
      </c>
      <c r="E170" s="486">
        <v>206.72329999999999</v>
      </c>
      <c r="F170" s="500" t="s">
        <v>1674</v>
      </c>
    </row>
    <row r="171" spans="1:6" ht="15.95" customHeight="1" x14ac:dyDescent="0.25">
      <c r="A171" s="542" t="s">
        <v>1060</v>
      </c>
      <c r="B171" s="543" t="s">
        <v>1671</v>
      </c>
      <c r="C171" s="484" t="s">
        <v>1695</v>
      </c>
      <c r="D171" s="485" t="s">
        <v>1498</v>
      </c>
      <c r="E171" s="486">
        <v>4425</v>
      </c>
      <c r="F171" s="500" t="s">
        <v>1674</v>
      </c>
    </row>
    <row r="172" spans="1:6" x14ac:dyDescent="0.25">
      <c r="A172" s="542" t="s">
        <v>1060</v>
      </c>
      <c r="B172" s="543" t="s">
        <v>1671</v>
      </c>
      <c r="C172" s="484" t="s">
        <v>1696</v>
      </c>
      <c r="D172" s="485" t="s">
        <v>1498</v>
      </c>
      <c r="E172" s="486">
        <v>13500.0026</v>
      </c>
      <c r="F172" s="500" t="s">
        <v>1674</v>
      </c>
    </row>
    <row r="173" spans="1:6" ht="20.25" customHeight="1" x14ac:dyDescent="0.25">
      <c r="A173" s="542" t="s">
        <v>1060</v>
      </c>
      <c r="B173" s="543" t="s">
        <v>1671</v>
      </c>
      <c r="C173" s="484" t="s">
        <v>1697</v>
      </c>
      <c r="D173" s="485" t="s">
        <v>1498</v>
      </c>
      <c r="E173" s="486">
        <v>1416</v>
      </c>
      <c r="F173" s="500" t="s">
        <v>1674</v>
      </c>
    </row>
    <row r="174" spans="1:6" ht="21" customHeight="1" x14ac:dyDescent="0.2">
      <c r="A174" s="542" t="s">
        <v>1060</v>
      </c>
      <c r="B174" s="543" t="s">
        <v>1671</v>
      </c>
      <c r="C174" s="484" t="s">
        <v>1698</v>
      </c>
      <c r="D174" s="485" t="s">
        <v>1498</v>
      </c>
      <c r="E174" s="486">
        <v>3.54</v>
      </c>
      <c r="F174" s="503" t="s">
        <v>1674</v>
      </c>
    </row>
    <row r="175" spans="1:6" ht="18" customHeight="1" x14ac:dyDescent="0.25">
      <c r="A175" s="542" t="s">
        <v>1060</v>
      </c>
      <c r="B175" s="543" t="s">
        <v>1671</v>
      </c>
      <c r="C175" s="484" t="s">
        <v>1699</v>
      </c>
      <c r="D175" s="485" t="s">
        <v>1498</v>
      </c>
      <c r="E175" s="486">
        <v>73.16</v>
      </c>
      <c r="F175" s="500" t="s">
        <v>1674</v>
      </c>
    </row>
    <row r="176" spans="1:6" ht="20.25" customHeight="1" x14ac:dyDescent="0.25">
      <c r="A176" s="542" t="s">
        <v>1060</v>
      </c>
      <c r="B176" s="543" t="s">
        <v>1671</v>
      </c>
      <c r="C176" s="484" t="s">
        <v>1700</v>
      </c>
      <c r="D176" s="485" t="s">
        <v>1498</v>
      </c>
      <c r="E176" s="486">
        <v>548.26499999999999</v>
      </c>
      <c r="F176" s="500" t="s">
        <v>1674</v>
      </c>
    </row>
    <row r="177" spans="1:6" ht="25.5" customHeight="1" x14ac:dyDescent="0.25">
      <c r="A177" s="542" t="s">
        <v>1060</v>
      </c>
      <c r="B177" s="543" t="s">
        <v>1671</v>
      </c>
      <c r="C177" s="484" t="s">
        <v>1701</v>
      </c>
      <c r="D177" s="485" t="s">
        <v>1498</v>
      </c>
      <c r="E177" s="486">
        <v>526.32500000000005</v>
      </c>
      <c r="F177" s="500" t="s">
        <v>1674</v>
      </c>
    </row>
    <row r="178" spans="1:6" ht="19.5" customHeight="1" x14ac:dyDescent="0.2">
      <c r="A178" s="542" t="s">
        <v>1060</v>
      </c>
      <c r="B178" s="543" t="s">
        <v>1671</v>
      </c>
      <c r="C178" s="484" t="s">
        <v>1702</v>
      </c>
      <c r="D178" s="485" t="s">
        <v>1498</v>
      </c>
      <c r="E178" s="486">
        <v>3.54</v>
      </c>
      <c r="F178" s="503" t="s">
        <v>1674</v>
      </c>
    </row>
    <row r="179" spans="1:6" ht="27.75" customHeight="1" x14ac:dyDescent="0.25">
      <c r="A179" s="542" t="s">
        <v>1060</v>
      </c>
      <c r="B179" s="543" t="s">
        <v>1671</v>
      </c>
      <c r="C179" s="484" t="s">
        <v>1703</v>
      </c>
      <c r="D179" s="485" t="s">
        <v>1498</v>
      </c>
      <c r="E179" s="486">
        <v>265.5</v>
      </c>
      <c r="F179" s="500" t="s">
        <v>1674</v>
      </c>
    </row>
    <row r="180" spans="1:6" ht="21.75" customHeight="1" x14ac:dyDescent="0.25">
      <c r="A180" s="582" t="s">
        <v>958</v>
      </c>
      <c r="B180" s="583" t="s">
        <v>1704</v>
      </c>
      <c r="C180" s="483" t="s">
        <v>1705</v>
      </c>
      <c r="D180" s="584" t="s">
        <v>1498</v>
      </c>
      <c r="E180" s="585">
        <v>5</v>
      </c>
      <c r="F180" s="504" t="s">
        <v>1706</v>
      </c>
    </row>
    <row r="181" spans="1:6" ht="22.5" customHeight="1" x14ac:dyDescent="0.25">
      <c r="A181" s="542" t="s">
        <v>1046</v>
      </c>
      <c r="B181" s="543" t="s">
        <v>1707</v>
      </c>
      <c r="C181" s="484" t="s">
        <v>1708</v>
      </c>
      <c r="D181" s="485" t="s">
        <v>1498</v>
      </c>
      <c r="E181" s="486">
        <v>7773.84</v>
      </c>
      <c r="F181" s="500" t="s">
        <v>1709</v>
      </c>
    </row>
    <row r="182" spans="1:6" x14ac:dyDescent="0.25">
      <c r="A182" s="542" t="s">
        <v>1046</v>
      </c>
      <c r="B182" s="543" t="s">
        <v>1707</v>
      </c>
      <c r="C182" s="484" t="s">
        <v>1710</v>
      </c>
      <c r="D182" s="485" t="s">
        <v>1498</v>
      </c>
      <c r="E182" s="486">
        <v>9343.24</v>
      </c>
      <c r="F182" s="500" t="s">
        <v>1709</v>
      </c>
    </row>
    <row r="183" spans="1:6" ht="23.25" customHeight="1" x14ac:dyDescent="0.25">
      <c r="A183" s="542" t="s">
        <v>1046</v>
      </c>
      <c r="B183" s="543" t="s">
        <v>1707</v>
      </c>
      <c r="C183" s="484" t="s">
        <v>1711</v>
      </c>
      <c r="D183" s="485" t="s">
        <v>1498</v>
      </c>
      <c r="E183" s="486">
        <v>10915</v>
      </c>
      <c r="F183" s="500" t="s">
        <v>1709</v>
      </c>
    </row>
    <row r="184" spans="1:6" ht="20.25" customHeight="1" x14ac:dyDescent="0.25">
      <c r="A184" s="542" t="s">
        <v>1046</v>
      </c>
      <c r="B184" s="543" t="s">
        <v>1707</v>
      </c>
      <c r="C184" s="484" t="s">
        <v>1712</v>
      </c>
      <c r="D184" s="485" t="s">
        <v>1498</v>
      </c>
      <c r="E184" s="486">
        <v>3923.5</v>
      </c>
      <c r="F184" s="500" t="s">
        <v>1709</v>
      </c>
    </row>
    <row r="185" spans="1:6" ht="14.1" customHeight="1" x14ac:dyDescent="0.25">
      <c r="A185" s="542" t="s">
        <v>1046</v>
      </c>
      <c r="B185" s="543" t="s">
        <v>1707</v>
      </c>
      <c r="C185" s="484" t="s">
        <v>1713</v>
      </c>
      <c r="D185" s="485" t="s">
        <v>1498</v>
      </c>
      <c r="E185" s="486">
        <v>4543</v>
      </c>
      <c r="F185" s="500" t="s">
        <v>1709</v>
      </c>
    </row>
    <row r="186" spans="1:6" ht="17.100000000000001" customHeight="1" x14ac:dyDescent="0.25">
      <c r="A186" s="542" t="s">
        <v>1046</v>
      </c>
      <c r="B186" s="543" t="s">
        <v>1707</v>
      </c>
      <c r="C186" s="484" t="s">
        <v>1714</v>
      </c>
      <c r="D186" s="485" t="s">
        <v>1498</v>
      </c>
      <c r="E186" s="486">
        <v>9204</v>
      </c>
      <c r="F186" s="500" t="s">
        <v>1709</v>
      </c>
    </row>
    <row r="187" spans="1:6" ht="15.95" customHeight="1" x14ac:dyDescent="0.25">
      <c r="A187" s="542" t="s">
        <v>1046</v>
      </c>
      <c r="B187" s="543" t="s">
        <v>1707</v>
      </c>
      <c r="C187" s="484" t="s">
        <v>1715</v>
      </c>
      <c r="D187" s="485" t="s">
        <v>1498</v>
      </c>
      <c r="E187" s="486">
        <v>1239</v>
      </c>
      <c r="F187" s="500" t="s">
        <v>1709</v>
      </c>
    </row>
    <row r="188" spans="1:6" ht="15.95" customHeight="1" x14ac:dyDescent="0.25">
      <c r="A188" s="542" t="s">
        <v>1046</v>
      </c>
      <c r="B188" s="543" t="s">
        <v>1707</v>
      </c>
      <c r="C188" s="484" t="s">
        <v>1716</v>
      </c>
      <c r="D188" s="485" t="s">
        <v>1498</v>
      </c>
      <c r="E188" s="486">
        <v>1239</v>
      </c>
      <c r="F188" s="500" t="s">
        <v>1709</v>
      </c>
    </row>
    <row r="189" spans="1:6" ht="32.25" customHeight="1" x14ac:dyDescent="0.25">
      <c r="A189" s="586" t="s">
        <v>997</v>
      </c>
      <c r="B189" s="587" t="s">
        <v>1717</v>
      </c>
      <c r="C189" s="587" t="s">
        <v>1718</v>
      </c>
      <c r="D189" s="588" t="s">
        <v>1498</v>
      </c>
      <c r="E189" s="589">
        <v>54999.99</v>
      </c>
      <c r="F189" s="505" t="s">
        <v>1719</v>
      </c>
    </row>
    <row r="190" spans="1:6" ht="30.75" customHeight="1" x14ac:dyDescent="0.25">
      <c r="A190" s="586" t="s">
        <v>997</v>
      </c>
      <c r="B190" s="587" t="s">
        <v>1717</v>
      </c>
      <c r="C190" s="587" t="s">
        <v>1720</v>
      </c>
      <c r="D190" s="588" t="s">
        <v>1498</v>
      </c>
      <c r="E190" s="589">
        <v>17023.8</v>
      </c>
      <c r="F190" s="505" t="s">
        <v>1719</v>
      </c>
    </row>
    <row r="191" spans="1:6" ht="25.5" customHeight="1" x14ac:dyDescent="0.25">
      <c r="A191" s="590" t="s">
        <v>1721</v>
      </c>
      <c r="B191" s="587" t="s">
        <v>1717</v>
      </c>
      <c r="C191" s="591" t="s">
        <v>1722</v>
      </c>
      <c r="D191" s="592" t="s">
        <v>1498</v>
      </c>
      <c r="E191" s="593">
        <v>4130</v>
      </c>
      <c r="F191" s="506" t="s">
        <v>1723</v>
      </c>
    </row>
    <row r="192" spans="1:6" ht="15.95" customHeight="1" x14ac:dyDescent="0.25">
      <c r="A192" s="590" t="s">
        <v>1721</v>
      </c>
      <c r="B192" s="587" t="s">
        <v>1717</v>
      </c>
      <c r="C192" s="591" t="s">
        <v>1724</v>
      </c>
      <c r="D192" s="592" t="s">
        <v>1498</v>
      </c>
      <c r="E192" s="593">
        <v>16048</v>
      </c>
      <c r="F192" s="506" t="s">
        <v>1723</v>
      </c>
    </row>
    <row r="193" spans="1:6" ht="27.75" customHeight="1" x14ac:dyDescent="0.25">
      <c r="A193" s="590" t="s">
        <v>1721</v>
      </c>
      <c r="B193" s="587" t="s">
        <v>1717</v>
      </c>
      <c r="C193" s="591" t="s">
        <v>1725</v>
      </c>
      <c r="D193" s="594" t="s">
        <v>1498</v>
      </c>
      <c r="E193" s="593">
        <v>24502.7</v>
      </c>
      <c r="F193" s="506" t="s">
        <v>1723</v>
      </c>
    </row>
    <row r="194" spans="1:6" ht="34.5" customHeight="1" x14ac:dyDescent="0.25">
      <c r="A194" s="586" t="s">
        <v>1726</v>
      </c>
      <c r="B194" s="587" t="s">
        <v>1717</v>
      </c>
      <c r="C194" s="587" t="s">
        <v>1727</v>
      </c>
      <c r="D194" s="588" t="s">
        <v>1498</v>
      </c>
      <c r="E194" s="589">
        <v>715000</v>
      </c>
      <c r="F194" s="505" t="s">
        <v>1728</v>
      </c>
    </row>
    <row r="195" spans="1:6" ht="23.25" customHeight="1" x14ac:dyDescent="0.25">
      <c r="A195" s="586" t="s">
        <v>1729</v>
      </c>
      <c r="B195" s="587" t="s">
        <v>1717</v>
      </c>
      <c r="C195" s="587" t="s">
        <v>1730</v>
      </c>
      <c r="D195" s="588" t="s">
        <v>1498</v>
      </c>
      <c r="E195" s="589">
        <v>60742.81</v>
      </c>
      <c r="F195" s="505" t="s">
        <v>1719</v>
      </c>
    </row>
    <row r="196" spans="1:6" ht="25.5" customHeight="1" x14ac:dyDescent="0.25">
      <c r="A196" s="563" t="s">
        <v>1729</v>
      </c>
      <c r="B196" s="587" t="s">
        <v>1717</v>
      </c>
      <c r="C196" s="587" t="s">
        <v>1731</v>
      </c>
      <c r="D196" s="588" t="s">
        <v>1498</v>
      </c>
      <c r="E196" s="589">
        <v>30385</v>
      </c>
      <c r="F196" s="505" t="s">
        <v>1719</v>
      </c>
    </row>
    <row r="197" spans="1:6" ht="24" x14ac:dyDescent="0.25">
      <c r="A197" s="586" t="s">
        <v>1729</v>
      </c>
      <c r="B197" s="587" t="s">
        <v>1717</v>
      </c>
      <c r="C197" s="587" t="s">
        <v>1732</v>
      </c>
      <c r="D197" s="588" t="s">
        <v>1498</v>
      </c>
      <c r="E197" s="589">
        <v>79818.740000000005</v>
      </c>
      <c r="F197" s="505" t="s">
        <v>1719</v>
      </c>
    </row>
    <row r="198" spans="1:6" ht="24" x14ac:dyDescent="0.25">
      <c r="A198" s="563" t="s">
        <v>1729</v>
      </c>
      <c r="B198" s="587" t="s">
        <v>1717</v>
      </c>
      <c r="C198" s="587" t="s">
        <v>1733</v>
      </c>
      <c r="D198" s="588" t="s">
        <v>1498</v>
      </c>
      <c r="E198" s="589">
        <v>4500</v>
      </c>
      <c r="F198" s="505" t="s">
        <v>1734</v>
      </c>
    </row>
    <row r="199" spans="1:6" ht="24" x14ac:dyDescent="0.25">
      <c r="A199" s="563" t="s">
        <v>1729</v>
      </c>
      <c r="B199" s="587" t="s">
        <v>1717</v>
      </c>
      <c r="C199" s="487" t="s">
        <v>1735</v>
      </c>
      <c r="D199" s="565" t="s">
        <v>1498</v>
      </c>
      <c r="E199" s="566">
        <v>44840</v>
      </c>
      <c r="F199" s="497" t="s">
        <v>1736</v>
      </c>
    </row>
    <row r="200" spans="1:6" ht="14.1" customHeight="1" x14ac:dyDescent="0.25">
      <c r="A200" s="586" t="s">
        <v>1729</v>
      </c>
      <c r="B200" s="587" t="s">
        <v>1717</v>
      </c>
      <c r="C200" s="587" t="s">
        <v>1737</v>
      </c>
      <c r="D200" s="588" t="s">
        <v>1498</v>
      </c>
      <c r="E200" s="589">
        <v>8850</v>
      </c>
      <c r="F200" s="505" t="s">
        <v>1719</v>
      </c>
    </row>
    <row r="201" spans="1:6" ht="14.1" customHeight="1" x14ac:dyDescent="0.25">
      <c r="A201" s="563" t="s">
        <v>1738</v>
      </c>
      <c r="B201" s="587" t="s">
        <v>1717</v>
      </c>
      <c r="C201" s="595" t="s">
        <v>1739</v>
      </c>
      <c r="D201" s="596" t="s">
        <v>1498</v>
      </c>
      <c r="E201" s="597">
        <v>45459.5</v>
      </c>
      <c r="F201" s="507" t="s">
        <v>1740</v>
      </c>
    </row>
    <row r="202" spans="1:6" ht="15.95" customHeight="1" x14ac:dyDescent="0.25">
      <c r="A202" s="563" t="s">
        <v>1738</v>
      </c>
      <c r="B202" s="587" t="s">
        <v>1717</v>
      </c>
      <c r="C202" s="595" t="s">
        <v>1741</v>
      </c>
      <c r="D202" s="596" t="s">
        <v>1498</v>
      </c>
      <c r="E202" s="597">
        <v>7500</v>
      </c>
      <c r="F202" s="507" t="s">
        <v>1742</v>
      </c>
    </row>
    <row r="203" spans="1:6" ht="15" customHeight="1" x14ac:dyDescent="0.25">
      <c r="A203" s="598" t="s">
        <v>1080</v>
      </c>
      <c r="B203" s="599" t="s">
        <v>1743</v>
      </c>
      <c r="C203" s="600" t="s">
        <v>1744</v>
      </c>
      <c r="D203" s="601" t="s">
        <v>1498</v>
      </c>
      <c r="E203" s="602">
        <v>68.44</v>
      </c>
      <c r="F203" s="508" t="s">
        <v>1745</v>
      </c>
    </row>
    <row r="204" spans="1:6" ht="15" customHeight="1" x14ac:dyDescent="0.25">
      <c r="A204" s="598" t="s">
        <v>1080</v>
      </c>
      <c r="B204" s="599" t="s">
        <v>1743</v>
      </c>
      <c r="C204" s="600" t="s">
        <v>1746</v>
      </c>
      <c r="D204" s="601" t="s">
        <v>1498</v>
      </c>
      <c r="E204" s="602">
        <v>3935.3</v>
      </c>
      <c r="F204" s="508" t="s">
        <v>1745</v>
      </c>
    </row>
    <row r="205" spans="1:6" ht="14.1" customHeight="1" x14ac:dyDescent="0.25">
      <c r="A205" s="598" t="s">
        <v>1080</v>
      </c>
      <c r="B205" s="599" t="s">
        <v>1743</v>
      </c>
      <c r="C205" s="600" t="s">
        <v>1747</v>
      </c>
      <c r="D205" s="601" t="s">
        <v>1498</v>
      </c>
      <c r="E205" s="602">
        <v>1548</v>
      </c>
      <c r="F205" s="508" t="s">
        <v>1745</v>
      </c>
    </row>
    <row r="206" spans="1:6" ht="12.95" customHeight="1" x14ac:dyDescent="0.25">
      <c r="A206" s="598" t="s">
        <v>1080</v>
      </c>
      <c r="B206" s="599" t="s">
        <v>1743</v>
      </c>
      <c r="C206" s="600" t="s">
        <v>1748</v>
      </c>
      <c r="D206" s="601" t="s">
        <v>1498</v>
      </c>
      <c r="E206" s="602">
        <v>130</v>
      </c>
      <c r="F206" s="508" t="s">
        <v>1745</v>
      </c>
    </row>
    <row r="207" spans="1:6" x14ac:dyDescent="0.25">
      <c r="A207" s="598" t="s">
        <v>1080</v>
      </c>
      <c r="B207" s="599" t="s">
        <v>1743</v>
      </c>
      <c r="C207" s="600" t="s">
        <v>1749</v>
      </c>
      <c r="D207" s="601" t="s">
        <v>1498</v>
      </c>
      <c r="E207" s="602">
        <v>341.02</v>
      </c>
      <c r="F207" s="508" t="s">
        <v>1745</v>
      </c>
    </row>
    <row r="208" spans="1:6" x14ac:dyDescent="0.25">
      <c r="A208" s="598" t="s">
        <v>1080</v>
      </c>
      <c r="B208" s="599" t="s">
        <v>1743</v>
      </c>
      <c r="C208" s="600" t="s">
        <v>1750</v>
      </c>
      <c r="D208" s="601" t="s">
        <v>1498</v>
      </c>
      <c r="E208" s="602">
        <v>120</v>
      </c>
      <c r="F208" s="508" t="s">
        <v>1745</v>
      </c>
    </row>
    <row r="209" spans="1:6" x14ac:dyDescent="0.25">
      <c r="A209" s="598" t="s">
        <v>1080</v>
      </c>
      <c r="B209" s="599" t="s">
        <v>1743</v>
      </c>
      <c r="C209" s="600" t="s">
        <v>1751</v>
      </c>
      <c r="D209" s="601" t="s">
        <v>1665</v>
      </c>
      <c r="E209" s="602">
        <v>57.784999999999997</v>
      </c>
      <c r="F209" s="508" t="s">
        <v>1745</v>
      </c>
    </row>
    <row r="210" spans="1:6" x14ac:dyDescent="0.25">
      <c r="A210" s="598" t="s">
        <v>1080</v>
      </c>
      <c r="B210" s="599" t="s">
        <v>1743</v>
      </c>
      <c r="C210" s="600" t="s">
        <v>1752</v>
      </c>
      <c r="D210" s="601" t="s">
        <v>1665</v>
      </c>
      <c r="E210" s="602">
        <v>118</v>
      </c>
      <c r="F210" s="508" t="s">
        <v>1745</v>
      </c>
    </row>
    <row r="211" spans="1:6" x14ac:dyDescent="0.25">
      <c r="A211" s="598" t="s">
        <v>1080</v>
      </c>
      <c r="B211" s="599" t="s">
        <v>1743</v>
      </c>
      <c r="C211" s="600" t="s">
        <v>1753</v>
      </c>
      <c r="D211" s="601" t="s">
        <v>1665</v>
      </c>
      <c r="E211" s="602">
        <v>138.06</v>
      </c>
      <c r="F211" s="508" t="s">
        <v>1745</v>
      </c>
    </row>
    <row r="212" spans="1:6" x14ac:dyDescent="0.25">
      <c r="A212" s="598" t="s">
        <v>1080</v>
      </c>
      <c r="B212" s="599" t="s">
        <v>1743</v>
      </c>
      <c r="C212" s="600" t="s">
        <v>1754</v>
      </c>
      <c r="D212" s="601" t="s">
        <v>1665</v>
      </c>
      <c r="E212" s="602">
        <v>136.88</v>
      </c>
      <c r="F212" s="508" t="s">
        <v>1745</v>
      </c>
    </row>
    <row r="213" spans="1:6" ht="14.1" customHeight="1" x14ac:dyDescent="0.25">
      <c r="A213" s="598" t="s">
        <v>1080</v>
      </c>
      <c r="B213" s="599" t="s">
        <v>1743</v>
      </c>
      <c r="C213" s="600" t="s">
        <v>1755</v>
      </c>
      <c r="D213" s="601" t="s">
        <v>1498</v>
      </c>
      <c r="E213" s="602">
        <v>270</v>
      </c>
      <c r="F213" s="508" t="s">
        <v>1745</v>
      </c>
    </row>
    <row r="214" spans="1:6" ht="15" customHeight="1" x14ac:dyDescent="0.25">
      <c r="A214" s="598" t="s">
        <v>1080</v>
      </c>
      <c r="B214" s="599" t="s">
        <v>1743</v>
      </c>
      <c r="C214" s="600" t="s">
        <v>1756</v>
      </c>
      <c r="D214" s="601" t="s">
        <v>1498</v>
      </c>
      <c r="E214" s="602">
        <v>300</v>
      </c>
      <c r="F214" s="508" t="s">
        <v>1745</v>
      </c>
    </row>
    <row r="215" spans="1:6" x14ac:dyDescent="0.25">
      <c r="A215" s="598" t="s">
        <v>1080</v>
      </c>
      <c r="B215" s="599" t="s">
        <v>1743</v>
      </c>
      <c r="C215" s="600" t="s">
        <v>1757</v>
      </c>
      <c r="D215" s="601" t="s">
        <v>1498</v>
      </c>
      <c r="E215" s="602">
        <v>160</v>
      </c>
      <c r="F215" s="508" t="s">
        <v>1745</v>
      </c>
    </row>
    <row r="216" spans="1:6" x14ac:dyDescent="0.25">
      <c r="A216" s="598" t="s">
        <v>1080</v>
      </c>
      <c r="B216" s="599" t="s">
        <v>1743</v>
      </c>
      <c r="C216" s="600" t="s">
        <v>1758</v>
      </c>
      <c r="D216" s="601" t="s">
        <v>1498</v>
      </c>
      <c r="E216" s="602">
        <v>728.06</v>
      </c>
      <c r="F216" s="508" t="s">
        <v>1745</v>
      </c>
    </row>
    <row r="217" spans="1:6" x14ac:dyDescent="0.25">
      <c r="A217" s="598" t="s">
        <v>1080</v>
      </c>
      <c r="B217" s="599" t="s">
        <v>1743</v>
      </c>
      <c r="C217" s="600" t="s">
        <v>1759</v>
      </c>
      <c r="D217" s="601" t="s">
        <v>1498</v>
      </c>
      <c r="E217" s="602">
        <v>125</v>
      </c>
      <c r="F217" s="508" t="s">
        <v>1745</v>
      </c>
    </row>
    <row r="218" spans="1:6" x14ac:dyDescent="0.25">
      <c r="A218" s="603" t="s">
        <v>1104</v>
      </c>
      <c r="B218" s="604" t="s">
        <v>1760</v>
      </c>
      <c r="C218" s="605" t="s">
        <v>1761</v>
      </c>
      <c r="D218" s="606" t="s">
        <v>1498</v>
      </c>
      <c r="E218" s="607">
        <v>7123.8959999999997</v>
      </c>
      <c r="F218" s="509" t="s">
        <v>1762</v>
      </c>
    </row>
    <row r="219" spans="1:6" x14ac:dyDescent="0.25">
      <c r="A219" s="603" t="s">
        <v>1104</v>
      </c>
      <c r="B219" s="604" t="s">
        <v>1760</v>
      </c>
      <c r="C219" s="605" t="s">
        <v>1763</v>
      </c>
      <c r="D219" s="153" t="s">
        <v>1498</v>
      </c>
      <c r="E219" s="154">
        <v>13570</v>
      </c>
      <c r="F219" s="510" t="s">
        <v>1762</v>
      </c>
    </row>
    <row r="220" spans="1:6" ht="19.5" customHeight="1" x14ac:dyDescent="0.25">
      <c r="A220" s="608" t="s">
        <v>1764</v>
      </c>
      <c r="B220" s="609" t="s">
        <v>1765</v>
      </c>
      <c r="C220" s="610" t="s">
        <v>1766</v>
      </c>
      <c r="D220" s="611" t="s">
        <v>1498</v>
      </c>
      <c r="E220" s="612">
        <v>6938.4</v>
      </c>
      <c r="F220" s="511" t="s">
        <v>1767</v>
      </c>
    </row>
    <row r="221" spans="1:6" ht="15.95" customHeight="1" x14ac:dyDescent="0.25">
      <c r="A221" s="613" t="s">
        <v>1764</v>
      </c>
      <c r="B221" s="609" t="s">
        <v>1765</v>
      </c>
      <c r="C221" s="614" t="s">
        <v>1768</v>
      </c>
      <c r="D221" s="615" t="s">
        <v>1498</v>
      </c>
      <c r="E221" s="616">
        <v>11800</v>
      </c>
      <c r="F221" s="512" t="s">
        <v>1769</v>
      </c>
    </row>
    <row r="222" spans="1:6" ht="15.95" customHeight="1" x14ac:dyDescent="0.25">
      <c r="A222" s="613" t="s">
        <v>1764</v>
      </c>
      <c r="B222" s="609" t="s">
        <v>1765</v>
      </c>
      <c r="C222" s="614" t="s">
        <v>1770</v>
      </c>
      <c r="D222" s="615" t="s">
        <v>1498</v>
      </c>
      <c r="E222" s="616">
        <v>10620</v>
      </c>
      <c r="F222" s="512" t="s">
        <v>1769</v>
      </c>
    </row>
    <row r="223" spans="1:6" x14ac:dyDescent="0.25">
      <c r="A223" s="608" t="s">
        <v>1764</v>
      </c>
      <c r="B223" s="609" t="s">
        <v>1765</v>
      </c>
      <c r="C223" s="610" t="s">
        <v>1771</v>
      </c>
      <c r="D223" s="611" t="s">
        <v>1498</v>
      </c>
      <c r="E223" s="612">
        <v>8142</v>
      </c>
      <c r="F223" s="511" t="s">
        <v>1767</v>
      </c>
    </row>
    <row r="224" spans="1:6" x14ac:dyDescent="0.25">
      <c r="A224" s="613" t="s">
        <v>1764</v>
      </c>
      <c r="B224" s="609" t="s">
        <v>1765</v>
      </c>
      <c r="C224" s="614" t="s">
        <v>1772</v>
      </c>
      <c r="D224" s="615" t="s">
        <v>1498</v>
      </c>
      <c r="E224" s="616">
        <v>11227.8771</v>
      </c>
      <c r="F224" s="513" t="s">
        <v>1769</v>
      </c>
    </row>
    <row r="225" spans="1:6" ht="21.75" customHeight="1" x14ac:dyDescent="0.25">
      <c r="A225" s="608" t="s">
        <v>1764</v>
      </c>
      <c r="B225" s="609" t="s">
        <v>1765</v>
      </c>
      <c r="C225" s="610" t="s">
        <v>1773</v>
      </c>
      <c r="D225" s="611" t="s">
        <v>1498</v>
      </c>
      <c r="E225" s="612">
        <v>8496</v>
      </c>
      <c r="F225" s="511" t="s">
        <v>1767</v>
      </c>
    </row>
    <row r="226" spans="1:6" ht="23.25" customHeight="1" x14ac:dyDescent="0.25">
      <c r="A226" s="608" t="s">
        <v>1764</v>
      </c>
      <c r="B226" s="609" t="s">
        <v>1765</v>
      </c>
      <c r="C226" s="610" t="s">
        <v>1774</v>
      </c>
      <c r="D226" s="155" t="s">
        <v>1498</v>
      </c>
      <c r="E226" s="156">
        <v>5605</v>
      </c>
      <c r="F226" s="514" t="s">
        <v>1767</v>
      </c>
    </row>
    <row r="227" spans="1:6" ht="23.25" customHeight="1" x14ac:dyDescent="0.25">
      <c r="A227" s="613" t="s">
        <v>1764</v>
      </c>
      <c r="B227" s="609" t="s">
        <v>1765</v>
      </c>
      <c r="C227" s="614" t="s">
        <v>1775</v>
      </c>
      <c r="D227" s="615" t="s">
        <v>1498</v>
      </c>
      <c r="E227" s="616">
        <v>14160</v>
      </c>
      <c r="F227" s="513" t="s">
        <v>1769</v>
      </c>
    </row>
    <row r="228" spans="1:6" x14ac:dyDescent="0.25">
      <c r="A228" s="608" t="s">
        <v>1764</v>
      </c>
      <c r="B228" s="609" t="s">
        <v>1765</v>
      </c>
      <c r="C228" s="610" t="s">
        <v>1776</v>
      </c>
      <c r="D228" s="611" t="s">
        <v>1498</v>
      </c>
      <c r="E228" s="612">
        <v>1121</v>
      </c>
      <c r="F228" s="511" t="s">
        <v>1767</v>
      </c>
    </row>
    <row r="229" spans="1:6" x14ac:dyDescent="0.25">
      <c r="A229" s="613" t="s">
        <v>1764</v>
      </c>
      <c r="B229" s="609" t="s">
        <v>1765</v>
      </c>
      <c r="C229" s="614" t="s">
        <v>1777</v>
      </c>
      <c r="D229" s="615" t="s">
        <v>1498</v>
      </c>
      <c r="E229" s="616">
        <v>450</v>
      </c>
      <c r="F229" s="513" t="s">
        <v>1769</v>
      </c>
    </row>
    <row r="230" spans="1:6" x14ac:dyDescent="0.25">
      <c r="A230" s="608" t="s">
        <v>1764</v>
      </c>
      <c r="B230" s="609" t="s">
        <v>1765</v>
      </c>
      <c r="C230" s="610" t="s">
        <v>1778</v>
      </c>
      <c r="D230" s="611" t="s">
        <v>1498</v>
      </c>
      <c r="E230" s="612">
        <v>5900</v>
      </c>
      <c r="F230" s="511" t="s">
        <v>1767</v>
      </c>
    </row>
    <row r="231" spans="1:6" x14ac:dyDescent="0.25">
      <c r="A231" s="613" t="s">
        <v>1764</v>
      </c>
      <c r="B231" s="609" t="s">
        <v>1765</v>
      </c>
      <c r="C231" s="614" t="s">
        <v>1779</v>
      </c>
      <c r="D231" s="615" t="s">
        <v>1498</v>
      </c>
      <c r="E231" s="616">
        <v>14160</v>
      </c>
      <c r="F231" s="513" t="s">
        <v>1769</v>
      </c>
    </row>
    <row r="232" spans="1:6" x14ac:dyDescent="0.25">
      <c r="A232" s="608" t="s">
        <v>1764</v>
      </c>
      <c r="B232" s="609" t="s">
        <v>1765</v>
      </c>
      <c r="C232" s="610" t="s">
        <v>1780</v>
      </c>
      <c r="D232" s="611" t="s">
        <v>1498</v>
      </c>
      <c r="E232" s="612">
        <v>18880</v>
      </c>
      <c r="F232" s="514" t="s">
        <v>1767</v>
      </c>
    </row>
    <row r="233" spans="1:6" x14ac:dyDescent="0.25">
      <c r="A233" s="608" t="s">
        <v>1764</v>
      </c>
      <c r="B233" s="609" t="s">
        <v>1765</v>
      </c>
      <c r="C233" s="610" t="s">
        <v>1781</v>
      </c>
      <c r="D233" s="611" t="s">
        <v>1498</v>
      </c>
      <c r="E233" s="612">
        <v>4130</v>
      </c>
      <c r="F233" s="514" t="s">
        <v>1767</v>
      </c>
    </row>
    <row r="234" spans="1:6" x14ac:dyDescent="0.25">
      <c r="A234" s="608" t="s">
        <v>1764</v>
      </c>
      <c r="B234" s="609" t="s">
        <v>1765</v>
      </c>
      <c r="C234" s="610" t="s">
        <v>1782</v>
      </c>
      <c r="D234" s="611" t="s">
        <v>1498</v>
      </c>
      <c r="E234" s="612">
        <v>2950</v>
      </c>
      <c r="F234" s="514" t="s">
        <v>1767</v>
      </c>
    </row>
    <row r="235" spans="1:6" x14ac:dyDescent="0.25">
      <c r="A235" s="613" t="s">
        <v>1764</v>
      </c>
      <c r="B235" s="609" t="s">
        <v>1765</v>
      </c>
      <c r="C235" s="614" t="s">
        <v>1783</v>
      </c>
      <c r="D235" s="615" t="s">
        <v>1498</v>
      </c>
      <c r="E235" s="616">
        <v>7949.66</v>
      </c>
      <c r="F235" s="513" t="s">
        <v>1769</v>
      </c>
    </row>
    <row r="236" spans="1:6" x14ac:dyDescent="0.25">
      <c r="A236" s="613" t="s">
        <v>1764</v>
      </c>
      <c r="B236" s="609" t="s">
        <v>1765</v>
      </c>
      <c r="C236" s="614" t="s">
        <v>1784</v>
      </c>
      <c r="D236" s="615" t="s">
        <v>1498</v>
      </c>
      <c r="E236" s="616">
        <v>1303.9000000000001</v>
      </c>
      <c r="F236" s="513" t="s">
        <v>1769</v>
      </c>
    </row>
    <row r="237" spans="1:6" x14ac:dyDescent="0.25">
      <c r="A237" s="613" t="s">
        <v>1764</v>
      </c>
      <c r="B237" s="609" t="s">
        <v>1765</v>
      </c>
      <c r="C237" s="614" t="s">
        <v>1785</v>
      </c>
      <c r="D237" s="615" t="s">
        <v>1498</v>
      </c>
      <c r="E237" s="616">
        <v>7949.66</v>
      </c>
      <c r="F237" s="513" t="s">
        <v>1769</v>
      </c>
    </row>
    <row r="238" spans="1:6" x14ac:dyDescent="0.25">
      <c r="A238" s="613" t="s">
        <v>1764</v>
      </c>
      <c r="B238" s="609" t="s">
        <v>1765</v>
      </c>
      <c r="C238" s="614" t="s">
        <v>1786</v>
      </c>
      <c r="D238" s="615" t="s">
        <v>1498</v>
      </c>
      <c r="E238" s="616">
        <v>9912</v>
      </c>
      <c r="F238" s="513" t="s">
        <v>1769</v>
      </c>
    </row>
    <row r="239" spans="1:6" ht="19.5" customHeight="1" x14ac:dyDescent="0.25">
      <c r="A239" s="608" t="s">
        <v>1764</v>
      </c>
      <c r="B239" s="609" t="s">
        <v>1765</v>
      </c>
      <c r="C239" s="157" t="s">
        <v>1787</v>
      </c>
      <c r="D239" s="155" t="s">
        <v>1498</v>
      </c>
      <c r="E239" s="156">
        <v>14004.83</v>
      </c>
      <c r="F239" s="514" t="s">
        <v>1767</v>
      </c>
    </row>
    <row r="240" spans="1:6" ht="20.25" customHeight="1" x14ac:dyDescent="0.25">
      <c r="A240" s="608" t="s">
        <v>1764</v>
      </c>
      <c r="B240" s="609" t="s">
        <v>1765</v>
      </c>
      <c r="C240" s="610" t="s">
        <v>1788</v>
      </c>
      <c r="D240" s="611" t="s">
        <v>1498</v>
      </c>
      <c r="E240" s="612">
        <v>12019.008</v>
      </c>
      <c r="F240" s="514" t="s">
        <v>1767</v>
      </c>
    </row>
    <row r="241" spans="1:6" x14ac:dyDescent="0.25">
      <c r="A241" s="608" t="s">
        <v>1764</v>
      </c>
      <c r="B241" s="609" t="s">
        <v>1765</v>
      </c>
      <c r="C241" s="610" t="s">
        <v>1789</v>
      </c>
      <c r="D241" s="155" t="s">
        <v>1498</v>
      </c>
      <c r="E241" s="156">
        <v>4378.9799999999996</v>
      </c>
      <c r="F241" s="514" t="s">
        <v>1769</v>
      </c>
    </row>
    <row r="242" spans="1:6" x14ac:dyDescent="0.25">
      <c r="A242" s="608" t="s">
        <v>1764</v>
      </c>
      <c r="B242" s="609" t="s">
        <v>1765</v>
      </c>
      <c r="C242" s="610" t="s">
        <v>1790</v>
      </c>
      <c r="D242" s="611" t="s">
        <v>1498</v>
      </c>
      <c r="E242" s="612">
        <v>3482.18</v>
      </c>
      <c r="F242" s="511" t="s">
        <v>1767</v>
      </c>
    </row>
    <row r="243" spans="1:6" x14ac:dyDescent="0.25">
      <c r="A243" s="608" t="s">
        <v>1764</v>
      </c>
      <c r="B243" s="609" t="s">
        <v>1765</v>
      </c>
      <c r="C243" s="610" t="s">
        <v>1791</v>
      </c>
      <c r="D243" s="611" t="s">
        <v>1498</v>
      </c>
      <c r="E243" s="612">
        <v>6755.7359999999999</v>
      </c>
      <c r="F243" s="514" t="s">
        <v>1767</v>
      </c>
    </row>
    <row r="244" spans="1:6" ht="12.95" customHeight="1" x14ac:dyDescent="0.25">
      <c r="A244" s="617" t="s">
        <v>1792</v>
      </c>
      <c r="B244" s="618" t="s">
        <v>1793</v>
      </c>
      <c r="C244" s="619" t="s">
        <v>1794</v>
      </c>
      <c r="D244" s="620" t="s">
        <v>1498</v>
      </c>
      <c r="E244" s="621"/>
      <c r="F244" s="515" t="s">
        <v>1795</v>
      </c>
    </row>
    <row r="245" spans="1:6" x14ac:dyDescent="0.25">
      <c r="A245" s="622" t="s">
        <v>1796</v>
      </c>
      <c r="B245" s="623" t="s">
        <v>1797</v>
      </c>
      <c r="C245" s="624" t="s">
        <v>1798</v>
      </c>
      <c r="D245" s="625" t="s">
        <v>1498</v>
      </c>
      <c r="E245" s="626">
        <v>36028.94</v>
      </c>
      <c r="F245" s="516" t="s">
        <v>1799</v>
      </c>
    </row>
    <row r="246" spans="1:6" x14ac:dyDescent="0.25">
      <c r="A246" s="622" t="s">
        <v>1796</v>
      </c>
      <c r="B246" s="623" t="s">
        <v>1797</v>
      </c>
      <c r="C246" s="624" t="s">
        <v>1800</v>
      </c>
      <c r="D246" s="625" t="s">
        <v>1498</v>
      </c>
      <c r="E246" s="626">
        <v>30591.5</v>
      </c>
      <c r="F246" s="516" t="s">
        <v>1799</v>
      </c>
    </row>
    <row r="247" spans="1:6" x14ac:dyDescent="0.25">
      <c r="A247" s="622" t="s">
        <v>1796</v>
      </c>
      <c r="B247" s="623" t="s">
        <v>1797</v>
      </c>
      <c r="C247" s="624" t="s">
        <v>1801</v>
      </c>
      <c r="D247" s="625" t="s">
        <v>1498</v>
      </c>
      <c r="E247" s="626">
        <v>626.58000000000004</v>
      </c>
      <c r="F247" s="516" t="s">
        <v>1799</v>
      </c>
    </row>
    <row r="248" spans="1:6" x14ac:dyDescent="0.25">
      <c r="A248" s="622" t="s">
        <v>1796</v>
      </c>
      <c r="B248" s="623" t="s">
        <v>1797</v>
      </c>
      <c r="C248" s="624" t="s">
        <v>1802</v>
      </c>
      <c r="D248" s="625" t="s">
        <v>1498</v>
      </c>
      <c r="E248" s="626">
        <v>62031.42</v>
      </c>
      <c r="F248" s="516" t="s">
        <v>1799</v>
      </c>
    </row>
    <row r="249" spans="1:6" x14ac:dyDescent="0.25">
      <c r="A249" s="542" t="s">
        <v>965</v>
      </c>
      <c r="B249" s="543" t="s">
        <v>1803</v>
      </c>
      <c r="C249" s="484" t="s">
        <v>1804</v>
      </c>
      <c r="D249" s="485" t="s">
        <v>1498</v>
      </c>
      <c r="E249" s="486">
        <v>100</v>
      </c>
      <c r="F249" s="500" t="s">
        <v>1805</v>
      </c>
    </row>
    <row r="250" spans="1:6" ht="24" x14ac:dyDescent="0.25">
      <c r="A250" s="627" t="s">
        <v>1806</v>
      </c>
      <c r="B250" s="628" t="s">
        <v>1807</v>
      </c>
      <c r="C250" s="629" t="s">
        <v>1808</v>
      </c>
      <c r="D250" s="630" t="s">
        <v>1498</v>
      </c>
      <c r="E250" s="631">
        <v>487.34</v>
      </c>
      <c r="F250" s="517" t="s">
        <v>1809</v>
      </c>
    </row>
    <row r="251" spans="1:6" ht="24" x14ac:dyDescent="0.25">
      <c r="A251" s="627" t="s">
        <v>1806</v>
      </c>
      <c r="B251" s="628" t="s">
        <v>1807</v>
      </c>
      <c r="C251" s="629" t="s">
        <v>1810</v>
      </c>
      <c r="D251" s="630" t="s">
        <v>1498</v>
      </c>
      <c r="E251" s="631">
        <v>88.5</v>
      </c>
      <c r="F251" s="517" t="s">
        <v>1809</v>
      </c>
    </row>
    <row r="252" spans="1:6" x14ac:dyDescent="0.25">
      <c r="A252" s="632" t="s">
        <v>1040</v>
      </c>
      <c r="B252" s="633" t="s">
        <v>1811</v>
      </c>
      <c r="C252" s="634" t="s">
        <v>1812</v>
      </c>
      <c r="D252" s="635" t="s">
        <v>1498</v>
      </c>
      <c r="E252" s="636">
        <v>177</v>
      </c>
      <c r="F252" s="518" t="s">
        <v>1813</v>
      </c>
    </row>
    <row r="253" spans="1:6" ht="24" x14ac:dyDescent="0.25">
      <c r="A253" s="632" t="s">
        <v>1040</v>
      </c>
      <c r="B253" s="633" t="s">
        <v>1811</v>
      </c>
      <c r="C253" s="634" t="s">
        <v>1814</v>
      </c>
      <c r="D253" s="635" t="s">
        <v>1498</v>
      </c>
      <c r="E253" s="636">
        <v>5959</v>
      </c>
      <c r="F253" s="518" t="s">
        <v>1813</v>
      </c>
    </row>
    <row r="254" spans="1:6" x14ac:dyDescent="0.25">
      <c r="A254" s="542" t="s">
        <v>1052</v>
      </c>
      <c r="B254" s="543" t="s">
        <v>1815</v>
      </c>
      <c r="C254" s="484" t="s">
        <v>1816</v>
      </c>
      <c r="D254" s="485" t="s">
        <v>1817</v>
      </c>
      <c r="E254" s="486">
        <v>18.88</v>
      </c>
      <c r="F254" s="492" t="s">
        <v>1818</v>
      </c>
    </row>
    <row r="255" spans="1:6" x14ac:dyDescent="0.25">
      <c r="A255" s="542" t="s">
        <v>1057</v>
      </c>
      <c r="B255" s="543" t="s">
        <v>1819</v>
      </c>
      <c r="C255" s="484" t="s">
        <v>1820</v>
      </c>
      <c r="D255" s="485" t="s">
        <v>1498</v>
      </c>
      <c r="E255" s="486">
        <v>4124.1000000000004</v>
      </c>
      <c r="F255" s="492" t="s">
        <v>1821</v>
      </c>
    </row>
    <row r="256" spans="1:6" ht="19.5" customHeight="1" x14ac:dyDescent="0.25">
      <c r="A256" s="542" t="s">
        <v>1057</v>
      </c>
      <c r="B256" s="543" t="s">
        <v>1819</v>
      </c>
      <c r="C256" s="484" t="s">
        <v>1822</v>
      </c>
      <c r="D256" s="485" t="s">
        <v>1498</v>
      </c>
      <c r="E256" s="486">
        <v>4737.7</v>
      </c>
      <c r="F256" s="492" t="s">
        <v>1821</v>
      </c>
    </row>
    <row r="257" spans="1:6" x14ac:dyDescent="0.25">
      <c r="A257" s="542" t="s">
        <v>1057</v>
      </c>
      <c r="B257" s="543" t="s">
        <v>1819</v>
      </c>
      <c r="C257" s="484" t="s">
        <v>1823</v>
      </c>
      <c r="D257" s="485" t="s">
        <v>1498</v>
      </c>
      <c r="E257" s="486">
        <v>1239</v>
      </c>
      <c r="F257" s="492" t="s">
        <v>1821</v>
      </c>
    </row>
    <row r="258" spans="1:6" ht="24" x14ac:dyDescent="0.25">
      <c r="A258" s="632" t="s">
        <v>1037</v>
      </c>
      <c r="B258" s="633" t="s">
        <v>1824</v>
      </c>
      <c r="C258" s="634" t="s">
        <v>1825</v>
      </c>
      <c r="D258" s="635" t="s">
        <v>1498</v>
      </c>
      <c r="E258" s="636">
        <v>711.54</v>
      </c>
      <c r="F258" s="518" t="s">
        <v>1813</v>
      </c>
    </row>
    <row r="259" spans="1:6" ht="23.25" customHeight="1" x14ac:dyDescent="0.25">
      <c r="A259" s="632" t="s">
        <v>1037</v>
      </c>
      <c r="B259" s="633" t="s">
        <v>1824</v>
      </c>
      <c r="C259" s="634" t="s">
        <v>1826</v>
      </c>
      <c r="D259" s="635" t="s">
        <v>1498</v>
      </c>
      <c r="E259" s="636">
        <v>74</v>
      </c>
      <c r="F259" s="518" t="s">
        <v>1813</v>
      </c>
    </row>
    <row r="260" spans="1:6" ht="17.25" customHeight="1" x14ac:dyDescent="0.25">
      <c r="A260" s="632" t="s">
        <v>1037</v>
      </c>
      <c r="B260" s="633" t="s">
        <v>1824</v>
      </c>
      <c r="C260" s="634" t="s">
        <v>1827</v>
      </c>
      <c r="D260" s="635" t="s">
        <v>1498</v>
      </c>
      <c r="E260" s="636">
        <v>93.22</v>
      </c>
      <c r="F260" s="518" t="s">
        <v>1828</v>
      </c>
    </row>
    <row r="261" spans="1:6" ht="15" customHeight="1" x14ac:dyDescent="0.25">
      <c r="A261" s="632" t="s">
        <v>1037</v>
      </c>
      <c r="B261" s="633" t="s">
        <v>1824</v>
      </c>
      <c r="C261" s="634" t="s">
        <v>1829</v>
      </c>
      <c r="D261" s="635" t="s">
        <v>1498</v>
      </c>
      <c r="E261" s="636">
        <v>140.125</v>
      </c>
      <c r="F261" s="518" t="s">
        <v>1828</v>
      </c>
    </row>
    <row r="262" spans="1:6" ht="24" x14ac:dyDescent="0.25">
      <c r="A262" s="632" t="s">
        <v>1037</v>
      </c>
      <c r="B262" s="633" t="s">
        <v>1824</v>
      </c>
      <c r="C262" s="634" t="s">
        <v>1830</v>
      </c>
      <c r="D262" s="635" t="s">
        <v>1498</v>
      </c>
      <c r="E262" s="636">
        <v>194.7</v>
      </c>
      <c r="F262" s="518" t="s">
        <v>1828</v>
      </c>
    </row>
    <row r="263" spans="1:6" ht="24" x14ac:dyDescent="0.25">
      <c r="A263" s="632" t="s">
        <v>1037</v>
      </c>
      <c r="B263" s="633" t="s">
        <v>1824</v>
      </c>
      <c r="C263" s="634" t="s">
        <v>1831</v>
      </c>
      <c r="D263" s="635" t="s">
        <v>1498</v>
      </c>
      <c r="E263" s="636">
        <v>334.82499999999999</v>
      </c>
      <c r="F263" s="518" t="s">
        <v>1828</v>
      </c>
    </row>
    <row r="264" spans="1:6" ht="24" x14ac:dyDescent="0.25">
      <c r="A264" s="632" t="s">
        <v>1037</v>
      </c>
      <c r="B264" s="633" t="s">
        <v>1824</v>
      </c>
      <c r="C264" s="634" t="s">
        <v>1832</v>
      </c>
      <c r="D264" s="635" t="s">
        <v>1498</v>
      </c>
      <c r="E264" s="636">
        <v>474.36</v>
      </c>
      <c r="F264" s="518" t="s">
        <v>1828</v>
      </c>
    </row>
    <row r="265" spans="1:6" ht="24" x14ac:dyDescent="0.25">
      <c r="A265" s="632" t="s">
        <v>1037</v>
      </c>
      <c r="B265" s="633" t="s">
        <v>1824</v>
      </c>
      <c r="C265" s="634" t="s">
        <v>1833</v>
      </c>
      <c r="D265" s="635" t="s">
        <v>1498</v>
      </c>
      <c r="E265" s="636">
        <v>548.70000000000005</v>
      </c>
      <c r="F265" s="518" t="s">
        <v>1828</v>
      </c>
    </row>
    <row r="266" spans="1:6" ht="24" x14ac:dyDescent="0.25">
      <c r="A266" s="632" t="s">
        <v>1037</v>
      </c>
      <c r="B266" s="633" t="s">
        <v>1824</v>
      </c>
      <c r="C266" s="634" t="s">
        <v>1834</v>
      </c>
      <c r="D266" s="635" t="s">
        <v>1498</v>
      </c>
      <c r="E266" s="636">
        <v>628.94000000000005</v>
      </c>
      <c r="F266" s="518" t="s">
        <v>1828</v>
      </c>
    </row>
    <row r="267" spans="1:6" ht="24" x14ac:dyDescent="0.25">
      <c r="A267" s="632" t="s">
        <v>1037</v>
      </c>
      <c r="B267" s="633" t="s">
        <v>1824</v>
      </c>
      <c r="C267" s="634" t="s">
        <v>1835</v>
      </c>
      <c r="D267" s="635" t="s">
        <v>1498</v>
      </c>
      <c r="E267" s="636">
        <v>401.2</v>
      </c>
      <c r="F267" s="518" t="s">
        <v>1828</v>
      </c>
    </row>
    <row r="268" spans="1:6" ht="24" x14ac:dyDescent="0.25">
      <c r="A268" s="632" t="s">
        <v>1037</v>
      </c>
      <c r="B268" s="633" t="s">
        <v>1824</v>
      </c>
      <c r="C268" s="634" t="s">
        <v>1836</v>
      </c>
      <c r="D268" s="635" t="s">
        <v>1498</v>
      </c>
      <c r="E268" s="636">
        <v>526.57500000000005</v>
      </c>
      <c r="F268" s="518" t="s">
        <v>1828</v>
      </c>
    </row>
    <row r="269" spans="1:6" ht="24" x14ac:dyDescent="0.25">
      <c r="A269" s="632" t="s">
        <v>1037</v>
      </c>
      <c r="B269" s="633" t="s">
        <v>1824</v>
      </c>
      <c r="C269" s="634" t="s">
        <v>1837</v>
      </c>
      <c r="D269" s="635" t="s">
        <v>1525</v>
      </c>
      <c r="E269" s="636">
        <v>175.82</v>
      </c>
      <c r="F269" s="518" t="s">
        <v>1828</v>
      </c>
    </row>
    <row r="270" spans="1:6" ht="24" x14ac:dyDescent="0.25">
      <c r="A270" s="632" t="s">
        <v>1037</v>
      </c>
      <c r="B270" s="633" t="s">
        <v>1824</v>
      </c>
      <c r="C270" s="634" t="s">
        <v>1838</v>
      </c>
      <c r="D270" s="635" t="s">
        <v>1525</v>
      </c>
      <c r="E270" s="636">
        <v>531</v>
      </c>
      <c r="F270" s="518" t="s">
        <v>1828</v>
      </c>
    </row>
    <row r="271" spans="1:6" ht="24" x14ac:dyDescent="0.25">
      <c r="A271" s="632" t="s">
        <v>1037</v>
      </c>
      <c r="B271" s="633" t="s">
        <v>1824</v>
      </c>
      <c r="C271" s="634" t="s">
        <v>1839</v>
      </c>
      <c r="D271" s="635" t="s">
        <v>1525</v>
      </c>
      <c r="E271" s="636">
        <v>233.64</v>
      </c>
      <c r="F271" s="518" t="s">
        <v>1828</v>
      </c>
    </row>
    <row r="272" spans="1:6" ht="24" x14ac:dyDescent="0.25">
      <c r="A272" s="632" t="s">
        <v>1037</v>
      </c>
      <c r="B272" s="633" t="s">
        <v>1824</v>
      </c>
      <c r="C272" s="634" t="s">
        <v>1840</v>
      </c>
      <c r="D272" s="635" t="s">
        <v>1525</v>
      </c>
      <c r="E272" s="636">
        <v>260.00110000000001</v>
      </c>
      <c r="F272" s="518" t="s">
        <v>1828</v>
      </c>
    </row>
    <row r="273" spans="1:6" ht="24" x14ac:dyDescent="0.25">
      <c r="A273" s="632" t="s">
        <v>1037</v>
      </c>
      <c r="B273" s="633" t="s">
        <v>1824</v>
      </c>
      <c r="C273" s="634" t="s">
        <v>1841</v>
      </c>
      <c r="D273" s="635" t="s">
        <v>1498</v>
      </c>
      <c r="E273" s="636">
        <v>283.2</v>
      </c>
      <c r="F273" s="518" t="s">
        <v>1813</v>
      </c>
    </row>
    <row r="274" spans="1:6" ht="24" x14ac:dyDescent="0.25">
      <c r="A274" s="632" t="s">
        <v>1037</v>
      </c>
      <c r="B274" s="633" t="s">
        <v>1824</v>
      </c>
      <c r="C274" s="634" t="s">
        <v>1842</v>
      </c>
      <c r="D274" s="635" t="s">
        <v>1498</v>
      </c>
      <c r="E274" s="636">
        <v>132.75</v>
      </c>
      <c r="F274" s="518" t="s">
        <v>1828</v>
      </c>
    </row>
    <row r="275" spans="1:6" ht="24" x14ac:dyDescent="0.25">
      <c r="A275" s="632" t="s">
        <v>1037</v>
      </c>
      <c r="B275" s="633" t="s">
        <v>1824</v>
      </c>
      <c r="C275" s="634" t="s">
        <v>1843</v>
      </c>
      <c r="D275" s="635" t="s">
        <v>1498</v>
      </c>
      <c r="E275" s="636">
        <v>368.75</v>
      </c>
      <c r="F275" s="518" t="s">
        <v>1828</v>
      </c>
    </row>
    <row r="276" spans="1:6" ht="24" x14ac:dyDescent="0.25">
      <c r="A276" s="632" t="s">
        <v>1037</v>
      </c>
      <c r="B276" s="633" t="s">
        <v>1824</v>
      </c>
      <c r="C276" s="634" t="s">
        <v>1844</v>
      </c>
      <c r="D276" s="635" t="s">
        <v>1498</v>
      </c>
      <c r="E276" s="636">
        <v>5546</v>
      </c>
      <c r="F276" s="518" t="s">
        <v>1813</v>
      </c>
    </row>
    <row r="277" spans="1:6" ht="24" x14ac:dyDescent="0.25">
      <c r="A277" s="632" t="s">
        <v>1037</v>
      </c>
      <c r="B277" s="633" t="s">
        <v>1824</v>
      </c>
      <c r="C277" s="634" t="s">
        <v>1845</v>
      </c>
      <c r="D277" s="635" t="s">
        <v>1498</v>
      </c>
      <c r="E277" s="636">
        <v>1215.4000000000001</v>
      </c>
      <c r="F277" s="518" t="s">
        <v>1813</v>
      </c>
    </row>
    <row r="278" spans="1:6" ht="24" x14ac:dyDescent="0.25">
      <c r="A278" s="632" t="s">
        <v>1037</v>
      </c>
      <c r="B278" s="633" t="s">
        <v>1824</v>
      </c>
      <c r="C278" s="634" t="s">
        <v>1846</v>
      </c>
      <c r="D278" s="635" t="s">
        <v>1847</v>
      </c>
      <c r="E278" s="636">
        <v>288</v>
      </c>
      <c r="F278" s="518" t="s">
        <v>1848</v>
      </c>
    </row>
    <row r="279" spans="1:6" ht="24" x14ac:dyDescent="0.25">
      <c r="A279" s="632" t="s">
        <v>1037</v>
      </c>
      <c r="B279" s="633" t="s">
        <v>1824</v>
      </c>
      <c r="C279" s="634" t="s">
        <v>1849</v>
      </c>
      <c r="D279" s="635" t="s">
        <v>1847</v>
      </c>
      <c r="E279" s="636">
        <v>294.7</v>
      </c>
      <c r="F279" s="518" t="s">
        <v>1848</v>
      </c>
    </row>
    <row r="280" spans="1:6" ht="24" x14ac:dyDescent="0.25">
      <c r="A280" s="632" t="s">
        <v>1037</v>
      </c>
      <c r="B280" s="633" t="s">
        <v>1824</v>
      </c>
      <c r="C280" s="634" t="s">
        <v>1850</v>
      </c>
      <c r="D280" s="635" t="s">
        <v>1498</v>
      </c>
      <c r="E280" s="636">
        <v>12.803000000000001</v>
      </c>
      <c r="F280" s="518" t="s">
        <v>1828</v>
      </c>
    </row>
    <row r="281" spans="1:6" ht="24" x14ac:dyDescent="0.25">
      <c r="A281" s="632" t="s">
        <v>1037</v>
      </c>
      <c r="B281" s="633" t="s">
        <v>1824</v>
      </c>
      <c r="C281" s="634" t="s">
        <v>1851</v>
      </c>
      <c r="D281" s="635" t="s">
        <v>1498</v>
      </c>
      <c r="E281" s="636">
        <v>663.75</v>
      </c>
      <c r="F281" s="518" t="s">
        <v>1828</v>
      </c>
    </row>
    <row r="282" spans="1:6" ht="24" x14ac:dyDescent="0.25">
      <c r="A282" s="632" t="s">
        <v>1037</v>
      </c>
      <c r="B282" s="633" t="s">
        <v>1824</v>
      </c>
      <c r="C282" s="634" t="s">
        <v>1852</v>
      </c>
      <c r="D282" s="635" t="s">
        <v>1498</v>
      </c>
      <c r="E282" s="636">
        <v>6149.9943000000003</v>
      </c>
      <c r="F282" s="518" t="s">
        <v>1813</v>
      </c>
    </row>
    <row r="283" spans="1:6" x14ac:dyDescent="0.25">
      <c r="A283" s="542" t="s">
        <v>1056</v>
      </c>
      <c r="B283" s="543" t="s">
        <v>1853</v>
      </c>
      <c r="C283" s="484" t="s">
        <v>1854</v>
      </c>
      <c r="D283" s="485" t="s">
        <v>1498</v>
      </c>
      <c r="E283" s="486">
        <v>6490</v>
      </c>
      <c r="F283" s="500" t="s">
        <v>1855</v>
      </c>
    </row>
    <row r="284" spans="1:6" x14ac:dyDescent="0.25">
      <c r="A284" s="542" t="s">
        <v>1056</v>
      </c>
      <c r="B284" s="543" t="s">
        <v>1853</v>
      </c>
      <c r="C284" s="484" t="s">
        <v>1856</v>
      </c>
      <c r="D284" s="485" t="s">
        <v>1498</v>
      </c>
      <c r="E284" s="486">
        <v>6490</v>
      </c>
      <c r="F284" s="500" t="s">
        <v>1855</v>
      </c>
    </row>
    <row r="285" spans="1:6" x14ac:dyDescent="0.25">
      <c r="A285" s="542" t="s">
        <v>1056</v>
      </c>
      <c r="B285" s="543" t="s">
        <v>1853</v>
      </c>
      <c r="C285" s="484" t="s">
        <v>1857</v>
      </c>
      <c r="D285" s="485" t="s">
        <v>1498</v>
      </c>
      <c r="E285" s="486">
        <v>6490</v>
      </c>
      <c r="F285" s="500" t="s">
        <v>1855</v>
      </c>
    </row>
    <row r="286" spans="1:6" ht="14.1" customHeight="1" x14ac:dyDescent="0.25">
      <c r="A286" s="542" t="s">
        <v>1056</v>
      </c>
      <c r="B286" s="543" t="s">
        <v>1853</v>
      </c>
      <c r="C286" s="484" t="s">
        <v>1858</v>
      </c>
      <c r="D286" s="485" t="s">
        <v>1498</v>
      </c>
      <c r="E286" s="486">
        <v>6490</v>
      </c>
      <c r="F286" s="500" t="s">
        <v>1855</v>
      </c>
    </row>
    <row r="287" spans="1:6" ht="15" customHeight="1" x14ac:dyDescent="0.25">
      <c r="A287" s="542" t="s">
        <v>1056</v>
      </c>
      <c r="B287" s="543" t="s">
        <v>1853</v>
      </c>
      <c r="C287" s="484" t="s">
        <v>1859</v>
      </c>
      <c r="D287" s="485" t="s">
        <v>1498</v>
      </c>
      <c r="E287" s="486">
        <v>6490</v>
      </c>
      <c r="F287" s="500" t="s">
        <v>1855</v>
      </c>
    </row>
    <row r="288" spans="1:6" ht="21.75" customHeight="1" x14ac:dyDescent="0.2">
      <c r="A288" s="488" t="s">
        <v>1087</v>
      </c>
      <c r="B288" s="158" t="s">
        <v>1860</v>
      </c>
      <c r="C288" s="637" t="s">
        <v>1861</v>
      </c>
      <c r="D288" s="638" t="s">
        <v>1498</v>
      </c>
      <c r="E288" s="639">
        <v>2205.7732999999998</v>
      </c>
      <c r="F288" s="519" t="s">
        <v>1862</v>
      </c>
    </row>
    <row r="289" spans="1:6" ht="15.95" customHeight="1" x14ac:dyDescent="0.2">
      <c r="A289" s="488" t="s">
        <v>1087</v>
      </c>
      <c r="B289" s="158" t="s">
        <v>1860</v>
      </c>
      <c r="C289" s="637" t="s">
        <v>1863</v>
      </c>
      <c r="D289" s="638" t="s">
        <v>1498</v>
      </c>
      <c r="E289" s="639">
        <v>501.5</v>
      </c>
      <c r="F289" s="519" t="s">
        <v>1862</v>
      </c>
    </row>
    <row r="290" spans="1:6" x14ac:dyDescent="0.2">
      <c r="A290" s="488" t="s">
        <v>1087</v>
      </c>
      <c r="B290" s="158" t="s">
        <v>1860</v>
      </c>
      <c r="C290" s="637" t="s">
        <v>1864</v>
      </c>
      <c r="D290" s="638" t="s">
        <v>1498</v>
      </c>
      <c r="E290" s="639">
        <v>442.5</v>
      </c>
      <c r="F290" s="519" t="s">
        <v>1862</v>
      </c>
    </row>
    <row r="291" spans="1:6" ht="14.1" customHeight="1" x14ac:dyDescent="0.2">
      <c r="A291" s="488" t="s">
        <v>1087</v>
      </c>
      <c r="B291" s="158" t="s">
        <v>1860</v>
      </c>
      <c r="C291" s="637" t="s">
        <v>1865</v>
      </c>
      <c r="D291" s="638" t="s">
        <v>1498</v>
      </c>
      <c r="E291" s="639">
        <v>531</v>
      </c>
      <c r="F291" s="519" t="s">
        <v>1862</v>
      </c>
    </row>
    <row r="292" spans="1:6" x14ac:dyDescent="0.2">
      <c r="A292" s="488" t="s">
        <v>1087</v>
      </c>
      <c r="B292" s="158" t="s">
        <v>1860</v>
      </c>
      <c r="C292" s="637" t="s">
        <v>1866</v>
      </c>
      <c r="D292" s="638" t="s">
        <v>1498</v>
      </c>
      <c r="E292" s="639">
        <v>796.5</v>
      </c>
      <c r="F292" s="519" t="s">
        <v>1862</v>
      </c>
    </row>
    <row r="293" spans="1:6" ht="17.25" customHeight="1" x14ac:dyDescent="0.2">
      <c r="A293" s="488" t="s">
        <v>1087</v>
      </c>
      <c r="B293" s="158" t="s">
        <v>1860</v>
      </c>
      <c r="C293" s="637" t="s">
        <v>1867</v>
      </c>
      <c r="D293" s="638" t="s">
        <v>1498</v>
      </c>
      <c r="E293" s="639">
        <v>5640.4</v>
      </c>
      <c r="F293" s="519" t="s">
        <v>1862</v>
      </c>
    </row>
    <row r="294" spans="1:6" ht="30.75" customHeight="1" x14ac:dyDescent="0.2">
      <c r="A294" s="488" t="s">
        <v>1087</v>
      </c>
      <c r="B294" s="158" t="s">
        <v>1860</v>
      </c>
      <c r="C294" s="637" t="s">
        <v>1868</v>
      </c>
      <c r="D294" s="638" t="s">
        <v>1498</v>
      </c>
      <c r="E294" s="639">
        <v>5640.4</v>
      </c>
      <c r="F294" s="519" t="s">
        <v>1862</v>
      </c>
    </row>
    <row r="295" spans="1:6" x14ac:dyDescent="0.2">
      <c r="A295" s="488" t="s">
        <v>1087</v>
      </c>
      <c r="B295" s="158" t="s">
        <v>1860</v>
      </c>
      <c r="C295" s="637" t="s">
        <v>1869</v>
      </c>
      <c r="D295" s="638" t="s">
        <v>1498</v>
      </c>
      <c r="E295" s="639">
        <v>5640.4</v>
      </c>
      <c r="F295" s="519" t="s">
        <v>1862</v>
      </c>
    </row>
    <row r="296" spans="1:6" ht="29.25" customHeight="1" x14ac:dyDescent="0.2">
      <c r="A296" s="488" t="s">
        <v>1087</v>
      </c>
      <c r="B296" s="158" t="s">
        <v>1860</v>
      </c>
      <c r="C296" s="637" t="s">
        <v>1870</v>
      </c>
      <c r="D296" s="638" t="s">
        <v>1498</v>
      </c>
      <c r="E296" s="639">
        <v>4366</v>
      </c>
      <c r="F296" s="519" t="s">
        <v>1862</v>
      </c>
    </row>
    <row r="297" spans="1:6" ht="28.5" customHeight="1" x14ac:dyDescent="0.2">
      <c r="A297" s="488" t="s">
        <v>1087</v>
      </c>
      <c r="B297" s="158" t="s">
        <v>1860</v>
      </c>
      <c r="C297" s="637" t="s">
        <v>1871</v>
      </c>
      <c r="D297" s="638" t="s">
        <v>1498</v>
      </c>
      <c r="E297" s="639">
        <v>15611.4</v>
      </c>
      <c r="F297" s="519" t="s">
        <v>1862</v>
      </c>
    </row>
    <row r="298" spans="1:6" ht="28.5" customHeight="1" x14ac:dyDescent="0.2">
      <c r="A298" s="488" t="s">
        <v>1087</v>
      </c>
      <c r="B298" s="158" t="s">
        <v>1860</v>
      </c>
      <c r="C298" s="637" t="s">
        <v>1872</v>
      </c>
      <c r="D298" s="638" t="s">
        <v>1498</v>
      </c>
      <c r="E298" s="639">
        <v>179.15</v>
      </c>
      <c r="F298" s="519" t="s">
        <v>1862</v>
      </c>
    </row>
    <row r="299" spans="1:6" ht="22.5" customHeight="1" x14ac:dyDescent="0.2">
      <c r="A299" s="488" t="s">
        <v>1087</v>
      </c>
      <c r="B299" s="158" t="s">
        <v>1860</v>
      </c>
      <c r="C299" s="637" t="s">
        <v>1873</v>
      </c>
      <c r="D299" s="638" t="s">
        <v>1498</v>
      </c>
      <c r="E299" s="639">
        <v>194.7</v>
      </c>
      <c r="F299" s="519" t="s">
        <v>1862</v>
      </c>
    </row>
    <row r="300" spans="1:6" x14ac:dyDescent="0.2">
      <c r="A300" s="488" t="s">
        <v>1087</v>
      </c>
      <c r="B300" s="158" t="s">
        <v>1860</v>
      </c>
      <c r="C300" s="637" t="s">
        <v>1874</v>
      </c>
      <c r="D300" s="638" t="s">
        <v>1498</v>
      </c>
      <c r="E300" s="639">
        <v>672.6</v>
      </c>
      <c r="F300" s="519" t="s">
        <v>1862</v>
      </c>
    </row>
    <row r="301" spans="1:6" x14ac:dyDescent="0.2">
      <c r="A301" s="488" t="s">
        <v>1087</v>
      </c>
      <c r="B301" s="158" t="s">
        <v>1860</v>
      </c>
      <c r="C301" s="637" t="s">
        <v>1875</v>
      </c>
      <c r="D301" s="638" t="s">
        <v>1498</v>
      </c>
      <c r="E301" s="639">
        <v>20650</v>
      </c>
      <c r="F301" s="519" t="s">
        <v>1862</v>
      </c>
    </row>
    <row r="302" spans="1:6" x14ac:dyDescent="0.2">
      <c r="A302" s="488" t="s">
        <v>1087</v>
      </c>
      <c r="B302" s="158" t="s">
        <v>1860</v>
      </c>
      <c r="C302" s="637" t="s">
        <v>1876</v>
      </c>
      <c r="D302" s="638" t="s">
        <v>1498</v>
      </c>
      <c r="E302" s="639">
        <v>4661</v>
      </c>
      <c r="F302" s="519" t="s">
        <v>1862</v>
      </c>
    </row>
    <row r="303" spans="1:6" x14ac:dyDescent="0.2">
      <c r="A303" s="488" t="s">
        <v>1087</v>
      </c>
      <c r="B303" s="158" t="s">
        <v>1860</v>
      </c>
      <c r="C303" s="637" t="s">
        <v>1877</v>
      </c>
      <c r="D303" s="638" t="s">
        <v>1498</v>
      </c>
      <c r="E303" s="639">
        <v>525.1</v>
      </c>
      <c r="F303" s="519" t="s">
        <v>1862</v>
      </c>
    </row>
    <row r="304" spans="1:6" x14ac:dyDescent="0.2">
      <c r="A304" s="488" t="s">
        <v>1087</v>
      </c>
      <c r="B304" s="158" t="s">
        <v>1860</v>
      </c>
      <c r="C304" s="637" t="s">
        <v>1878</v>
      </c>
      <c r="D304" s="638" t="s">
        <v>1498</v>
      </c>
      <c r="E304" s="639">
        <v>6384.19</v>
      </c>
      <c r="F304" s="519" t="s">
        <v>1862</v>
      </c>
    </row>
    <row r="305" spans="1:6" ht="21" customHeight="1" x14ac:dyDescent="0.2">
      <c r="A305" s="488" t="s">
        <v>1087</v>
      </c>
      <c r="B305" s="158" t="s">
        <v>1860</v>
      </c>
      <c r="C305" s="637" t="s">
        <v>1879</v>
      </c>
      <c r="D305" s="638" t="s">
        <v>1498</v>
      </c>
      <c r="E305" s="639">
        <v>899.04330000000004</v>
      </c>
      <c r="F305" s="519" t="s">
        <v>1862</v>
      </c>
    </row>
    <row r="306" spans="1:6" ht="29.25" customHeight="1" x14ac:dyDescent="0.2">
      <c r="A306" s="488" t="s">
        <v>1087</v>
      </c>
      <c r="B306" s="158" t="s">
        <v>1860</v>
      </c>
      <c r="C306" s="637" t="s">
        <v>1880</v>
      </c>
      <c r="D306" s="638" t="s">
        <v>1498</v>
      </c>
      <c r="E306" s="639">
        <v>348.1</v>
      </c>
      <c r="F306" s="519" t="s">
        <v>1862</v>
      </c>
    </row>
    <row r="307" spans="1:6" ht="28.5" customHeight="1" x14ac:dyDescent="0.2">
      <c r="A307" s="488" t="s">
        <v>1087</v>
      </c>
      <c r="B307" s="158" t="s">
        <v>1860</v>
      </c>
      <c r="C307" s="637" t="s">
        <v>1881</v>
      </c>
      <c r="D307" s="638" t="s">
        <v>1498</v>
      </c>
      <c r="E307" s="639">
        <v>147.5</v>
      </c>
      <c r="F307" s="519" t="s">
        <v>1862</v>
      </c>
    </row>
    <row r="308" spans="1:6" ht="32.25" customHeight="1" x14ac:dyDescent="0.2">
      <c r="A308" s="488" t="s">
        <v>1087</v>
      </c>
      <c r="B308" s="158" t="s">
        <v>1860</v>
      </c>
      <c r="C308" s="637" t="s">
        <v>1882</v>
      </c>
      <c r="D308" s="638" t="s">
        <v>1498</v>
      </c>
      <c r="E308" s="639">
        <v>11210</v>
      </c>
      <c r="F308" s="519" t="s">
        <v>1862</v>
      </c>
    </row>
    <row r="309" spans="1:6" x14ac:dyDescent="0.2">
      <c r="A309" s="488" t="s">
        <v>1087</v>
      </c>
      <c r="B309" s="158" t="s">
        <v>1860</v>
      </c>
      <c r="C309" s="637" t="s">
        <v>1883</v>
      </c>
      <c r="D309" s="638" t="s">
        <v>1498</v>
      </c>
      <c r="E309" s="639">
        <v>1333.4</v>
      </c>
      <c r="F309" s="519" t="s">
        <v>1862</v>
      </c>
    </row>
    <row r="310" spans="1:6" ht="24" x14ac:dyDescent="0.25">
      <c r="A310" s="640" t="s">
        <v>1043</v>
      </c>
      <c r="B310" s="641" t="s">
        <v>1884</v>
      </c>
      <c r="C310" s="642" t="s">
        <v>1885</v>
      </c>
      <c r="D310" s="643" t="s">
        <v>1498</v>
      </c>
      <c r="E310" s="644">
        <v>939.75</v>
      </c>
      <c r="F310" s="520" t="s">
        <v>1886</v>
      </c>
    </row>
    <row r="311" spans="1:6" ht="22.5" customHeight="1" x14ac:dyDescent="0.25">
      <c r="A311" s="640" t="s">
        <v>1043</v>
      </c>
      <c r="B311" s="641" t="s">
        <v>1884</v>
      </c>
      <c r="C311" s="642" t="s">
        <v>1887</v>
      </c>
      <c r="D311" s="643" t="s">
        <v>1498</v>
      </c>
      <c r="E311" s="644">
        <v>590</v>
      </c>
      <c r="F311" s="520" t="s">
        <v>1886</v>
      </c>
    </row>
    <row r="312" spans="1:6" ht="24" x14ac:dyDescent="0.25">
      <c r="A312" s="640" t="s">
        <v>1043</v>
      </c>
      <c r="B312" s="641" t="s">
        <v>1884</v>
      </c>
      <c r="C312" s="642" t="s">
        <v>1888</v>
      </c>
      <c r="D312" s="643" t="s">
        <v>1498</v>
      </c>
      <c r="E312" s="644">
        <v>761.25</v>
      </c>
      <c r="F312" s="520" t="s">
        <v>1886</v>
      </c>
    </row>
    <row r="313" spans="1:6" ht="24" x14ac:dyDescent="0.25">
      <c r="A313" s="640" t="s">
        <v>1043</v>
      </c>
      <c r="B313" s="641" t="s">
        <v>1884</v>
      </c>
      <c r="C313" s="159" t="s">
        <v>1888</v>
      </c>
      <c r="D313" s="160" t="s">
        <v>1498</v>
      </c>
      <c r="E313" s="161">
        <v>761.25</v>
      </c>
      <c r="F313" s="521" t="s">
        <v>1889</v>
      </c>
    </row>
    <row r="314" spans="1:6" ht="26.25" customHeight="1" x14ac:dyDescent="0.25">
      <c r="A314" s="640" t="s">
        <v>1043</v>
      </c>
      <c r="B314" s="641" t="s">
        <v>1884</v>
      </c>
      <c r="C314" s="159" t="s">
        <v>1890</v>
      </c>
      <c r="D314" s="160" t="s">
        <v>1498</v>
      </c>
      <c r="E314" s="161">
        <v>309.75</v>
      </c>
      <c r="F314" s="521" t="s">
        <v>1889</v>
      </c>
    </row>
    <row r="315" spans="1:6" ht="18" customHeight="1" x14ac:dyDescent="0.25">
      <c r="A315" s="640" t="s">
        <v>1043</v>
      </c>
      <c r="B315" s="641" t="s">
        <v>1884</v>
      </c>
      <c r="C315" s="642" t="s">
        <v>1891</v>
      </c>
      <c r="D315" s="643" t="s">
        <v>1498</v>
      </c>
      <c r="E315" s="644">
        <v>270.48</v>
      </c>
      <c r="F315" s="521" t="s">
        <v>1889</v>
      </c>
    </row>
    <row r="316" spans="1:6" ht="24" x14ac:dyDescent="0.25">
      <c r="A316" s="640" t="s">
        <v>1043</v>
      </c>
      <c r="B316" s="641" t="s">
        <v>1884</v>
      </c>
      <c r="C316" s="642" t="s">
        <v>1892</v>
      </c>
      <c r="D316" s="643" t="s">
        <v>1498</v>
      </c>
      <c r="E316" s="644">
        <v>229.21530000000001</v>
      </c>
      <c r="F316" s="520" t="s">
        <v>1886</v>
      </c>
    </row>
    <row r="317" spans="1:6" ht="24" x14ac:dyDescent="0.25">
      <c r="A317" s="640" t="s">
        <v>1043</v>
      </c>
      <c r="B317" s="641" t="s">
        <v>1884</v>
      </c>
      <c r="C317" s="642" t="s">
        <v>1893</v>
      </c>
      <c r="D317" s="643" t="s">
        <v>1498</v>
      </c>
      <c r="E317" s="644">
        <v>194.25</v>
      </c>
      <c r="F317" s="521" t="s">
        <v>1889</v>
      </c>
    </row>
    <row r="318" spans="1:6" ht="24" x14ac:dyDescent="0.25">
      <c r="A318" s="640" t="s">
        <v>1043</v>
      </c>
      <c r="B318" s="641" t="s">
        <v>1884</v>
      </c>
      <c r="C318" s="642" t="s">
        <v>1894</v>
      </c>
      <c r="D318" s="643" t="s">
        <v>1498</v>
      </c>
      <c r="E318" s="644">
        <v>414.75</v>
      </c>
      <c r="F318" s="520" t="s">
        <v>1886</v>
      </c>
    </row>
    <row r="319" spans="1:6" ht="24" x14ac:dyDescent="0.25">
      <c r="A319" s="640" t="s">
        <v>1043</v>
      </c>
      <c r="B319" s="641" t="s">
        <v>1884</v>
      </c>
      <c r="C319" s="642" t="s">
        <v>1895</v>
      </c>
      <c r="D319" s="643" t="s">
        <v>1498</v>
      </c>
      <c r="E319" s="644">
        <v>414.75</v>
      </c>
      <c r="F319" s="521" t="s">
        <v>1889</v>
      </c>
    </row>
    <row r="320" spans="1:6" ht="24" x14ac:dyDescent="0.25">
      <c r="A320" s="640" t="s">
        <v>1043</v>
      </c>
      <c r="B320" s="641" t="s">
        <v>1884</v>
      </c>
      <c r="C320" s="159" t="s">
        <v>1896</v>
      </c>
      <c r="D320" s="160" t="s">
        <v>1498</v>
      </c>
      <c r="E320" s="161">
        <v>3669.75</v>
      </c>
      <c r="F320" s="521" t="s">
        <v>1889</v>
      </c>
    </row>
    <row r="321" spans="1:6" ht="24" x14ac:dyDescent="0.25">
      <c r="A321" s="640" t="s">
        <v>1043</v>
      </c>
      <c r="B321" s="641" t="s">
        <v>1884</v>
      </c>
      <c r="C321" s="642" t="s">
        <v>1897</v>
      </c>
      <c r="D321" s="643" t="s">
        <v>1898</v>
      </c>
      <c r="E321" s="644">
        <v>866.25</v>
      </c>
      <c r="F321" s="521" t="s">
        <v>1889</v>
      </c>
    </row>
    <row r="322" spans="1:6" ht="24" x14ac:dyDescent="0.25">
      <c r="A322" s="640" t="s">
        <v>1043</v>
      </c>
      <c r="B322" s="641" t="s">
        <v>1884</v>
      </c>
      <c r="C322" s="642" t="s">
        <v>1899</v>
      </c>
      <c r="D322" s="643" t="s">
        <v>1498</v>
      </c>
      <c r="E322" s="644">
        <v>8096</v>
      </c>
      <c r="F322" s="521" t="s">
        <v>1889</v>
      </c>
    </row>
    <row r="323" spans="1:6" ht="24" x14ac:dyDescent="0.25">
      <c r="A323" s="640" t="s">
        <v>1043</v>
      </c>
      <c r="B323" s="641" t="s">
        <v>1884</v>
      </c>
      <c r="C323" s="642" t="s">
        <v>1900</v>
      </c>
      <c r="D323" s="643" t="s">
        <v>1498</v>
      </c>
      <c r="E323" s="644">
        <v>8000</v>
      </c>
      <c r="F323" s="521" t="s">
        <v>1889</v>
      </c>
    </row>
    <row r="324" spans="1:6" ht="24" x14ac:dyDescent="0.25">
      <c r="A324" s="640" t="s">
        <v>1043</v>
      </c>
      <c r="B324" s="641" t="s">
        <v>1884</v>
      </c>
      <c r="C324" s="159" t="s">
        <v>1901</v>
      </c>
      <c r="D324" s="160" t="s">
        <v>1498</v>
      </c>
      <c r="E324" s="161">
        <v>167.27</v>
      </c>
      <c r="F324" s="521" t="s">
        <v>1889</v>
      </c>
    </row>
    <row r="325" spans="1:6" ht="30.75" customHeight="1" x14ac:dyDescent="0.25">
      <c r="A325" s="640" t="s">
        <v>1043</v>
      </c>
      <c r="B325" s="641" t="s">
        <v>1884</v>
      </c>
      <c r="C325" s="642" t="s">
        <v>1902</v>
      </c>
      <c r="D325" s="643" t="s">
        <v>1498</v>
      </c>
      <c r="E325" s="644">
        <v>402.67669999999998</v>
      </c>
      <c r="F325" s="520" t="s">
        <v>1886</v>
      </c>
    </row>
    <row r="326" spans="1:6" ht="24" x14ac:dyDescent="0.25">
      <c r="A326" s="640" t="s">
        <v>1043</v>
      </c>
      <c r="B326" s="641" t="s">
        <v>1884</v>
      </c>
      <c r="C326" s="642" t="s">
        <v>1903</v>
      </c>
      <c r="D326" s="643" t="s">
        <v>1498</v>
      </c>
      <c r="E326" s="644">
        <v>600.9153</v>
      </c>
      <c r="F326" s="520" t="s">
        <v>1886</v>
      </c>
    </row>
    <row r="327" spans="1:6" ht="24" x14ac:dyDescent="0.25">
      <c r="A327" s="640" t="s">
        <v>1043</v>
      </c>
      <c r="B327" s="641" t="s">
        <v>1884</v>
      </c>
      <c r="C327" s="642" t="s">
        <v>1904</v>
      </c>
      <c r="D327" s="643" t="s">
        <v>1898</v>
      </c>
      <c r="E327" s="644">
        <v>489.40600000000001</v>
      </c>
      <c r="F327" s="521" t="s">
        <v>1889</v>
      </c>
    </row>
    <row r="328" spans="1:6" ht="24.75" customHeight="1" x14ac:dyDescent="0.25">
      <c r="A328" s="640" t="s">
        <v>1043</v>
      </c>
      <c r="B328" s="641" t="s">
        <v>1884</v>
      </c>
      <c r="C328" s="642" t="s">
        <v>1905</v>
      </c>
      <c r="D328" s="643" t="s">
        <v>1498</v>
      </c>
      <c r="E328" s="644">
        <v>455.48</v>
      </c>
      <c r="F328" s="520" t="s">
        <v>1886</v>
      </c>
    </row>
    <row r="329" spans="1:6" x14ac:dyDescent="0.25">
      <c r="A329" s="542" t="s">
        <v>1059</v>
      </c>
      <c r="B329" s="543" t="s">
        <v>1906</v>
      </c>
      <c r="C329" s="484" t="s">
        <v>1907</v>
      </c>
      <c r="D329" s="485" t="s">
        <v>1498</v>
      </c>
      <c r="E329" s="486">
        <v>6490</v>
      </c>
      <c r="F329" s="500" t="s">
        <v>1908</v>
      </c>
    </row>
    <row r="330" spans="1:6" x14ac:dyDescent="0.25">
      <c r="A330" s="542" t="s">
        <v>1909</v>
      </c>
      <c r="B330" s="543" t="s">
        <v>1910</v>
      </c>
      <c r="C330" s="484" t="s">
        <v>1911</v>
      </c>
      <c r="D330" s="485" t="s">
        <v>1665</v>
      </c>
      <c r="E330" s="486">
        <v>460.2</v>
      </c>
      <c r="F330" s="500" t="s">
        <v>1912</v>
      </c>
    </row>
    <row r="331" spans="1:6" ht="24" x14ac:dyDescent="0.25">
      <c r="A331" s="542" t="s">
        <v>957</v>
      </c>
      <c r="B331" s="543" t="s">
        <v>1913</v>
      </c>
      <c r="C331" s="484" t="s">
        <v>1914</v>
      </c>
      <c r="D331" s="485" t="s">
        <v>1915</v>
      </c>
      <c r="E331" s="486">
        <v>44877.760000000002</v>
      </c>
      <c r="F331" s="500" t="s">
        <v>1916</v>
      </c>
    </row>
    <row r="332" spans="1:6" x14ac:dyDescent="0.25">
      <c r="A332" s="489" t="s">
        <v>1152</v>
      </c>
      <c r="B332" s="151" t="s">
        <v>1917</v>
      </c>
      <c r="C332" s="484" t="s">
        <v>1918</v>
      </c>
      <c r="D332" s="485" t="s">
        <v>1919</v>
      </c>
      <c r="E332" s="486">
        <v>3000</v>
      </c>
      <c r="F332" s="500" t="s">
        <v>1920</v>
      </c>
    </row>
    <row r="333" spans="1:6" ht="36" x14ac:dyDescent="0.2">
      <c r="A333" s="490" t="s">
        <v>1921</v>
      </c>
      <c r="B333" s="162" t="s">
        <v>1922</v>
      </c>
      <c r="C333" s="645" t="s">
        <v>1923</v>
      </c>
      <c r="D333" s="646" t="s">
        <v>1498</v>
      </c>
      <c r="E333" s="647">
        <v>23562.5</v>
      </c>
      <c r="F333" s="522" t="s">
        <v>1924</v>
      </c>
    </row>
    <row r="334" spans="1:6" ht="36" x14ac:dyDescent="0.2">
      <c r="A334" s="490" t="s">
        <v>1921</v>
      </c>
      <c r="B334" s="162" t="s">
        <v>1922</v>
      </c>
      <c r="C334" s="645" t="s">
        <v>1925</v>
      </c>
      <c r="D334" s="646" t="s">
        <v>1498</v>
      </c>
      <c r="E334" s="647">
        <v>102660</v>
      </c>
      <c r="F334" s="522" t="s">
        <v>1924</v>
      </c>
    </row>
    <row r="335" spans="1:6" ht="20.25" customHeight="1" x14ac:dyDescent="0.2">
      <c r="A335" s="491" t="s">
        <v>1926</v>
      </c>
      <c r="B335" s="163" t="s">
        <v>1927</v>
      </c>
      <c r="C335" s="648" t="s">
        <v>1928</v>
      </c>
      <c r="D335" s="649" t="s">
        <v>1498</v>
      </c>
      <c r="E335" s="650">
        <v>590</v>
      </c>
      <c r="F335" s="523" t="s">
        <v>1929</v>
      </c>
    </row>
    <row r="336" spans="1:6" ht="15" customHeight="1" x14ac:dyDescent="0.2">
      <c r="A336" s="491" t="s">
        <v>1926</v>
      </c>
      <c r="B336" s="163" t="s">
        <v>1927</v>
      </c>
      <c r="C336" s="648" t="s">
        <v>1930</v>
      </c>
      <c r="D336" s="649" t="s">
        <v>1498</v>
      </c>
      <c r="E336" s="650">
        <v>2124</v>
      </c>
      <c r="F336" s="523" t="s">
        <v>1929</v>
      </c>
    </row>
    <row r="337" spans="1:6" ht="14.1" customHeight="1" x14ac:dyDescent="0.2">
      <c r="A337" s="491" t="s">
        <v>1926</v>
      </c>
      <c r="B337" s="163" t="s">
        <v>1927</v>
      </c>
      <c r="C337" s="648" t="s">
        <v>1931</v>
      </c>
      <c r="D337" s="649" t="s">
        <v>1932</v>
      </c>
      <c r="E337" s="650">
        <v>2832</v>
      </c>
      <c r="F337" s="523" t="s">
        <v>1929</v>
      </c>
    </row>
    <row r="338" spans="1:6" x14ac:dyDescent="0.2">
      <c r="A338" s="491" t="s">
        <v>1926</v>
      </c>
      <c r="B338" s="163" t="s">
        <v>1927</v>
      </c>
      <c r="C338" s="648" t="s">
        <v>1933</v>
      </c>
      <c r="D338" s="649" t="s">
        <v>1932</v>
      </c>
      <c r="E338" s="650">
        <v>2548.8000000000002</v>
      </c>
      <c r="F338" s="523" t="s">
        <v>1929</v>
      </c>
    </row>
    <row r="339" spans="1:6" ht="15" customHeight="1" x14ac:dyDescent="0.2">
      <c r="A339" s="491" t="s">
        <v>1926</v>
      </c>
      <c r="B339" s="163" t="s">
        <v>1927</v>
      </c>
      <c r="C339" s="648" t="s">
        <v>1934</v>
      </c>
      <c r="D339" s="649" t="s">
        <v>1932</v>
      </c>
      <c r="E339" s="650">
        <v>2360</v>
      </c>
      <c r="F339" s="523" t="s">
        <v>1929</v>
      </c>
    </row>
    <row r="340" spans="1:6" x14ac:dyDescent="0.2">
      <c r="A340" s="491" t="s">
        <v>1926</v>
      </c>
      <c r="B340" s="163" t="s">
        <v>1927</v>
      </c>
      <c r="C340" s="648" t="s">
        <v>1935</v>
      </c>
      <c r="D340" s="649" t="s">
        <v>1932</v>
      </c>
      <c r="E340" s="650">
        <v>2360</v>
      </c>
      <c r="F340" s="523" t="s">
        <v>1929</v>
      </c>
    </row>
    <row r="341" spans="1:6" x14ac:dyDescent="0.2">
      <c r="A341" s="491" t="s">
        <v>1926</v>
      </c>
      <c r="B341" s="163" t="s">
        <v>1927</v>
      </c>
      <c r="C341" s="648" t="s">
        <v>1936</v>
      </c>
      <c r="D341" s="649" t="s">
        <v>1932</v>
      </c>
      <c r="E341" s="650">
        <v>708</v>
      </c>
      <c r="F341" s="523" t="s">
        <v>1929</v>
      </c>
    </row>
    <row r="342" spans="1:6" x14ac:dyDescent="0.2">
      <c r="A342" s="491" t="s">
        <v>1926</v>
      </c>
      <c r="B342" s="163" t="s">
        <v>1927</v>
      </c>
      <c r="C342" s="648" t="s">
        <v>1937</v>
      </c>
      <c r="D342" s="649" t="s">
        <v>1498</v>
      </c>
      <c r="E342" s="650">
        <v>7670</v>
      </c>
      <c r="F342" s="523" t="s">
        <v>1929</v>
      </c>
    </row>
    <row r="343" spans="1:6" x14ac:dyDescent="0.2">
      <c r="A343" s="491" t="s">
        <v>1926</v>
      </c>
      <c r="B343" s="163" t="s">
        <v>1927</v>
      </c>
      <c r="C343" s="648" t="s">
        <v>1938</v>
      </c>
      <c r="D343" s="649" t="s">
        <v>1932</v>
      </c>
      <c r="E343" s="650">
        <v>2548.8000000000002</v>
      </c>
      <c r="F343" s="523" t="s">
        <v>1929</v>
      </c>
    </row>
    <row r="344" spans="1:6" x14ac:dyDescent="0.2">
      <c r="A344" s="491" t="s">
        <v>1926</v>
      </c>
      <c r="B344" s="163" t="s">
        <v>1927</v>
      </c>
      <c r="C344" s="648" t="s">
        <v>1939</v>
      </c>
      <c r="D344" s="649" t="s">
        <v>1498</v>
      </c>
      <c r="E344" s="650">
        <v>2360</v>
      </c>
      <c r="F344" s="523" t="s">
        <v>1929</v>
      </c>
    </row>
    <row r="345" spans="1:6" x14ac:dyDescent="0.2">
      <c r="A345" s="491" t="s">
        <v>1926</v>
      </c>
      <c r="B345" s="163" t="s">
        <v>1927</v>
      </c>
      <c r="C345" s="648" t="s">
        <v>1940</v>
      </c>
      <c r="D345" s="649" t="s">
        <v>1498</v>
      </c>
      <c r="E345" s="650">
        <v>1770</v>
      </c>
      <c r="F345" s="523" t="s">
        <v>1929</v>
      </c>
    </row>
    <row r="346" spans="1:6" x14ac:dyDescent="0.2">
      <c r="A346" s="491" t="s">
        <v>1926</v>
      </c>
      <c r="B346" s="163" t="s">
        <v>1927</v>
      </c>
      <c r="C346" s="648" t="s">
        <v>1941</v>
      </c>
      <c r="D346" s="649" t="s">
        <v>1498</v>
      </c>
      <c r="E346" s="650">
        <v>1121</v>
      </c>
      <c r="F346" s="523" t="s">
        <v>1929</v>
      </c>
    </row>
    <row r="347" spans="1:6" ht="24" x14ac:dyDescent="0.25">
      <c r="A347" s="651" t="s">
        <v>1942</v>
      </c>
      <c r="B347" s="652" t="s">
        <v>1943</v>
      </c>
      <c r="C347" s="653" t="s">
        <v>1944</v>
      </c>
      <c r="D347" s="654" t="s">
        <v>1498</v>
      </c>
      <c r="E347" s="655">
        <v>1770</v>
      </c>
      <c r="F347" s="165" t="s">
        <v>1945</v>
      </c>
    </row>
    <row r="348" spans="1:6" ht="24" x14ac:dyDescent="0.25">
      <c r="A348" s="651" t="s">
        <v>1942</v>
      </c>
      <c r="B348" s="652" t="s">
        <v>1943</v>
      </c>
      <c r="C348" s="653" t="s">
        <v>1946</v>
      </c>
      <c r="D348" s="654" t="s">
        <v>1498</v>
      </c>
      <c r="E348" s="655">
        <v>1062</v>
      </c>
      <c r="F348" s="165" t="s">
        <v>1945</v>
      </c>
    </row>
    <row r="349" spans="1:6" ht="24" x14ac:dyDescent="0.25">
      <c r="A349" s="651" t="s">
        <v>1942</v>
      </c>
      <c r="B349" s="652" t="s">
        <v>1943</v>
      </c>
      <c r="C349" s="653" t="s">
        <v>1947</v>
      </c>
      <c r="D349" s="654" t="s">
        <v>1498</v>
      </c>
      <c r="E349" s="655">
        <v>420.55200000000002</v>
      </c>
      <c r="F349" s="165" t="s">
        <v>1945</v>
      </c>
    </row>
    <row r="350" spans="1:6" ht="24" x14ac:dyDescent="0.25">
      <c r="A350" s="651" t="s">
        <v>1942</v>
      </c>
      <c r="B350" s="652" t="s">
        <v>1943</v>
      </c>
      <c r="C350" s="653" t="s">
        <v>1948</v>
      </c>
      <c r="D350" s="654" t="s">
        <v>1498</v>
      </c>
      <c r="E350" s="655">
        <v>420.73</v>
      </c>
      <c r="F350" s="165" t="s">
        <v>1945</v>
      </c>
    </row>
    <row r="351" spans="1:6" ht="24" x14ac:dyDescent="0.25">
      <c r="A351" s="651" t="s">
        <v>1942</v>
      </c>
      <c r="B351" s="652" t="s">
        <v>1943</v>
      </c>
      <c r="C351" s="653" t="s">
        <v>1949</v>
      </c>
      <c r="D351" s="654" t="s">
        <v>1498</v>
      </c>
      <c r="E351" s="655">
        <v>1379.48</v>
      </c>
      <c r="F351" s="165" t="s">
        <v>1945</v>
      </c>
    </row>
    <row r="352" spans="1:6" ht="24" x14ac:dyDescent="0.25">
      <c r="A352" s="651" t="s">
        <v>1942</v>
      </c>
      <c r="B352" s="652" t="s">
        <v>1943</v>
      </c>
      <c r="C352" s="653" t="s">
        <v>1949</v>
      </c>
      <c r="D352" s="654" t="s">
        <v>1498</v>
      </c>
      <c r="E352" s="655">
        <v>486.69200000000001</v>
      </c>
      <c r="F352" s="165" t="s">
        <v>1945</v>
      </c>
    </row>
    <row r="353" spans="1:6" ht="24" x14ac:dyDescent="0.25">
      <c r="A353" s="651" t="s">
        <v>1942</v>
      </c>
      <c r="B353" s="652" t="s">
        <v>1943</v>
      </c>
      <c r="C353" s="653" t="s">
        <v>1950</v>
      </c>
      <c r="D353" s="654" t="s">
        <v>1498</v>
      </c>
      <c r="E353" s="655">
        <v>420.09199999999998</v>
      </c>
      <c r="F353" s="165" t="s">
        <v>1945</v>
      </c>
    </row>
    <row r="354" spans="1:6" ht="24" x14ac:dyDescent="0.25">
      <c r="A354" s="651" t="s">
        <v>1942</v>
      </c>
      <c r="B354" s="652" t="s">
        <v>1943</v>
      </c>
      <c r="C354" s="653" t="s">
        <v>1951</v>
      </c>
      <c r="D354" s="654" t="s">
        <v>1498</v>
      </c>
      <c r="E354" s="655">
        <v>422.358</v>
      </c>
      <c r="F354" s="165" t="s">
        <v>1945</v>
      </c>
    </row>
    <row r="355" spans="1:6" ht="15" customHeight="1" x14ac:dyDescent="0.25">
      <c r="A355" s="651" t="s">
        <v>1942</v>
      </c>
      <c r="B355" s="652" t="s">
        <v>1943</v>
      </c>
      <c r="C355" s="653" t="s">
        <v>1952</v>
      </c>
      <c r="D355" s="654" t="s">
        <v>1498</v>
      </c>
      <c r="E355" s="655">
        <v>422.44</v>
      </c>
      <c r="F355" s="165" t="s">
        <v>1945</v>
      </c>
    </row>
    <row r="356" spans="1:6" ht="24" x14ac:dyDescent="0.25">
      <c r="A356" s="651" t="s">
        <v>1942</v>
      </c>
      <c r="B356" s="652" t="s">
        <v>1943</v>
      </c>
      <c r="C356" s="653" t="s">
        <v>1953</v>
      </c>
      <c r="D356" s="654" t="s">
        <v>1498</v>
      </c>
      <c r="E356" s="655">
        <v>422.62799999999999</v>
      </c>
      <c r="F356" s="165" t="s">
        <v>1945</v>
      </c>
    </row>
    <row r="357" spans="1:6" ht="14.1" customHeight="1" x14ac:dyDescent="0.25">
      <c r="A357" s="651" t="s">
        <v>1942</v>
      </c>
      <c r="B357" s="652" t="s">
        <v>1943</v>
      </c>
      <c r="C357" s="653" t="s">
        <v>1954</v>
      </c>
      <c r="D357" s="654" t="s">
        <v>1498</v>
      </c>
      <c r="E357" s="655">
        <v>810.41200000000003</v>
      </c>
      <c r="F357" s="165" t="s">
        <v>1945</v>
      </c>
    </row>
    <row r="358" spans="1:6" ht="24" x14ac:dyDescent="0.25">
      <c r="A358" s="651" t="s">
        <v>1942</v>
      </c>
      <c r="B358" s="652" t="s">
        <v>1943</v>
      </c>
      <c r="C358" s="653" t="s">
        <v>1955</v>
      </c>
      <c r="D358" s="654" t="s">
        <v>1498</v>
      </c>
      <c r="E358" s="655">
        <v>1069.47</v>
      </c>
      <c r="F358" s="165" t="s">
        <v>1945</v>
      </c>
    </row>
    <row r="359" spans="1:6" ht="18" customHeight="1" x14ac:dyDescent="0.25">
      <c r="A359" s="651" t="s">
        <v>1942</v>
      </c>
      <c r="B359" s="652" t="s">
        <v>1943</v>
      </c>
      <c r="C359" s="653" t="s">
        <v>1956</v>
      </c>
      <c r="D359" s="654" t="s">
        <v>1498</v>
      </c>
      <c r="E359" s="655">
        <v>3499.9967000000001</v>
      </c>
      <c r="F359" s="165" t="s">
        <v>1945</v>
      </c>
    </row>
    <row r="360" spans="1:6" ht="18.95" customHeight="1" x14ac:dyDescent="0.25">
      <c r="A360" s="651" t="s">
        <v>1942</v>
      </c>
      <c r="B360" s="652" t="s">
        <v>1943</v>
      </c>
      <c r="C360" s="653" t="s">
        <v>1957</v>
      </c>
      <c r="D360" s="654" t="s">
        <v>1498</v>
      </c>
      <c r="E360" s="655">
        <v>200.6</v>
      </c>
      <c r="F360" s="165" t="s">
        <v>1945</v>
      </c>
    </row>
    <row r="361" spans="1:6" ht="15.95" customHeight="1" x14ac:dyDescent="0.25">
      <c r="A361" s="651" t="s">
        <v>1942</v>
      </c>
      <c r="B361" s="652" t="s">
        <v>1943</v>
      </c>
      <c r="C361" s="653" t="s">
        <v>1958</v>
      </c>
      <c r="D361" s="654" t="s">
        <v>1498</v>
      </c>
      <c r="E361" s="655">
        <v>17.405000000000001</v>
      </c>
      <c r="F361" s="165" t="s">
        <v>1945</v>
      </c>
    </row>
    <row r="362" spans="1:6" ht="21" customHeight="1" x14ac:dyDescent="0.25">
      <c r="A362" s="651" t="s">
        <v>1942</v>
      </c>
      <c r="B362" s="652" t="s">
        <v>1943</v>
      </c>
      <c r="C362" s="653" t="s">
        <v>1959</v>
      </c>
      <c r="D362" s="654" t="s">
        <v>1498</v>
      </c>
      <c r="E362" s="655">
        <v>101.48</v>
      </c>
      <c r="F362" s="165" t="s">
        <v>1945</v>
      </c>
    </row>
    <row r="363" spans="1:6" ht="24" x14ac:dyDescent="0.25">
      <c r="A363" s="651" t="s">
        <v>1942</v>
      </c>
      <c r="B363" s="652" t="s">
        <v>1943</v>
      </c>
      <c r="C363" s="653" t="s">
        <v>1960</v>
      </c>
      <c r="D363" s="654" t="s">
        <v>1498</v>
      </c>
      <c r="E363" s="655">
        <v>15.281000000000001</v>
      </c>
      <c r="F363" s="165" t="s">
        <v>1945</v>
      </c>
    </row>
    <row r="364" spans="1:6" ht="24" x14ac:dyDescent="0.25">
      <c r="A364" s="651" t="s">
        <v>1942</v>
      </c>
      <c r="B364" s="652" t="s">
        <v>1943</v>
      </c>
      <c r="C364" s="653" t="s">
        <v>1961</v>
      </c>
      <c r="D364" s="654" t="s">
        <v>1498</v>
      </c>
      <c r="E364" s="655">
        <v>34.81</v>
      </c>
      <c r="F364" s="165" t="s">
        <v>1945</v>
      </c>
    </row>
    <row r="365" spans="1:6" ht="24" x14ac:dyDescent="0.25">
      <c r="A365" s="651" t="s">
        <v>1942</v>
      </c>
      <c r="B365" s="652" t="s">
        <v>1943</v>
      </c>
      <c r="C365" s="653" t="s">
        <v>1962</v>
      </c>
      <c r="D365" s="654" t="s">
        <v>1498</v>
      </c>
      <c r="E365" s="655">
        <v>77.88</v>
      </c>
      <c r="F365" s="165" t="s">
        <v>1945</v>
      </c>
    </row>
    <row r="366" spans="1:6" ht="24" x14ac:dyDescent="0.25">
      <c r="A366" s="651" t="s">
        <v>1942</v>
      </c>
      <c r="B366" s="652" t="s">
        <v>1943</v>
      </c>
      <c r="C366" s="653" t="s">
        <v>1963</v>
      </c>
      <c r="D366" s="654" t="s">
        <v>1525</v>
      </c>
      <c r="E366" s="655">
        <v>403.79669999999999</v>
      </c>
      <c r="F366" s="165" t="s">
        <v>1945</v>
      </c>
    </row>
    <row r="367" spans="1:6" ht="24" x14ac:dyDescent="0.25">
      <c r="A367" s="651" t="s">
        <v>1942</v>
      </c>
      <c r="B367" s="652" t="s">
        <v>1943</v>
      </c>
      <c r="C367" s="653" t="s">
        <v>1964</v>
      </c>
      <c r="D367" s="654" t="s">
        <v>1525</v>
      </c>
      <c r="E367" s="655">
        <v>36</v>
      </c>
      <c r="F367" s="165" t="s">
        <v>1945</v>
      </c>
    </row>
    <row r="368" spans="1:6" ht="24" x14ac:dyDescent="0.25">
      <c r="A368" s="651" t="s">
        <v>1942</v>
      </c>
      <c r="B368" s="652" t="s">
        <v>1943</v>
      </c>
      <c r="C368" s="653" t="s">
        <v>1965</v>
      </c>
      <c r="D368" s="654" t="s">
        <v>1525</v>
      </c>
      <c r="E368" s="655">
        <v>154.875</v>
      </c>
      <c r="F368" s="165" t="s">
        <v>1945</v>
      </c>
    </row>
    <row r="369" spans="1:6" ht="24" x14ac:dyDescent="0.25">
      <c r="A369" s="651" t="s">
        <v>1942</v>
      </c>
      <c r="B369" s="652" t="s">
        <v>1943</v>
      </c>
      <c r="C369" s="652" t="s">
        <v>1966</v>
      </c>
      <c r="D369" s="654" t="s">
        <v>1498</v>
      </c>
      <c r="E369" s="656">
        <v>121.54</v>
      </c>
      <c r="F369" s="657" t="s">
        <v>1945</v>
      </c>
    </row>
    <row r="370" spans="1:6" ht="18" customHeight="1" x14ac:dyDescent="0.25">
      <c r="A370" s="651" t="s">
        <v>1942</v>
      </c>
      <c r="B370" s="652" t="s">
        <v>1943</v>
      </c>
      <c r="C370" s="653" t="s">
        <v>1967</v>
      </c>
      <c r="D370" s="654" t="s">
        <v>1498</v>
      </c>
      <c r="E370" s="655">
        <v>510.04250000000002</v>
      </c>
      <c r="F370" s="165" t="s">
        <v>1945</v>
      </c>
    </row>
    <row r="371" spans="1:6" ht="24" x14ac:dyDescent="0.25">
      <c r="A371" s="651" t="s">
        <v>1942</v>
      </c>
      <c r="B371" s="652" t="s">
        <v>1943</v>
      </c>
      <c r="C371" s="653" t="s">
        <v>1968</v>
      </c>
      <c r="D371" s="654" t="s">
        <v>1498</v>
      </c>
      <c r="E371" s="655">
        <v>510.04250000000002</v>
      </c>
      <c r="F371" s="165" t="s">
        <v>1945</v>
      </c>
    </row>
    <row r="372" spans="1:6" ht="24" x14ac:dyDescent="0.25">
      <c r="A372" s="651" t="s">
        <v>1942</v>
      </c>
      <c r="B372" s="652" t="s">
        <v>1943</v>
      </c>
      <c r="C372" s="653" t="s">
        <v>1969</v>
      </c>
      <c r="D372" s="654" t="s">
        <v>1498</v>
      </c>
      <c r="E372" s="655">
        <v>445.214</v>
      </c>
      <c r="F372" s="165" t="s">
        <v>1945</v>
      </c>
    </row>
    <row r="373" spans="1:6" ht="24" x14ac:dyDescent="0.25">
      <c r="A373" s="651" t="s">
        <v>1942</v>
      </c>
      <c r="B373" s="652" t="s">
        <v>1943</v>
      </c>
      <c r="C373" s="653" t="s">
        <v>1970</v>
      </c>
      <c r="D373" s="654" t="s">
        <v>1498</v>
      </c>
      <c r="E373" s="655">
        <v>445.21409999999997</v>
      </c>
      <c r="F373" s="165" t="s">
        <v>1945</v>
      </c>
    </row>
    <row r="374" spans="1:6" ht="21.75" customHeight="1" x14ac:dyDescent="0.25">
      <c r="A374" s="651" t="s">
        <v>1942</v>
      </c>
      <c r="B374" s="652" t="s">
        <v>1943</v>
      </c>
      <c r="C374" s="653" t="s">
        <v>1970</v>
      </c>
      <c r="D374" s="654" t="s">
        <v>1498</v>
      </c>
      <c r="E374" s="655">
        <v>437.91</v>
      </c>
      <c r="F374" s="165" t="s">
        <v>1945</v>
      </c>
    </row>
    <row r="375" spans="1:6" ht="24" x14ac:dyDescent="0.25">
      <c r="A375" s="651" t="s">
        <v>1942</v>
      </c>
      <c r="B375" s="652" t="s">
        <v>1943</v>
      </c>
      <c r="C375" s="653" t="s">
        <v>1971</v>
      </c>
      <c r="D375" s="654" t="s">
        <v>1498</v>
      </c>
      <c r="E375" s="655">
        <v>440.16329999999999</v>
      </c>
      <c r="F375" s="165" t="s">
        <v>1945</v>
      </c>
    </row>
    <row r="376" spans="1:6" ht="24" x14ac:dyDescent="0.25">
      <c r="A376" s="651" t="s">
        <v>1942</v>
      </c>
      <c r="B376" s="652" t="s">
        <v>1943</v>
      </c>
      <c r="C376" s="653" t="s">
        <v>1972</v>
      </c>
      <c r="D376" s="654" t="s">
        <v>1498</v>
      </c>
      <c r="E376" s="655">
        <v>439.49</v>
      </c>
      <c r="F376" s="165" t="s">
        <v>1945</v>
      </c>
    </row>
    <row r="377" spans="1:6" ht="24" x14ac:dyDescent="0.25">
      <c r="A377" s="651" t="s">
        <v>1942</v>
      </c>
      <c r="B377" s="652" t="s">
        <v>1943</v>
      </c>
      <c r="C377" s="653" t="s">
        <v>1973</v>
      </c>
      <c r="D377" s="654" t="s">
        <v>1498</v>
      </c>
      <c r="E377" s="655">
        <v>442.005</v>
      </c>
      <c r="F377" s="165" t="s">
        <v>1945</v>
      </c>
    </row>
    <row r="378" spans="1:6" ht="24" x14ac:dyDescent="0.25">
      <c r="A378" s="651" t="s">
        <v>1942</v>
      </c>
      <c r="B378" s="652" t="s">
        <v>1943</v>
      </c>
      <c r="C378" s="653" t="s">
        <v>1974</v>
      </c>
      <c r="D378" s="654" t="s">
        <v>1498</v>
      </c>
      <c r="E378" s="655">
        <v>439.49</v>
      </c>
      <c r="F378" s="165" t="s">
        <v>1945</v>
      </c>
    </row>
    <row r="379" spans="1:6" ht="24" x14ac:dyDescent="0.25">
      <c r="A379" s="651" t="s">
        <v>1942</v>
      </c>
      <c r="B379" s="652" t="s">
        <v>1943</v>
      </c>
      <c r="C379" s="653" t="s">
        <v>1975</v>
      </c>
      <c r="D379" s="654" t="s">
        <v>1498</v>
      </c>
      <c r="E379" s="655">
        <v>835.00300000000004</v>
      </c>
      <c r="F379" s="165" t="s">
        <v>1945</v>
      </c>
    </row>
    <row r="380" spans="1:6" ht="24" x14ac:dyDescent="0.25">
      <c r="A380" s="651" t="s">
        <v>1942</v>
      </c>
      <c r="B380" s="652" t="s">
        <v>1943</v>
      </c>
      <c r="C380" s="653" t="s">
        <v>1976</v>
      </c>
      <c r="D380" s="654" t="s">
        <v>1498</v>
      </c>
      <c r="E380" s="655">
        <v>1110</v>
      </c>
      <c r="F380" s="165" t="s">
        <v>1945</v>
      </c>
    </row>
    <row r="381" spans="1:6" ht="24" x14ac:dyDescent="0.25">
      <c r="A381" s="651" t="s">
        <v>1942</v>
      </c>
      <c r="B381" s="652" t="s">
        <v>1943</v>
      </c>
      <c r="C381" s="653" t="s">
        <v>1977</v>
      </c>
      <c r="D381" s="654" t="s">
        <v>1498</v>
      </c>
      <c r="E381" s="655">
        <v>932.61249999999995</v>
      </c>
      <c r="F381" s="165" t="s">
        <v>1945</v>
      </c>
    </row>
    <row r="382" spans="1:6" ht="24" x14ac:dyDescent="0.25">
      <c r="A382" s="651" t="s">
        <v>1942</v>
      </c>
      <c r="B382" s="652" t="s">
        <v>1943</v>
      </c>
      <c r="C382" s="653" t="s">
        <v>1978</v>
      </c>
      <c r="D382" s="654" t="s">
        <v>1498</v>
      </c>
      <c r="E382" s="655">
        <v>932.39</v>
      </c>
      <c r="F382" s="165" t="s">
        <v>1945</v>
      </c>
    </row>
    <row r="383" spans="1:6" ht="24" x14ac:dyDescent="0.25">
      <c r="A383" s="651" t="s">
        <v>1942</v>
      </c>
      <c r="B383" s="652" t="s">
        <v>1943</v>
      </c>
      <c r="C383" s="653" t="s">
        <v>1979</v>
      </c>
      <c r="D383" s="654" t="s">
        <v>1498</v>
      </c>
      <c r="E383" s="655">
        <v>932.39</v>
      </c>
      <c r="F383" s="165" t="s">
        <v>1945</v>
      </c>
    </row>
    <row r="384" spans="1:6" ht="24" x14ac:dyDescent="0.25">
      <c r="A384" s="651" t="s">
        <v>1942</v>
      </c>
      <c r="B384" s="652" t="s">
        <v>1943</v>
      </c>
      <c r="C384" s="653" t="s">
        <v>1980</v>
      </c>
      <c r="D384" s="654" t="s">
        <v>1498</v>
      </c>
      <c r="E384" s="655">
        <v>1015</v>
      </c>
      <c r="F384" s="165" t="s">
        <v>1945</v>
      </c>
    </row>
    <row r="385" spans="1:6" ht="24" x14ac:dyDescent="0.25">
      <c r="A385" s="651" t="s">
        <v>1942</v>
      </c>
      <c r="B385" s="652" t="s">
        <v>1943</v>
      </c>
      <c r="C385" s="653" t="s">
        <v>1981</v>
      </c>
      <c r="D385" s="654" t="s">
        <v>1498</v>
      </c>
      <c r="E385" s="655">
        <v>927.75</v>
      </c>
      <c r="F385" s="165" t="s">
        <v>1945</v>
      </c>
    </row>
    <row r="386" spans="1:6" ht="24" x14ac:dyDescent="0.25">
      <c r="A386" s="651" t="s">
        <v>1942</v>
      </c>
      <c r="B386" s="652" t="s">
        <v>1943</v>
      </c>
      <c r="C386" s="653" t="s">
        <v>1982</v>
      </c>
      <c r="D386" s="654" t="s">
        <v>1498</v>
      </c>
      <c r="E386" s="655">
        <v>922.77329999999995</v>
      </c>
      <c r="F386" s="165" t="s">
        <v>1945</v>
      </c>
    </row>
    <row r="387" spans="1:6" ht="24" x14ac:dyDescent="0.25">
      <c r="A387" s="651" t="s">
        <v>1942</v>
      </c>
      <c r="B387" s="652" t="s">
        <v>1943</v>
      </c>
      <c r="C387" s="653" t="s">
        <v>1983</v>
      </c>
      <c r="D387" s="654" t="s">
        <v>1498</v>
      </c>
      <c r="E387" s="655">
        <v>929.53330000000005</v>
      </c>
      <c r="F387" s="165" t="s">
        <v>1945</v>
      </c>
    </row>
    <row r="388" spans="1:6" ht="24" x14ac:dyDescent="0.25">
      <c r="A388" s="651" t="s">
        <v>1942</v>
      </c>
      <c r="B388" s="652" t="s">
        <v>1943</v>
      </c>
      <c r="C388" s="653" t="s">
        <v>1984</v>
      </c>
      <c r="D388" s="654" t="s">
        <v>1498</v>
      </c>
      <c r="E388" s="655">
        <v>885</v>
      </c>
      <c r="F388" s="165" t="s">
        <v>1945</v>
      </c>
    </row>
    <row r="389" spans="1:6" ht="24" x14ac:dyDescent="0.25">
      <c r="A389" s="651" t="s">
        <v>1942</v>
      </c>
      <c r="B389" s="652" t="s">
        <v>1943</v>
      </c>
      <c r="C389" s="653" t="s">
        <v>1985</v>
      </c>
      <c r="D389" s="654" t="s">
        <v>1498</v>
      </c>
      <c r="E389" s="655">
        <v>1017.5025000000001</v>
      </c>
      <c r="F389" s="165" t="s">
        <v>1945</v>
      </c>
    </row>
    <row r="390" spans="1:6" ht="24" x14ac:dyDescent="0.25">
      <c r="A390" s="651" t="s">
        <v>1942</v>
      </c>
      <c r="B390" s="652" t="s">
        <v>1943</v>
      </c>
      <c r="C390" s="653" t="s">
        <v>1986</v>
      </c>
      <c r="D390" s="654" t="s">
        <v>1498</v>
      </c>
      <c r="E390" s="655">
        <v>2700.0052000000001</v>
      </c>
      <c r="F390" s="165" t="s">
        <v>1945</v>
      </c>
    </row>
    <row r="391" spans="1:6" ht="24" x14ac:dyDescent="0.25">
      <c r="A391" s="651" t="s">
        <v>1942</v>
      </c>
      <c r="B391" s="652" t="s">
        <v>1943</v>
      </c>
      <c r="C391" s="653" t="s">
        <v>1987</v>
      </c>
      <c r="D391" s="654" t="s">
        <v>1498</v>
      </c>
      <c r="E391" s="655">
        <v>2799.9985000000001</v>
      </c>
      <c r="F391" s="165" t="s">
        <v>1945</v>
      </c>
    </row>
    <row r="392" spans="1:6" ht="24" x14ac:dyDescent="0.25">
      <c r="A392" s="651" t="s">
        <v>1942</v>
      </c>
      <c r="B392" s="652" t="s">
        <v>1943</v>
      </c>
      <c r="C392" s="653" t="s">
        <v>1988</v>
      </c>
      <c r="D392" s="654" t="s">
        <v>1498</v>
      </c>
      <c r="E392" s="655">
        <v>2149.9960000000001</v>
      </c>
      <c r="F392" s="165" t="s">
        <v>1945</v>
      </c>
    </row>
    <row r="393" spans="1:6" ht="24" x14ac:dyDescent="0.25">
      <c r="A393" s="651" t="s">
        <v>1942</v>
      </c>
      <c r="B393" s="652" t="s">
        <v>1943</v>
      </c>
      <c r="C393" s="653" t="s">
        <v>1989</v>
      </c>
      <c r="D393" s="654" t="s">
        <v>1498</v>
      </c>
      <c r="E393" s="655">
        <v>3650</v>
      </c>
      <c r="F393" s="165" t="s">
        <v>1945</v>
      </c>
    </row>
    <row r="394" spans="1:6" ht="14.1" customHeight="1" x14ac:dyDescent="0.25">
      <c r="A394" s="651" t="s">
        <v>1942</v>
      </c>
      <c r="B394" s="652" t="s">
        <v>1943</v>
      </c>
      <c r="C394" s="653" t="s">
        <v>1990</v>
      </c>
      <c r="D394" s="654" t="s">
        <v>1498</v>
      </c>
      <c r="E394" s="655">
        <v>30.68</v>
      </c>
      <c r="F394" s="165" t="s">
        <v>1945</v>
      </c>
    </row>
    <row r="395" spans="1:6" ht="24" x14ac:dyDescent="0.25">
      <c r="A395" s="651" t="s">
        <v>1942</v>
      </c>
      <c r="B395" s="652" t="s">
        <v>1943</v>
      </c>
      <c r="C395" s="653" t="s">
        <v>1991</v>
      </c>
      <c r="D395" s="654" t="s">
        <v>1498</v>
      </c>
      <c r="E395" s="655">
        <v>5039.8509999999997</v>
      </c>
      <c r="F395" s="165" t="s">
        <v>1945</v>
      </c>
    </row>
    <row r="396" spans="1:6" ht="24" x14ac:dyDescent="0.25">
      <c r="A396" s="651" t="s">
        <v>1942</v>
      </c>
      <c r="B396" s="652" t="s">
        <v>1943</v>
      </c>
      <c r="C396" s="653" t="s">
        <v>1992</v>
      </c>
      <c r="D396" s="654" t="s">
        <v>1498</v>
      </c>
      <c r="E396" s="655">
        <v>2700.0050000000001</v>
      </c>
      <c r="F396" s="165" t="s">
        <v>1945</v>
      </c>
    </row>
    <row r="397" spans="1:6" ht="24" x14ac:dyDescent="0.25">
      <c r="A397" s="651" t="s">
        <v>1942</v>
      </c>
      <c r="B397" s="652" t="s">
        <v>1943</v>
      </c>
      <c r="C397" s="653" t="s">
        <v>1993</v>
      </c>
      <c r="D397" s="654" t="s">
        <v>1498</v>
      </c>
      <c r="E397" s="655">
        <v>9.9946000000000002</v>
      </c>
      <c r="F397" s="165" t="s">
        <v>1945</v>
      </c>
    </row>
    <row r="398" spans="1:6" ht="24.75" customHeight="1" x14ac:dyDescent="0.25">
      <c r="A398" s="651" t="s">
        <v>1942</v>
      </c>
      <c r="B398" s="652" t="s">
        <v>1943</v>
      </c>
      <c r="C398" s="653" t="s">
        <v>1994</v>
      </c>
      <c r="D398" s="654" t="s">
        <v>1498</v>
      </c>
      <c r="E398" s="655">
        <v>35.4</v>
      </c>
      <c r="F398" s="165" t="s">
        <v>1945</v>
      </c>
    </row>
    <row r="399" spans="1:6" ht="24" x14ac:dyDescent="0.25">
      <c r="A399" s="651" t="s">
        <v>1942</v>
      </c>
      <c r="B399" s="652" t="s">
        <v>1943</v>
      </c>
      <c r="C399" s="653" t="s">
        <v>1995</v>
      </c>
      <c r="D399" s="654" t="s">
        <v>1498</v>
      </c>
      <c r="E399" s="655">
        <v>1184.72</v>
      </c>
      <c r="F399" s="165" t="s">
        <v>1945</v>
      </c>
    </row>
    <row r="400" spans="1:6" ht="24" x14ac:dyDescent="0.25">
      <c r="A400" s="651" t="s">
        <v>1942</v>
      </c>
      <c r="B400" s="652" t="s">
        <v>1943</v>
      </c>
      <c r="C400" s="653" t="s">
        <v>1996</v>
      </c>
      <c r="D400" s="654" t="s">
        <v>1498</v>
      </c>
      <c r="E400" s="655">
        <v>2265.6</v>
      </c>
      <c r="F400" s="165" t="s">
        <v>1945</v>
      </c>
    </row>
    <row r="401" spans="1:6" ht="24" x14ac:dyDescent="0.25">
      <c r="A401" s="651" t="s">
        <v>1942</v>
      </c>
      <c r="B401" s="652" t="s">
        <v>1943</v>
      </c>
      <c r="C401" s="653" t="s">
        <v>1997</v>
      </c>
      <c r="D401" s="654" t="s">
        <v>1498</v>
      </c>
      <c r="E401" s="655">
        <v>13.3222</v>
      </c>
      <c r="F401" s="165" t="s">
        <v>1945</v>
      </c>
    </row>
    <row r="402" spans="1:6" ht="24" x14ac:dyDescent="0.25">
      <c r="A402" s="651" t="s">
        <v>1942</v>
      </c>
      <c r="B402" s="652" t="s">
        <v>1943</v>
      </c>
      <c r="C402" s="653" t="s">
        <v>1998</v>
      </c>
      <c r="D402" s="654" t="s">
        <v>1498</v>
      </c>
      <c r="E402" s="655">
        <v>107.675</v>
      </c>
      <c r="F402" s="165" t="s">
        <v>1945</v>
      </c>
    </row>
    <row r="403" spans="1:6" ht="21.75" customHeight="1" x14ac:dyDescent="0.25">
      <c r="A403" s="651" t="s">
        <v>1942</v>
      </c>
      <c r="B403" s="652" t="s">
        <v>1943</v>
      </c>
      <c r="C403" s="653" t="s">
        <v>1999</v>
      </c>
      <c r="D403" s="654" t="s">
        <v>1498</v>
      </c>
      <c r="E403" s="655">
        <v>21.771000000000001</v>
      </c>
      <c r="F403" s="165" t="s">
        <v>1945</v>
      </c>
    </row>
    <row r="404" spans="1:6" ht="24" x14ac:dyDescent="0.25">
      <c r="A404" s="651" t="s">
        <v>1942</v>
      </c>
      <c r="B404" s="652" t="s">
        <v>1943</v>
      </c>
      <c r="C404" s="653" t="s">
        <v>2000</v>
      </c>
      <c r="D404" s="654" t="s">
        <v>1498</v>
      </c>
      <c r="E404" s="655">
        <v>7.8470000000000004</v>
      </c>
      <c r="F404" s="165" t="s">
        <v>1945</v>
      </c>
    </row>
    <row r="405" spans="1:6" ht="24" x14ac:dyDescent="0.25">
      <c r="A405" s="651" t="s">
        <v>1942</v>
      </c>
      <c r="B405" s="652" t="s">
        <v>1943</v>
      </c>
      <c r="C405" s="653" t="s">
        <v>2001</v>
      </c>
      <c r="D405" s="654" t="s">
        <v>1498</v>
      </c>
      <c r="E405" s="655">
        <v>885.4</v>
      </c>
      <c r="F405" s="165" t="s">
        <v>1945</v>
      </c>
    </row>
    <row r="406" spans="1:6" ht="24" x14ac:dyDescent="0.25">
      <c r="A406" s="651" t="s">
        <v>1942</v>
      </c>
      <c r="B406" s="652" t="s">
        <v>1943</v>
      </c>
      <c r="C406" s="653" t="s">
        <v>2002</v>
      </c>
      <c r="D406" s="654" t="s">
        <v>1498</v>
      </c>
      <c r="E406" s="655">
        <v>880.95249999999999</v>
      </c>
      <c r="F406" s="165" t="s">
        <v>1945</v>
      </c>
    </row>
    <row r="407" spans="1:6" ht="24" x14ac:dyDescent="0.25">
      <c r="A407" s="651" t="s">
        <v>1942</v>
      </c>
      <c r="B407" s="652" t="s">
        <v>1943</v>
      </c>
      <c r="C407" s="653" t="s">
        <v>2003</v>
      </c>
      <c r="D407" s="654" t="s">
        <v>1498</v>
      </c>
      <c r="E407" s="655">
        <v>889.42600000000004</v>
      </c>
      <c r="F407" s="165" t="s">
        <v>1945</v>
      </c>
    </row>
    <row r="408" spans="1:6" ht="24" x14ac:dyDescent="0.25">
      <c r="A408" s="651" t="s">
        <v>1942</v>
      </c>
      <c r="B408" s="652" t="s">
        <v>1943</v>
      </c>
      <c r="C408" s="653" t="s">
        <v>2004</v>
      </c>
      <c r="D408" s="654" t="s">
        <v>1498</v>
      </c>
      <c r="E408" s="655">
        <v>20.001000000000001</v>
      </c>
      <c r="F408" s="165" t="s">
        <v>1945</v>
      </c>
    </row>
    <row r="409" spans="1:6" ht="15.95" customHeight="1" x14ac:dyDescent="0.25">
      <c r="A409" s="651" t="s">
        <v>1942</v>
      </c>
      <c r="B409" s="652" t="s">
        <v>1943</v>
      </c>
      <c r="C409" s="164" t="s">
        <v>2005</v>
      </c>
      <c r="D409" s="654" t="s">
        <v>1498</v>
      </c>
      <c r="E409" s="165">
        <v>5750.01</v>
      </c>
      <c r="F409" s="165" t="s">
        <v>1945</v>
      </c>
    </row>
    <row r="410" spans="1:6" ht="24" x14ac:dyDescent="0.25">
      <c r="A410" s="651" t="s">
        <v>1942</v>
      </c>
      <c r="B410" s="652" t="s">
        <v>1943</v>
      </c>
      <c r="C410" s="653" t="s">
        <v>2006</v>
      </c>
      <c r="D410" s="654" t="s">
        <v>1498</v>
      </c>
      <c r="E410" s="655">
        <v>4500.0006000000003</v>
      </c>
      <c r="F410" s="165" t="s">
        <v>1945</v>
      </c>
    </row>
    <row r="411" spans="1:6" ht="24" x14ac:dyDescent="0.25">
      <c r="A411" s="651" t="s">
        <v>1942</v>
      </c>
      <c r="B411" s="652" t="s">
        <v>1943</v>
      </c>
      <c r="C411" s="653" t="s">
        <v>2007</v>
      </c>
      <c r="D411" s="654" t="s">
        <v>1898</v>
      </c>
      <c r="E411" s="655">
        <v>206.5</v>
      </c>
      <c r="F411" s="165" t="s">
        <v>1945</v>
      </c>
    </row>
    <row r="412" spans="1:6" ht="24" x14ac:dyDescent="0.25">
      <c r="A412" s="651" t="s">
        <v>1942</v>
      </c>
      <c r="B412" s="652" t="s">
        <v>1943</v>
      </c>
      <c r="C412" s="653" t="s">
        <v>2008</v>
      </c>
      <c r="D412" s="654" t="s">
        <v>1498</v>
      </c>
      <c r="E412" s="655">
        <v>144.9984</v>
      </c>
      <c r="F412" s="165" t="s">
        <v>1945</v>
      </c>
    </row>
    <row r="413" spans="1:6" ht="24" x14ac:dyDescent="0.25">
      <c r="A413" s="651" t="s">
        <v>1942</v>
      </c>
      <c r="B413" s="652" t="s">
        <v>1943</v>
      </c>
      <c r="C413" s="653" t="s">
        <v>2009</v>
      </c>
      <c r="D413" s="654" t="s">
        <v>1498</v>
      </c>
      <c r="E413" s="655">
        <v>1407.74</v>
      </c>
      <c r="F413" s="165" t="s">
        <v>1945</v>
      </c>
    </row>
    <row r="414" spans="1:6" ht="24" x14ac:dyDescent="0.25">
      <c r="A414" s="651" t="s">
        <v>1942</v>
      </c>
      <c r="B414" s="652" t="s">
        <v>1943</v>
      </c>
      <c r="C414" s="653" t="s">
        <v>2010</v>
      </c>
      <c r="D414" s="654" t="s">
        <v>1525</v>
      </c>
      <c r="E414" s="655">
        <v>150</v>
      </c>
      <c r="F414" s="165" t="s">
        <v>1945</v>
      </c>
    </row>
    <row r="415" spans="1:6" ht="24" x14ac:dyDescent="0.25">
      <c r="A415" s="651" t="s">
        <v>1942</v>
      </c>
      <c r="B415" s="652" t="s">
        <v>1943</v>
      </c>
      <c r="C415" s="653" t="s">
        <v>2011</v>
      </c>
      <c r="D415" s="654" t="s">
        <v>1498</v>
      </c>
      <c r="E415" s="655">
        <v>55</v>
      </c>
      <c r="F415" s="165" t="s">
        <v>1945</v>
      </c>
    </row>
    <row r="416" spans="1:6" ht="24" x14ac:dyDescent="0.25">
      <c r="A416" s="651" t="s">
        <v>1942</v>
      </c>
      <c r="B416" s="652" t="s">
        <v>1943</v>
      </c>
      <c r="C416" s="653" t="s">
        <v>2012</v>
      </c>
      <c r="D416" s="654" t="s">
        <v>1498</v>
      </c>
      <c r="E416" s="655">
        <v>55</v>
      </c>
      <c r="F416" s="165" t="s">
        <v>1945</v>
      </c>
    </row>
    <row r="417" spans="1:6" ht="24" x14ac:dyDescent="0.25">
      <c r="A417" s="651" t="s">
        <v>1942</v>
      </c>
      <c r="B417" s="652" t="s">
        <v>1943</v>
      </c>
      <c r="C417" s="653" t="s">
        <v>2013</v>
      </c>
      <c r="D417" s="654" t="s">
        <v>1898</v>
      </c>
      <c r="E417" s="655">
        <v>72.5</v>
      </c>
      <c r="F417" s="165" t="s">
        <v>1945</v>
      </c>
    </row>
    <row r="418" spans="1:6" ht="24" x14ac:dyDescent="0.25">
      <c r="A418" s="651" t="s">
        <v>1942</v>
      </c>
      <c r="B418" s="652" t="s">
        <v>1943</v>
      </c>
      <c r="C418" s="653" t="s">
        <v>2014</v>
      </c>
      <c r="D418" s="654" t="s">
        <v>1498</v>
      </c>
      <c r="E418" s="655">
        <v>50</v>
      </c>
      <c r="F418" s="165" t="s">
        <v>1945</v>
      </c>
    </row>
    <row r="419" spans="1:6" ht="24" x14ac:dyDescent="0.25">
      <c r="A419" s="651" t="s">
        <v>1942</v>
      </c>
      <c r="B419" s="652" t="s">
        <v>1943</v>
      </c>
      <c r="C419" s="653" t="s">
        <v>2015</v>
      </c>
      <c r="D419" s="654" t="s">
        <v>1498</v>
      </c>
      <c r="E419" s="655">
        <v>1121</v>
      </c>
      <c r="F419" s="165" t="s">
        <v>1945</v>
      </c>
    </row>
    <row r="420" spans="1:6" ht="24" x14ac:dyDescent="0.25">
      <c r="A420" s="651" t="s">
        <v>1942</v>
      </c>
      <c r="B420" s="652" t="s">
        <v>1943</v>
      </c>
      <c r="C420" s="653" t="s">
        <v>2016</v>
      </c>
      <c r="D420" s="654" t="s">
        <v>1498</v>
      </c>
      <c r="E420" s="655">
        <v>254.99799999999999</v>
      </c>
      <c r="F420" s="165" t="s">
        <v>1945</v>
      </c>
    </row>
    <row r="421" spans="1:6" ht="24" x14ac:dyDescent="0.25">
      <c r="A421" s="651" t="s">
        <v>1942</v>
      </c>
      <c r="B421" s="652" t="s">
        <v>1943</v>
      </c>
      <c r="C421" s="653" t="s">
        <v>2016</v>
      </c>
      <c r="D421" s="654" t="s">
        <v>1498</v>
      </c>
      <c r="E421" s="655">
        <v>365.8</v>
      </c>
      <c r="F421" s="165" t="s">
        <v>1945</v>
      </c>
    </row>
    <row r="422" spans="1:6" ht="24" x14ac:dyDescent="0.25">
      <c r="A422" s="651" t="s">
        <v>1942</v>
      </c>
      <c r="B422" s="652" t="s">
        <v>1943</v>
      </c>
      <c r="C422" s="164" t="s">
        <v>2017</v>
      </c>
      <c r="D422" s="654" t="s">
        <v>1498</v>
      </c>
      <c r="E422" s="165">
        <v>498.99799999999999</v>
      </c>
      <c r="F422" s="165" t="s">
        <v>1945</v>
      </c>
    </row>
    <row r="423" spans="1:6" ht="24" x14ac:dyDescent="0.25">
      <c r="A423" s="651" t="s">
        <v>1942</v>
      </c>
      <c r="B423" s="652" t="s">
        <v>1943</v>
      </c>
      <c r="C423" s="653" t="s">
        <v>2018</v>
      </c>
      <c r="D423" s="654" t="s">
        <v>1498</v>
      </c>
      <c r="E423" s="655">
        <v>10.9976</v>
      </c>
      <c r="F423" s="165" t="s">
        <v>1945</v>
      </c>
    </row>
    <row r="424" spans="1:6" ht="24" x14ac:dyDescent="0.25">
      <c r="A424" s="651" t="s">
        <v>1942</v>
      </c>
      <c r="B424" s="652" t="s">
        <v>1943</v>
      </c>
      <c r="C424" s="653" t="s">
        <v>2019</v>
      </c>
      <c r="D424" s="654" t="s">
        <v>1498</v>
      </c>
      <c r="E424" s="655">
        <v>53.1</v>
      </c>
      <c r="F424" s="165" t="s">
        <v>1945</v>
      </c>
    </row>
    <row r="425" spans="1:6" ht="24" x14ac:dyDescent="0.25">
      <c r="A425" s="651" t="s">
        <v>1942</v>
      </c>
      <c r="B425" s="652" t="s">
        <v>1943</v>
      </c>
      <c r="C425" s="653" t="s">
        <v>2020</v>
      </c>
      <c r="D425" s="654" t="s">
        <v>1498</v>
      </c>
      <c r="E425" s="655">
        <v>916.505</v>
      </c>
      <c r="F425" s="165" t="s">
        <v>1945</v>
      </c>
    </row>
    <row r="426" spans="1:6" ht="24" x14ac:dyDescent="0.25">
      <c r="A426" s="651" t="s">
        <v>1942</v>
      </c>
      <c r="B426" s="652" t="s">
        <v>1943</v>
      </c>
      <c r="C426" s="653" t="s">
        <v>2021</v>
      </c>
      <c r="D426" s="654" t="s">
        <v>1498</v>
      </c>
      <c r="E426" s="655">
        <v>5015</v>
      </c>
      <c r="F426" s="165" t="s">
        <v>1945</v>
      </c>
    </row>
    <row r="427" spans="1:6" ht="24" x14ac:dyDescent="0.25">
      <c r="A427" s="651" t="s">
        <v>1942</v>
      </c>
      <c r="B427" s="652" t="s">
        <v>1943</v>
      </c>
      <c r="C427" s="653" t="s">
        <v>2022</v>
      </c>
      <c r="D427" s="654" t="s">
        <v>1498</v>
      </c>
      <c r="E427" s="655">
        <v>10584.6</v>
      </c>
      <c r="F427" s="165" t="s">
        <v>1945</v>
      </c>
    </row>
    <row r="428" spans="1:6" ht="24" x14ac:dyDescent="0.25">
      <c r="A428" s="651" t="s">
        <v>1942</v>
      </c>
      <c r="B428" s="652" t="s">
        <v>1943</v>
      </c>
      <c r="C428" s="653" t="s">
        <v>2023</v>
      </c>
      <c r="D428" s="654" t="s">
        <v>1498</v>
      </c>
      <c r="E428" s="655">
        <v>8.85</v>
      </c>
      <c r="F428" s="165" t="s">
        <v>1945</v>
      </c>
    </row>
    <row r="429" spans="1:6" ht="24" x14ac:dyDescent="0.25">
      <c r="A429" s="651" t="s">
        <v>1942</v>
      </c>
      <c r="B429" s="652" t="s">
        <v>1943</v>
      </c>
      <c r="C429" s="653" t="s">
        <v>2024</v>
      </c>
      <c r="D429" s="654" t="s">
        <v>1498</v>
      </c>
      <c r="E429" s="655">
        <v>26.55</v>
      </c>
      <c r="F429" s="165" t="s">
        <v>1945</v>
      </c>
    </row>
    <row r="430" spans="1:6" ht="24" x14ac:dyDescent="0.25">
      <c r="A430" s="651" t="s">
        <v>1942</v>
      </c>
      <c r="B430" s="652" t="s">
        <v>1943</v>
      </c>
      <c r="C430" s="653" t="s">
        <v>2025</v>
      </c>
      <c r="D430" s="654" t="s">
        <v>1498</v>
      </c>
      <c r="E430" s="655">
        <v>71.98</v>
      </c>
      <c r="F430" s="165" t="s">
        <v>1945</v>
      </c>
    </row>
    <row r="431" spans="1:6" ht="24" x14ac:dyDescent="0.25">
      <c r="A431" s="651" t="s">
        <v>1942</v>
      </c>
      <c r="B431" s="652" t="s">
        <v>1943</v>
      </c>
      <c r="C431" s="653" t="s">
        <v>2026</v>
      </c>
      <c r="D431" s="654" t="s">
        <v>1498</v>
      </c>
      <c r="E431" s="655">
        <v>278.77499999999998</v>
      </c>
      <c r="F431" s="165" t="s">
        <v>1945</v>
      </c>
    </row>
    <row r="432" spans="1:6" ht="24" x14ac:dyDescent="0.25">
      <c r="A432" s="651" t="s">
        <v>1942</v>
      </c>
      <c r="B432" s="652" t="s">
        <v>1943</v>
      </c>
      <c r="C432" s="653" t="s">
        <v>2027</v>
      </c>
      <c r="D432" s="654" t="s">
        <v>1498</v>
      </c>
      <c r="E432" s="655">
        <v>32.001600000000003</v>
      </c>
      <c r="F432" s="165" t="s">
        <v>1945</v>
      </c>
    </row>
    <row r="433" spans="1:6" ht="24" x14ac:dyDescent="0.25">
      <c r="A433" s="651" t="s">
        <v>1942</v>
      </c>
      <c r="B433" s="652" t="s">
        <v>1943</v>
      </c>
      <c r="C433" s="653" t="s">
        <v>2028</v>
      </c>
      <c r="D433" s="654" t="s">
        <v>1498</v>
      </c>
      <c r="E433" s="655">
        <v>33.04</v>
      </c>
      <c r="F433" s="165" t="s">
        <v>1945</v>
      </c>
    </row>
    <row r="434" spans="1:6" ht="24" x14ac:dyDescent="0.25">
      <c r="A434" s="651" t="s">
        <v>1942</v>
      </c>
      <c r="B434" s="652" t="s">
        <v>1943</v>
      </c>
      <c r="C434" s="653" t="s">
        <v>2029</v>
      </c>
      <c r="D434" s="654" t="s">
        <v>1498</v>
      </c>
      <c r="E434" s="655">
        <v>24.78</v>
      </c>
      <c r="F434" s="165" t="s">
        <v>1945</v>
      </c>
    </row>
    <row r="435" spans="1:6" ht="24" x14ac:dyDescent="0.25">
      <c r="A435" s="651" t="s">
        <v>1942</v>
      </c>
      <c r="B435" s="652" t="s">
        <v>1943</v>
      </c>
      <c r="C435" s="653" t="s">
        <v>2030</v>
      </c>
      <c r="D435" s="654" t="s">
        <v>1498</v>
      </c>
      <c r="E435" s="655">
        <v>21.24</v>
      </c>
      <c r="F435" s="165" t="s">
        <v>1945</v>
      </c>
    </row>
    <row r="436" spans="1:6" ht="24" x14ac:dyDescent="0.25">
      <c r="A436" s="651" t="s">
        <v>1942</v>
      </c>
      <c r="B436" s="652" t="s">
        <v>1943</v>
      </c>
      <c r="C436" s="653" t="s">
        <v>2031</v>
      </c>
      <c r="D436" s="654" t="s">
        <v>1498</v>
      </c>
      <c r="E436" s="655">
        <v>8379.4282999999996</v>
      </c>
      <c r="F436" s="165" t="s">
        <v>1945</v>
      </c>
    </row>
    <row r="437" spans="1:6" ht="24" x14ac:dyDescent="0.25">
      <c r="A437" s="651" t="s">
        <v>1942</v>
      </c>
      <c r="B437" s="652" t="s">
        <v>1943</v>
      </c>
      <c r="C437" s="653" t="s">
        <v>2032</v>
      </c>
      <c r="D437" s="654" t="s">
        <v>1498</v>
      </c>
      <c r="E437" s="655">
        <v>3100.0016999999998</v>
      </c>
      <c r="F437" s="165" t="s">
        <v>1945</v>
      </c>
    </row>
    <row r="438" spans="1:6" ht="24" x14ac:dyDescent="0.25">
      <c r="A438" s="651" t="s">
        <v>1942</v>
      </c>
      <c r="B438" s="652" t="s">
        <v>1943</v>
      </c>
      <c r="C438" s="653" t="s">
        <v>2033</v>
      </c>
      <c r="D438" s="654" t="s">
        <v>1498</v>
      </c>
      <c r="E438" s="655">
        <v>7601.18</v>
      </c>
      <c r="F438" s="165" t="s">
        <v>1945</v>
      </c>
    </row>
    <row r="439" spans="1:6" ht="24" x14ac:dyDescent="0.25">
      <c r="A439" s="651" t="s">
        <v>1942</v>
      </c>
      <c r="B439" s="652" t="s">
        <v>1943</v>
      </c>
      <c r="C439" s="653" t="s">
        <v>2034</v>
      </c>
      <c r="D439" s="654" t="s">
        <v>1498</v>
      </c>
      <c r="E439" s="655">
        <v>5.31</v>
      </c>
      <c r="F439" s="165" t="s">
        <v>1945</v>
      </c>
    </row>
    <row r="440" spans="1:6" ht="24" x14ac:dyDescent="0.25">
      <c r="A440" s="651" t="s">
        <v>1942</v>
      </c>
      <c r="B440" s="652" t="s">
        <v>1943</v>
      </c>
      <c r="C440" s="653" t="s">
        <v>2035</v>
      </c>
      <c r="D440" s="654" t="s">
        <v>1498</v>
      </c>
      <c r="E440" s="655">
        <v>9.6760000000000002</v>
      </c>
      <c r="F440" s="165" t="s">
        <v>1945</v>
      </c>
    </row>
    <row r="441" spans="1:6" ht="24" x14ac:dyDescent="0.25">
      <c r="A441" s="651" t="s">
        <v>1942</v>
      </c>
      <c r="B441" s="652" t="s">
        <v>1943</v>
      </c>
      <c r="C441" s="653" t="s">
        <v>2036</v>
      </c>
      <c r="D441" s="654" t="s">
        <v>1498</v>
      </c>
      <c r="E441" s="655">
        <v>25.924600000000002</v>
      </c>
      <c r="F441" s="165" t="s">
        <v>1945</v>
      </c>
    </row>
    <row r="442" spans="1:6" ht="24" x14ac:dyDescent="0.25">
      <c r="A442" s="651" t="s">
        <v>1942</v>
      </c>
      <c r="B442" s="652" t="s">
        <v>1943</v>
      </c>
      <c r="C442" s="653" t="s">
        <v>2037</v>
      </c>
      <c r="D442" s="654" t="s">
        <v>1498</v>
      </c>
      <c r="E442" s="655">
        <v>4163.9250000000002</v>
      </c>
      <c r="F442" s="165" t="s">
        <v>1945</v>
      </c>
    </row>
    <row r="443" spans="1:6" ht="24" x14ac:dyDescent="0.25">
      <c r="A443" s="651" t="s">
        <v>1942</v>
      </c>
      <c r="B443" s="652" t="s">
        <v>1943</v>
      </c>
      <c r="C443" s="653" t="s">
        <v>2038</v>
      </c>
      <c r="D443" s="654" t="s">
        <v>1498</v>
      </c>
      <c r="E443" s="655">
        <v>15.34</v>
      </c>
      <c r="F443" s="165" t="s">
        <v>1945</v>
      </c>
    </row>
    <row r="444" spans="1:6" ht="24" x14ac:dyDescent="0.25">
      <c r="A444" s="651" t="s">
        <v>1942</v>
      </c>
      <c r="B444" s="652" t="s">
        <v>1943</v>
      </c>
      <c r="C444" s="653" t="s">
        <v>2039</v>
      </c>
      <c r="D444" s="654" t="s">
        <v>1498</v>
      </c>
      <c r="E444" s="655">
        <v>788.24</v>
      </c>
      <c r="F444" s="165" t="s">
        <v>1945</v>
      </c>
    </row>
    <row r="445" spans="1:6" ht="24" x14ac:dyDescent="0.25">
      <c r="A445" s="651" t="s">
        <v>1942</v>
      </c>
      <c r="B445" s="652" t="s">
        <v>1943</v>
      </c>
      <c r="C445" s="652" t="s">
        <v>2040</v>
      </c>
      <c r="D445" s="654" t="s">
        <v>1498</v>
      </c>
      <c r="E445" s="656">
        <v>1888</v>
      </c>
      <c r="F445" s="657" t="s">
        <v>1945</v>
      </c>
    </row>
    <row r="446" spans="1:6" ht="24" x14ac:dyDescent="0.25">
      <c r="A446" s="651" t="s">
        <v>1942</v>
      </c>
      <c r="B446" s="652" t="s">
        <v>1943</v>
      </c>
      <c r="C446" s="652" t="s">
        <v>2041</v>
      </c>
      <c r="D446" s="654" t="s">
        <v>1498</v>
      </c>
      <c r="E446" s="656">
        <v>1888</v>
      </c>
      <c r="F446" s="657" t="s">
        <v>1945</v>
      </c>
    </row>
    <row r="447" spans="1:6" ht="24" x14ac:dyDescent="0.25">
      <c r="A447" s="651" t="s">
        <v>1942</v>
      </c>
      <c r="B447" s="652" t="s">
        <v>1943</v>
      </c>
      <c r="C447" s="652" t="s">
        <v>2042</v>
      </c>
      <c r="D447" s="654" t="s">
        <v>1498</v>
      </c>
      <c r="E447" s="656">
        <v>1858.5</v>
      </c>
      <c r="F447" s="657" t="s">
        <v>1945</v>
      </c>
    </row>
    <row r="448" spans="1:6" ht="24" x14ac:dyDescent="0.25">
      <c r="A448" s="651" t="s">
        <v>1942</v>
      </c>
      <c r="B448" s="652" t="s">
        <v>1943</v>
      </c>
      <c r="C448" s="653" t="s">
        <v>2043</v>
      </c>
      <c r="D448" s="654" t="s">
        <v>1525</v>
      </c>
      <c r="E448" s="655">
        <v>27.14</v>
      </c>
      <c r="F448" s="165" t="s">
        <v>1945</v>
      </c>
    </row>
    <row r="449" spans="1:6" ht="24" x14ac:dyDescent="0.25">
      <c r="A449" s="651" t="s">
        <v>1942</v>
      </c>
      <c r="B449" s="652" t="s">
        <v>1943</v>
      </c>
      <c r="C449" s="653" t="s">
        <v>2044</v>
      </c>
      <c r="D449" s="654" t="s">
        <v>1498</v>
      </c>
      <c r="E449" s="655">
        <v>33.4176</v>
      </c>
      <c r="F449" s="165" t="s">
        <v>1945</v>
      </c>
    </row>
    <row r="450" spans="1:6" ht="24" x14ac:dyDescent="0.25">
      <c r="A450" s="651" t="s">
        <v>1942</v>
      </c>
      <c r="B450" s="652" t="s">
        <v>1943</v>
      </c>
      <c r="C450" s="653" t="s">
        <v>2045</v>
      </c>
      <c r="D450" s="654" t="s">
        <v>1498</v>
      </c>
      <c r="E450" s="655">
        <v>46.999499999999998</v>
      </c>
      <c r="F450" s="165" t="s">
        <v>1945</v>
      </c>
    </row>
    <row r="451" spans="1:6" ht="24" x14ac:dyDescent="0.25">
      <c r="A451" s="651" t="s">
        <v>1942</v>
      </c>
      <c r="B451" s="652" t="s">
        <v>1943</v>
      </c>
      <c r="C451" s="653" t="s">
        <v>2046</v>
      </c>
      <c r="D451" s="654" t="s">
        <v>1498</v>
      </c>
      <c r="E451" s="655">
        <v>49.206000000000003</v>
      </c>
      <c r="F451" s="165" t="s">
        <v>1945</v>
      </c>
    </row>
    <row r="452" spans="1:6" ht="24" x14ac:dyDescent="0.25">
      <c r="A452" s="651" t="s">
        <v>1942</v>
      </c>
      <c r="B452" s="652" t="s">
        <v>1943</v>
      </c>
      <c r="C452" s="653" t="s">
        <v>2047</v>
      </c>
      <c r="D452" s="654" t="s">
        <v>1498</v>
      </c>
      <c r="E452" s="655">
        <v>619.5</v>
      </c>
      <c r="F452" s="165" t="s">
        <v>1945</v>
      </c>
    </row>
    <row r="453" spans="1:6" ht="18" customHeight="1" x14ac:dyDescent="0.25">
      <c r="A453" s="651" t="s">
        <v>1942</v>
      </c>
      <c r="B453" s="652" t="s">
        <v>1943</v>
      </c>
      <c r="C453" s="653" t="s">
        <v>2048</v>
      </c>
      <c r="D453" s="654" t="s">
        <v>1498</v>
      </c>
      <c r="E453" s="655">
        <v>49.607300000000002</v>
      </c>
      <c r="F453" s="165" t="s">
        <v>1945</v>
      </c>
    </row>
    <row r="454" spans="1:6" ht="24" x14ac:dyDescent="0.25">
      <c r="A454" s="651" t="s">
        <v>1942</v>
      </c>
      <c r="B454" s="652" t="s">
        <v>1943</v>
      </c>
      <c r="C454" s="653" t="s">
        <v>2049</v>
      </c>
      <c r="D454" s="654" t="s">
        <v>1498</v>
      </c>
      <c r="E454" s="655">
        <v>1362.9</v>
      </c>
      <c r="F454" s="165" t="s">
        <v>1945</v>
      </c>
    </row>
    <row r="455" spans="1:6" ht="24" x14ac:dyDescent="0.25">
      <c r="A455" s="651" t="s">
        <v>1942</v>
      </c>
      <c r="B455" s="652" t="s">
        <v>1943</v>
      </c>
      <c r="C455" s="653" t="s">
        <v>2050</v>
      </c>
      <c r="D455" s="654" t="s">
        <v>1498</v>
      </c>
      <c r="E455" s="655">
        <v>114.46</v>
      </c>
      <c r="F455" s="165" t="s">
        <v>1945</v>
      </c>
    </row>
    <row r="456" spans="1:6" ht="18.95" customHeight="1" x14ac:dyDescent="0.25">
      <c r="A456" s="651" t="s">
        <v>1942</v>
      </c>
      <c r="B456" s="652" t="s">
        <v>1943</v>
      </c>
      <c r="C456" s="653" t="s">
        <v>2051</v>
      </c>
      <c r="D456" s="654" t="s">
        <v>1498</v>
      </c>
      <c r="E456" s="655">
        <v>4399.9949999999999</v>
      </c>
      <c r="F456" s="165" t="s">
        <v>1945</v>
      </c>
    </row>
    <row r="457" spans="1:6" ht="18.95" customHeight="1" x14ac:dyDescent="0.25">
      <c r="A457" s="651" t="s">
        <v>1942</v>
      </c>
      <c r="B457" s="652" t="s">
        <v>1943</v>
      </c>
      <c r="C457" s="653" t="s">
        <v>2052</v>
      </c>
      <c r="D457" s="654" t="s">
        <v>1498</v>
      </c>
      <c r="E457" s="655">
        <v>2242</v>
      </c>
      <c r="F457" s="165" t="s">
        <v>1945</v>
      </c>
    </row>
    <row r="458" spans="1:6" ht="18.95" customHeight="1" x14ac:dyDescent="0.25">
      <c r="A458" s="651" t="s">
        <v>1942</v>
      </c>
      <c r="B458" s="652" t="s">
        <v>1943</v>
      </c>
      <c r="C458" s="653" t="s">
        <v>2053</v>
      </c>
      <c r="D458" s="654" t="s">
        <v>1498</v>
      </c>
      <c r="E458" s="655">
        <v>1982.4</v>
      </c>
      <c r="F458" s="165" t="s">
        <v>1945</v>
      </c>
    </row>
    <row r="459" spans="1:6" ht="24" x14ac:dyDescent="0.25">
      <c r="A459" s="651" t="s">
        <v>1942</v>
      </c>
      <c r="B459" s="652" t="s">
        <v>1943</v>
      </c>
      <c r="C459" s="653" t="s">
        <v>2054</v>
      </c>
      <c r="D459" s="654" t="s">
        <v>1498</v>
      </c>
      <c r="E459" s="655">
        <v>2006</v>
      </c>
      <c r="F459" s="165" t="s">
        <v>1945</v>
      </c>
    </row>
    <row r="460" spans="1:6" ht="15" customHeight="1" x14ac:dyDescent="0.25">
      <c r="A460" s="651" t="s">
        <v>1942</v>
      </c>
      <c r="B460" s="652" t="s">
        <v>1943</v>
      </c>
      <c r="C460" s="653" t="s">
        <v>2055</v>
      </c>
      <c r="D460" s="654" t="s">
        <v>1498</v>
      </c>
      <c r="E460" s="655">
        <v>3186</v>
      </c>
      <c r="F460" s="165" t="s">
        <v>1945</v>
      </c>
    </row>
    <row r="461" spans="1:6" ht="24" x14ac:dyDescent="0.25">
      <c r="A461" s="651" t="s">
        <v>1942</v>
      </c>
      <c r="B461" s="652" t="s">
        <v>1943</v>
      </c>
      <c r="C461" s="653" t="s">
        <v>2056</v>
      </c>
      <c r="D461" s="654" t="s">
        <v>1498</v>
      </c>
      <c r="E461" s="655">
        <v>2908.2525000000001</v>
      </c>
      <c r="F461" s="165" t="s">
        <v>1945</v>
      </c>
    </row>
    <row r="462" spans="1:6" ht="20.25" customHeight="1" x14ac:dyDescent="0.25">
      <c r="A462" s="651" t="s">
        <v>1942</v>
      </c>
      <c r="B462" s="652" t="s">
        <v>1943</v>
      </c>
      <c r="C462" s="653" t="s">
        <v>2057</v>
      </c>
      <c r="D462" s="654" t="s">
        <v>1498</v>
      </c>
      <c r="E462" s="655">
        <v>4979.6000000000004</v>
      </c>
      <c r="F462" s="165" t="s">
        <v>1945</v>
      </c>
    </row>
    <row r="463" spans="1:6" ht="21.75" customHeight="1" x14ac:dyDescent="0.25">
      <c r="A463" s="651" t="s">
        <v>1942</v>
      </c>
      <c r="B463" s="652" t="s">
        <v>1943</v>
      </c>
      <c r="C463" s="653" t="s">
        <v>2058</v>
      </c>
      <c r="D463" s="654" t="s">
        <v>1498</v>
      </c>
      <c r="E463" s="655">
        <v>4248</v>
      </c>
      <c r="F463" s="165" t="s">
        <v>1945</v>
      </c>
    </row>
    <row r="464" spans="1:6" ht="21.75" customHeight="1" x14ac:dyDescent="0.25">
      <c r="A464" s="651" t="s">
        <v>1942</v>
      </c>
      <c r="B464" s="652" t="s">
        <v>1943</v>
      </c>
      <c r="C464" s="653" t="s">
        <v>2059</v>
      </c>
      <c r="D464" s="654" t="s">
        <v>1498</v>
      </c>
      <c r="E464" s="655">
        <v>2419</v>
      </c>
      <c r="F464" s="165" t="s">
        <v>1945</v>
      </c>
    </row>
    <row r="465" spans="1:6" ht="15" customHeight="1" x14ac:dyDescent="0.25">
      <c r="A465" s="651" t="s">
        <v>1942</v>
      </c>
      <c r="B465" s="652" t="s">
        <v>1943</v>
      </c>
      <c r="C465" s="653" t="s">
        <v>2060</v>
      </c>
      <c r="D465" s="654" t="s">
        <v>1498</v>
      </c>
      <c r="E465" s="655">
        <v>5015</v>
      </c>
      <c r="F465" s="165" t="s">
        <v>1945</v>
      </c>
    </row>
    <row r="466" spans="1:6" ht="17.100000000000001" customHeight="1" x14ac:dyDescent="0.25">
      <c r="A466" s="651" t="s">
        <v>1942</v>
      </c>
      <c r="B466" s="652" t="s">
        <v>1943</v>
      </c>
      <c r="C466" s="653" t="s">
        <v>2061</v>
      </c>
      <c r="D466" s="654" t="s">
        <v>1498</v>
      </c>
      <c r="E466" s="655">
        <v>4398.45</v>
      </c>
      <c r="F466" s="165" t="s">
        <v>1945</v>
      </c>
    </row>
    <row r="467" spans="1:6" ht="14.1" customHeight="1" x14ac:dyDescent="0.25">
      <c r="A467" s="651" t="s">
        <v>1942</v>
      </c>
      <c r="B467" s="652" t="s">
        <v>1943</v>
      </c>
      <c r="C467" s="653" t="s">
        <v>2062</v>
      </c>
      <c r="D467" s="654" t="s">
        <v>1498</v>
      </c>
      <c r="E467" s="655">
        <v>8142</v>
      </c>
      <c r="F467" s="165" t="s">
        <v>1945</v>
      </c>
    </row>
    <row r="468" spans="1:6" ht="14.1" customHeight="1" x14ac:dyDescent="0.25">
      <c r="A468" s="651" t="s">
        <v>1942</v>
      </c>
      <c r="B468" s="652" t="s">
        <v>1943</v>
      </c>
      <c r="C468" s="653" t="s">
        <v>2063</v>
      </c>
      <c r="D468" s="654" t="s">
        <v>1498</v>
      </c>
      <c r="E468" s="655">
        <v>6608</v>
      </c>
      <c r="F468" s="165" t="s">
        <v>1945</v>
      </c>
    </row>
    <row r="469" spans="1:6" ht="15" customHeight="1" x14ac:dyDescent="0.25">
      <c r="A469" s="651" t="s">
        <v>1942</v>
      </c>
      <c r="B469" s="652" t="s">
        <v>1943</v>
      </c>
      <c r="C469" s="653" t="s">
        <v>2064</v>
      </c>
      <c r="D469" s="654" t="s">
        <v>1498</v>
      </c>
      <c r="E469" s="655">
        <v>1899.8</v>
      </c>
      <c r="F469" s="165" t="s">
        <v>1945</v>
      </c>
    </row>
    <row r="470" spans="1:6" ht="24" x14ac:dyDescent="0.25">
      <c r="A470" s="651" t="s">
        <v>1942</v>
      </c>
      <c r="B470" s="652" t="s">
        <v>1943</v>
      </c>
      <c r="C470" s="653" t="s">
        <v>2065</v>
      </c>
      <c r="D470" s="654" t="s">
        <v>1498</v>
      </c>
      <c r="E470" s="655">
        <v>7788</v>
      </c>
      <c r="F470" s="165" t="s">
        <v>1945</v>
      </c>
    </row>
    <row r="471" spans="1:6" ht="24" x14ac:dyDescent="0.25">
      <c r="A471" s="651" t="s">
        <v>1942</v>
      </c>
      <c r="B471" s="652" t="s">
        <v>1943</v>
      </c>
      <c r="C471" s="653" t="s">
        <v>2066</v>
      </c>
      <c r="D471" s="654" t="s">
        <v>1498</v>
      </c>
      <c r="E471" s="655">
        <v>8732</v>
      </c>
      <c r="F471" s="165" t="s">
        <v>1945</v>
      </c>
    </row>
    <row r="472" spans="1:6" ht="14.1" customHeight="1" x14ac:dyDescent="0.25">
      <c r="A472" s="651" t="s">
        <v>1942</v>
      </c>
      <c r="B472" s="652" t="s">
        <v>1943</v>
      </c>
      <c r="C472" s="653" t="s">
        <v>2067</v>
      </c>
      <c r="D472" s="654" t="s">
        <v>1498</v>
      </c>
      <c r="E472" s="655">
        <v>1911.01</v>
      </c>
      <c r="F472" s="165" t="s">
        <v>1945</v>
      </c>
    </row>
    <row r="473" spans="1:6" ht="14.1" customHeight="1" x14ac:dyDescent="0.25">
      <c r="A473" s="651" t="s">
        <v>1942</v>
      </c>
      <c r="B473" s="652" t="s">
        <v>1943</v>
      </c>
      <c r="C473" s="653" t="s">
        <v>2068</v>
      </c>
      <c r="D473" s="654" t="s">
        <v>1498</v>
      </c>
      <c r="E473" s="655">
        <v>7670</v>
      </c>
      <c r="F473" s="165" t="s">
        <v>1945</v>
      </c>
    </row>
    <row r="474" spans="1:6" ht="15.95" customHeight="1" x14ac:dyDescent="0.25">
      <c r="A474" s="651" t="s">
        <v>1942</v>
      </c>
      <c r="B474" s="652" t="s">
        <v>1943</v>
      </c>
      <c r="C474" s="653" t="s">
        <v>2069</v>
      </c>
      <c r="D474" s="654" t="s">
        <v>1498</v>
      </c>
      <c r="E474" s="655">
        <v>14.75</v>
      </c>
      <c r="F474" s="165" t="s">
        <v>1945</v>
      </c>
    </row>
    <row r="475" spans="1:6" ht="15.95" customHeight="1" x14ac:dyDescent="0.25">
      <c r="A475" s="651" t="s">
        <v>1942</v>
      </c>
      <c r="B475" s="652" t="s">
        <v>1943</v>
      </c>
      <c r="C475" s="653" t="s">
        <v>2070</v>
      </c>
      <c r="D475" s="654" t="s">
        <v>1498</v>
      </c>
      <c r="E475" s="655">
        <v>233.64</v>
      </c>
      <c r="F475" s="165" t="s">
        <v>1945</v>
      </c>
    </row>
    <row r="476" spans="1:6" ht="15" customHeight="1" x14ac:dyDescent="0.25">
      <c r="A476" s="658" t="s">
        <v>2071</v>
      </c>
      <c r="B476" s="659" t="s">
        <v>2072</v>
      </c>
      <c r="C476" s="660" t="s">
        <v>2073</v>
      </c>
      <c r="D476" s="661" t="s">
        <v>1898</v>
      </c>
      <c r="E476" s="662">
        <v>250</v>
      </c>
      <c r="F476" s="524" t="s">
        <v>2074</v>
      </c>
    </row>
    <row r="477" spans="1:6" x14ac:dyDescent="0.25">
      <c r="A477" s="658" t="s">
        <v>2071</v>
      </c>
      <c r="B477" s="659" t="s">
        <v>2072</v>
      </c>
      <c r="C477" s="660" t="s">
        <v>2075</v>
      </c>
      <c r="D477" s="661" t="s">
        <v>1498</v>
      </c>
      <c r="E477" s="662">
        <v>362.25</v>
      </c>
      <c r="F477" s="524" t="s">
        <v>2076</v>
      </c>
    </row>
    <row r="478" spans="1:6" ht="15" customHeight="1" x14ac:dyDescent="0.25">
      <c r="A478" s="658" t="s">
        <v>2071</v>
      </c>
      <c r="B478" s="659" t="s">
        <v>2072</v>
      </c>
      <c r="C478" s="660" t="s">
        <v>2077</v>
      </c>
      <c r="D478" s="661" t="s">
        <v>1498</v>
      </c>
      <c r="E478" s="662">
        <v>402.67669999999998</v>
      </c>
      <c r="F478" s="524" t="s">
        <v>2074</v>
      </c>
    </row>
    <row r="479" spans="1:6" x14ac:dyDescent="0.25">
      <c r="A479" s="658" t="s">
        <v>2071</v>
      </c>
      <c r="B479" s="659" t="s">
        <v>2072</v>
      </c>
      <c r="C479" s="663" t="s">
        <v>2078</v>
      </c>
      <c r="D479" s="664" t="s">
        <v>1498</v>
      </c>
      <c r="E479" s="665">
        <v>475.16</v>
      </c>
      <c r="F479" s="524" t="s">
        <v>2076</v>
      </c>
    </row>
    <row r="480" spans="1:6" ht="15.95" customHeight="1" x14ac:dyDescent="0.25">
      <c r="A480" s="658" t="s">
        <v>2071</v>
      </c>
      <c r="B480" s="659" t="s">
        <v>2072</v>
      </c>
      <c r="C480" s="660" t="s">
        <v>2079</v>
      </c>
      <c r="D480" s="661" t="s">
        <v>1498</v>
      </c>
      <c r="E480" s="662">
        <v>466.1</v>
      </c>
      <c r="F480" s="524" t="s">
        <v>2074</v>
      </c>
    </row>
    <row r="481" spans="1:6" x14ac:dyDescent="0.25">
      <c r="A481" s="658" t="s">
        <v>2071</v>
      </c>
      <c r="B481" s="659" t="s">
        <v>2072</v>
      </c>
      <c r="C481" s="660" t="s">
        <v>2080</v>
      </c>
      <c r="D481" s="661" t="s">
        <v>1498</v>
      </c>
      <c r="E481" s="662">
        <v>475.16</v>
      </c>
      <c r="F481" s="524" t="s">
        <v>2076</v>
      </c>
    </row>
    <row r="482" spans="1:6" ht="17.100000000000001" customHeight="1" x14ac:dyDescent="0.25">
      <c r="A482" s="658" t="s">
        <v>2071</v>
      </c>
      <c r="B482" s="659" t="s">
        <v>2072</v>
      </c>
      <c r="C482" s="660" t="s">
        <v>2081</v>
      </c>
      <c r="D482" s="661" t="s">
        <v>1817</v>
      </c>
      <c r="E482" s="662">
        <v>148</v>
      </c>
      <c r="F482" s="524" t="s">
        <v>2074</v>
      </c>
    </row>
    <row r="483" spans="1:6" x14ac:dyDescent="0.25">
      <c r="A483" s="658" t="s">
        <v>2071</v>
      </c>
      <c r="B483" s="659" t="s">
        <v>2072</v>
      </c>
      <c r="C483" s="660" t="s">
        <v>2082</v>
      </c>
      <c r="D483" s="661" t="s">
        <v>1817</v>
      </c>
      <c r="E483" s="662">
        <v>393.75</v>
      </c>
      <c r="F483" s="524" t="s">
        <v>2076</v>
      </c>
    </row>
    <row r="484" spans="1:6" x14ac:dyDescent="0.25">
      <c r="A484" s="658" t="s">
        <v>2071</v>
      </c>
      <c r="B484" s="659" t="s">
        <v>2072</v>
      </c>
      <c r="C484" s="660" t="s">
        <v>2083</v>
      </c>
      <c r="D484" s="661" t="s">
        <v>1498</v>
      </c>
      <c r="E484" s="662">
        <v>1535.12</v>
      </c>
      <c r="F484" s="524" t="s">
        <v>2076</v>
      </c>
    </row>
    <row r="485" spans="1:6" x14ac:dyDescent="0.25">
      <c r="A485" s="658" t="s">
        <v>2071</v>
      </c>
      <c r="B485" s="659" t="s">
        <v>2072</v>
      </c>
      <c r="C485" s="660" t="s">
        <v>2084</v>
      </c>
      <c r="D485" s="661" t="s">
        <v>1498</v>
      </c>
      <c r="E485" s="662">
        <v>1300.95</v>
      </c>
      <c r="F485" s="524" t="s">
        <v>2074</v>
      </c>
    </row>
    <row r="486" spans="1:6" x14ac:dyDescent="0.25">
      <c r="A486" s="658" t="s">
        <v>2071</v>
      </c>
      <c r="B486" s="659" t="s">
        <v>2072</v>
      </c>
      <c r="C486" s="660" t="s">
        <v>2085</v>
      </c>
      <c r="D486" s="661" t="s">
        <v>1498</v>
      </c>
      <c r="E486" s="662">
        <v>299.72000000000003</v>
      </c>
      <c r="F486" s="524" t="s">
        <v>2076</v>
      </c>
    </row>
    <row r="487" spans="1:6" x14ac:dyDescent="0.25">
      <c r="A487" s="658" t="s">
        <v>2071</v>
      </c>
      <c r="B487" s="659" t="s">
        <v>2072</v>
      </c>
      <c r="C487" s="660" t="s">
        <v>2086</v>
      </c>
      <c r="D487" s="661" t="s">
        <v>1498</v>
      </c>
      <c r="E487" s="662">
        <v>236</v>
      </c>
      <c r="F487" s="524" t="s">
        <v>2074</v>
      </c>
    </row>
    <row r="488" spans="1:6" x14ac:dyDescent="0.25">
      <c r="A488" s="658" t="s">
        <v>2071</v>
      </c>
      <c r="B488" s="659" t="s">
        <v>2072</v>
      </c>
      <c r="C488" s="660" t="s">
        <v>2087</v>
      </c>
      <c r="D488" s="661" t="s">
        <v>1498</v>
      </c>
      <c r="E488" s="662">
        <v>131.58000000000001</v>
      </c>
      <c r="F488" s="524" t="s">
        <v>2076</v>
      </c>
    </row>
    <row r="489" spans="1:6" ht="21.95" customHeight="1" x14ac:dyDescent="0.25">
      <c r="A489" s="658" t="s">
        <v>2071</v>
      </c>
      <c r="B489" s="659" t="s">
        <v>2072</v>
      </c>
      <c r="C489" s="660" t="s">
        <v>2088</v>
      </c>
      <c r="D489" s="661" t="s">
        <v>1498</v>
      </c>
      <c r="E489" s="662">
        <v>136.29</v>
      </c>
      <c r="F489" s="524" t="s">
        <v>2074</v>
      </c>
    </row>
    <row r="490" spans="1:6" ht="24.75" customHeight="1" x14ac:dyDescent="0.25">
      <c r="A490" s="658" t="s">
        <v>2071</v>
      </c>
      <c r="B490" s="659" t="s">
        <v>2072</v>
      </c>
      <c r="C490" s="660" t="s">
        <v>2089</v>
      </c>
      <c r="D490" s="661" t="s">
        <v>1498</v>
      </c>
      <c r="E490" s="662">
        <v>74.34</v>
      </c>
      <c r="F490" s="524" t="s">
        <v>2074</v>
      </c>
    </row>
    <row r="491" spans="1:6" ht="27.75" customHeight="1" x14ac:dyDescent="0.25">
      <c r="A491" s="658" t="s">
        <v>2071</v>
      </c>
      <c r="B491" s="659" t="s">
        <v>2072</v>
      </c>
      <c r="C491" s="660" t="s">
        <v>2090</v>
      </c>
      <c r="D491" s="661" t="s">
        <v>1498</v>
      </c>
      <c r="E491" s="662">
        <v>52.4983</v>
      </c>
      <c r="F491" s="524" t="s">
        <v>2074</v>
      </c>
    </row>
    <row r="492" spans="1:6" ht="24.95" customHeight="1" x14ac:dyDescent="0.25">
      <c r="A492" s="658" t="s">
        <v>2071</v>
      </c>
      <c r="B492" s="659" t="s">
        <v>2072</v>
      </c>
      <c r="C492" s="660" t="s">
        <v>2091</v>
      </c>
      <c r="D492" s="661" t="s">
        <v>1498</v>
      </c>
      <c r="E492" s="662">
        <v>61.95</v>
      </c>
      <c r="F492" s="524" t="s">
        <v>2076</v>
      </c>
    </row>
    <row r="493" spans="1:6" ht="20.100000000000001" customHeight="1" x14ac:dyDescent="0.25">
      <c r="A493" s="658" t="s">
        <v>2071</v>
      </c>
      <c r="B493" s="659" t="s">
        <v>2072</v>
      </c>
      <c r="C493" s="660" t="s">
        <v>2092</v>
      </c>
      <c r="D493" s="661" t="s">
        <v>1498</v>
      </c>
      <c r="E493" s="662">
        <v>94.352699999999999</v>
      </c>
      <c r="F493" s="524" t="s">
        <v>2074</v>
      </c>
    </row>
    <row r="494" spans="1:6" ht="21" customHeight="1" x14ac:dyDescent="0.25">
      <c r="A494" s="658" t="s">
        <v>2071</v>
      </c>
      <c r="B494" s="659" t="s">
        <v>2072</v>
      </c>
      <c r="C494" s="660" t="s">
        <v>2093</v>
      </c>
      <c r="D494" s="661" t="s">
        <v>1498</v>
      </c>
      <c r="E494" s="662">
        <v>131.58199999999999</v>
      </c>
      <c r="F494" s="524" t="s">
        <v>2076</v>
      </c>
    </row>
    <row r="495" spans="1:6" ht="22.5" customHeight="1" x14ac:dyDescent="0.25">
      <c r="A495" s="658" t="s">
        <v>2071</v>
      </c>
      <c r="B495" s="659" t="s">
        <v>2072</v>
      </c>
      <c r="C495" s="660" t="s">
        <v>2094</v>
      </c>
      <c r="D495" s="661" t="s">
        <v>1498</v>
      </c>
      <c r="E495" s="662">
        <v>94.352699999999999</v>
      </c>
      <c r="F495" s="524" t="s">
        <v>2074</v>
      </c>
    </row>
    <row r="496" spans="1:6" ht="21" customHeight="1" x14ac:dyDescent="0.25">
      <c r="A496" s="658" t="s">
        <v>2071</v>
      </c>
      <c r="B496" s="659" t="s">
        <v>2072</v>
      </c>
      <c r="C496" s="660" t="s">
        <v>2095</v>
      </c>
      <c r="D496" s="661" t="s">
        <v>1498</v>
      </c>
      <c r="E496" s="662">
        <v>131.58199999999999</v>
      </c>
      <c r="F496" s="524" t="s">
        <v>2076</v>
      </c>
    </row>
    <row r="497" spans="1:6" ht="21" customHeight="1" x14ac:dyDescent="0.25">
      <c r="A497" s="658" t="s">
        <v>2071</v>
      </c>
      <c r="B497" s="659" t="s">
        <v>2072</v>
      </c>
      <c r="C497" s="660" t="s">
        <v>2096</v>
      </c>
      <c r="D497" s="661" t="s">
        <v>1498</v>
      </c>
      <c r="E497" s="662">
        <v>43.365299999999998</v>
      </c>
      <c r="F497" s="524" t="s">
        <v>2074</v>
      </c>
    </row>
    <row r="498" spans="1:6" ht="23.25" customHeight="1" x14ac:dyDescent="0.25">
      <c r="A498" s="658" t="s">
        <v>2071</v>
      </c>
      <c r="B498" s="659" t="s">
        <v>2072</v>
      </c>
      <c r="C498" s="660" t="s">
        <v>2097</v>
      </c>
      <c r="D498" s="661" t="s">
        <v>1498</v>
      </c>
      <c r="E498" s="662">
        <v>78.75</v>
      </c>
      <c r="F498" s="524" t="s">
        <v>2076</v>
      </c>
    </row>
    <row r="499" spans="1:6" ht="23.25" customHeight="1" x14ac:dyDescent="0.25">
      <c r="A499" s="658" t="s">
        <v>2071</v>
      </c>
      <c r="B499" s="659" t="s">
        <v>2072</v>
      </c>
      <c r="C499" s="660" t="s">
        <v>2098</v>
      </c>
      <c r="D499" s="661" t="s">
        <v>1498</v>
      </c>
      <c r="E499" s="662">
        <v>73</v>
      </c>
      <c r="F499" s="524" t="s">
        <v>2074</v>
      </c>
    </row>
    <row r="500" spans="1:6" ht="15" customHeight="1" x14ac:dyDescent="0.25">
      <c r="A500" s="658" t="s">
        <v>2071</v>
      </c>
      <c r="B500" s="659" t="s">
        <v>2072</v>
      </c>
      <c r="C500" s="660" t="s">
        <v>2099</v>
      </c>
      <c r="D500" s="661" t="s">
        <v>1498</v>
      </c>
      <c r="E500" s="662">
        <v>723.70500000000004</v>
      </c>
      <c r="F500" s="524" t="s">
        <v>2076</v>
      </c>
    </row>
    <row r="501" spans="1:6" ht="22.5" customHeight="1" x14ac:dyDescent="0.25">
      <c r="A501" s="658" t="s">
        <v>2071</v>
      </c>
      <c r="B501" s="659" t="s">
        <v>2072</v>
      </c>
      <c r="C501" s="660" t="s">
        <v>2100</v>
      </c>
      <c r="D501" s="661" t="s">
        <v>1498</v>
      </c>
      <c r="E501" s="662">
        <v>224.2</v>
      </c>
      <c r="F501" s="524" t="s">
        <v>2074</v>
      </c>
    </row>
    <row r="502" spans="1:6" ht="26.25" customHeight="1" x14ac:dyDescent="0.25">
      <c r="A502" s="658" t="s">
        <v>2071</v>
      </c>
      <c r="B502" s="659" t="s">
        <v>2072</v>
      </c>
      <c r="C502" s="660" t="s">
        <v>2101</v>
      </c>
      <c r="D502" s="661" t="s">
        <v>1498</v>
      </c>
      <c r="E502" s="662">
        <v>433.65</v>
      </c>
      <c r="F502" s="524" t="s">
        <v>2076</v>
      </c>
    </row>
    <row r="503" spans="1:6" ht="18.95" customHeight="1" x14ac:dyDescent="0.25">
      <c r="A503" s="658" t="s">
        <v>2071</v>
      </c>
      <c r="B503" s="659" t="s">
        <v>2072</v>
      </c>
      <c r="C503" s="660" t="s">
        <v>2102</v>
      </c>
      <c r="D503" s="661" t="s">
        <v>1498</v>
      </c>
      <c r="E503" s="662">
        <v>224.2</v>
      </c>
      <c r="F503" s="524" t="s">
        <v>2074</v>
      </c>
    </row>
    <row r="504" spans="1:6" ht="17.100000000000001" customHeight="1" x14ac:dyDescent="0.25">
      <c r="A504" s="658" t="s">
        <v>2071</v>
      </c>
      <c r="B504" s="659" t="s">
        <v>2072</v>
      </c>
      <c r="C504" s="660" t="s">
        <v>2103</v>
      </c>
      <c r="D504" s="661" t="s">
        <v>1498</v>
      </c>
      <c r="E504" s="662">
        <v>433.65</v>
      </c>
      <c r="F504" s="524" t="s">
        <v>2076</v>
      </c>
    </row>
    <row r="505" spans="1:6" ht="29.25" customHeight="1" x14ac:dyDescent="0.25">
      <c r="A505" s="658" t="s">
        <v>2071</v>
      </c>
      <c r="B505" s="659" t="s">
        <v>2072</v>
      </c>
      <c r="C505" s="660" t="s">
        <v>2104</v>
      </c>
      <c r="D505" s="661" t="s">
        <v>1498</v>
      </c>
      <c r="E505" s="662">
        <v>224.2</v>
      </c>
      <c r="F505" s="524" t="s">
        <v>2074</v>
      </c>
    </row>
    <row r="506" spans="1:6" ht="31.5" customHeight="1" x14ac:dyDescent="0.25">
      <c r="A506" s="658" t="s">
        <v>2071</v>
      </c>
      <c r="B506" s="659" t="s">
        <v>2072</v>
      </c>
      <c r="C506" s="660" t="s">
        <v>2105</v>
      </c>
      <c r="D506" s="661" t="s">
        <v>1498</v>
      </c>
      <c r="E506" s="662">
        <v>433.65</v>
      </c>
      <c r="F506" s="524" t="s">
        <v>2076</v>
      </c>
    </row>
    <row r="507" spans="1:6" ht="24.75" customHeight="1" x14ac:dyDescent="0.25">
      <c r="A507" s="658" t="s">
        <v>2071</v>
      </c>
      <c r="B507" s="659" t="s">
        <v>2072</v>
      </c>
      <c r="C507" s="660" t="s">
        <v>2106</v>
      </c>
      <c r="D507" s="661" t="s">
        <v>1498</v>
      </c>
      <c r="E507" s="662">
        <v>99.12</v>
      </c>
      <c r="F507" s="524" t="s">
        <v>2074</v>
      </c>
    </row>
    <row r="508" spans="1:6" x14ac:dyDescent="0.25">
      <c r="A508" s="658" t="s">
        <v>2071</v>
      </c>
      <c r="B508" s="659" t="s">
        <v>2072</v>
      </c>
      <c r="C508" s="660" t="s">
        <v>2107</v>
      </c>
      <c r="D508" s="661" t="s">
        <v>1498</v>
      </c>
      <c r="E508" s="662">
        <v>384.09</v>
      </c>
      <c r="F508" s="524" t="s">
        <v>2074</v>
      </c>
    </row>
    <row r="509" spans="1:6" ht="36.75" customHeight="1" x14ac:dyDescent="0.25">
      <c r="A509" s="658" t="s">
        <v>2071</v>
      </c>
      <c r="B509" s="659" t="s">
        <v>2072</v>
      </c>
      <c r="C509" s="660" t="s">
        <v>2108</v>
      </c>
      <c r="D509" s="661" t="s">
        <v>1498</v>
      </c>
      <c r="E509" s="662">
        <v>3669.75</v>
      </c>
      <c r="F509" s="524" t="s">
        <v>2074</v>
      </c>
    </row>
    <row r="510" spans="1:6" ht="37.5" customHeight="1" x14ac:dyDescent="0.25">
      <c r="A510" s="658" t="s">
        <v>2071</v>
      </c>
      <c r="B510" s="659" t="s">
        <v>2072</v>
      </c>
      <c r="C510" s="660" t="s">
        <v>2109</v>
      </c>
      <c r="D510" s="661" t="s">
        <v>1898</v>
      </c>
      <c r="E510" s="662">
        <v>183.75</v>
      </c>
      <c r="F510" s="524" t="s">
        <v>2074</v>
      </c>
    </row>
    <row r="511" spans="1:6" ht="34.5" customHeight="1" x14ac:dyDescent="0.25">
      <c r="A511" s="658" t="s">
        <v>2071</v>
      </c>
      <c r="B511" s="659" t="s">
        <v>2072</v>
      </c>
      <c r="C511" s="660" t="s">
        <v>2110</v>
      </c>
      <c r="D511" s="661" t="s">
        <v>1498</v>
      </c>
      <c r="E511" s="662">
        <v>255.86</v>
      </c>
      <c r="F511" s="524" t="s">
        <v>2076</v>
      </c>
    </row>
    <row r="512" spans="1:6" ht="30.75" customHeight="1" x14ac:dyDescent="0.25">
      <c r="A512" s="658" t="s">
        <v>2071</v>
      </c>
      <c r="B512" s="659" t="s">
        <v>2072</v>
      </c>
      <c r="C512" s="660" t="s">
        <v>2111</v>
      </c>
      <c r="D512" s="661" t="s">
        <v>1498</v>
      </c>
      <c r="E512" s="662">
        <v>548.26</v>
      </c>
      <c r="F512" s="524" t="s">
        <v>2076</v>
      </c>
    </row>
    <row r="513" spans="1:6" ht="35.25" customHeight="1" x14ac:dyDescent="0.25">
      <c r="A513" s="658" t="s">
        <v>2071</v>
      </c>
      <c r="B513" s="659" t="s">
        <v>2072</v>
      </c>
      <c r="C513" s="660" t="s">
        <v>2112</v>
      </c>
      <c r="D513" s="661" t="s">
        <v>1498</v>
      </c>
      <c r="E513" s="662">
        <v>3422</v>
      </c>
      <c r="F513" s="524" t="s">
        <v>2074</v>
      </c>
    </row>
    <row r="514" spans="1:6" ht="24.75" customHeight="1" x14ac:dyDescent="0.25">
      <c r="A514" s="542" t="s">
        <v>960</v>
      </c>
      <c r="B514" s="543" t="s">
        <v>2113</v>
      </c>
      <c r="C514" s="484" t="s">
        <v>2114</v>
      </c>
      <c r="D514" s="485" t="s">
        <v>2115</v>
      </c>
      <c r="E514" s="486">
        <v>3900</v>
      </c>
      <c r="F514" s="500" t="s">
        <v>2116</v>
      </c>
    </row>
    <row r="515" spans="1:6" ht="24.75" customHeight="1" x14ac:dyDescent="0.25">
      <c r="A515" s="542" t="s">
        <v>960</v>
      </c>
      <c r="B515" s="543" t="s">
        <v>2113</v>
      </c>
      <c r="C515" s="484" t="s">
        <v>2117</v>
      </c>
      <c r="D515" s="485" t="s">
        <v>2115</v>
      </c>
      <c r="E515" s="486">
        <v>1700</v>
      </c>
      <c r="F515" s="500" t="s">
        <v>2116</v>
      </c>
    </row>
    <row r="516" spans="1:6" ht="27" customHeight="1" x14ac:dyDescent="0.25">
      <c r="A516" s="542" t="s">
        <v>960</v>
      </c>
      <c r="B516" s="543" t="s">
        <v>2113</v>
      </c>
      <c r="C516" s="484" t="s">
        <v>2118</v>
      </c>
      <c r="D516" s="485" t="s">
        <v>2115</v>
      </c>
      <c r="E516" s="486">
        <v>4100</v>
      </c>
      <c r="F516" s="500" t="s">
        <v>2116</v>
      </c>
    </row>
    <row r="517" spans="1:6" ht="27" customHeight="1" x14ac:dyDescent="0.25">
      <c r="A517" s="542" t="s">
        <v>960</v>
      </c>
      <c r="B517" s="543" t="s">
        <v>2113</v>
      </c>
      <c r="C517" s="484" t="s">
        <v>2119</v>
      </c>
      <c r="D517" s="485" t="s">
        <v>2115</v>
      </c>
      <c r="E517" s="486">
        <v>1900</v>
      </c>
      <c r="F517" s="500" t="s">
        <v>2116</v>
      </c>
    </row>
    <row r="518" spans="1:6" ht="27.75" customHeight="1" x14ac:dyDescent="0.25">
      <c r="A518" s="542" t="s">
        <v>960</v>
      </c>
      <c r="B518" s="543" t="s">
        <v>2113</v>
      </c>
      <c r="C518" s="484" t="s">
        <v>2120</v>
      </c>
      <c r="D518" s="485" t="s">
        <v>2115</v>
      </c>
      <c r="E518" s="486">
        <v>4750</v>
      </c>
      <c r="F518" s="500" t="s">
        <v>2116</v>
      </c>
    </row>
    <row r="519" spans="1:6" ht="27.75" customHeight="1" x14ac:dyDescent="0.25">
      <c r="A519" s="542" t="s">
        <v>960</v>
      </c>
      <c r="B519" s="543" t="s">
        <v>2113</v>
      </c>
      <c r="C519" s="484" t="s">
        <v>2121</v>
      </c>
      <c r="D519" s="485" t="s">
        <v>2115</v>
      </c>
      <c r="E519" s="486">
        <v>2150</v>
      </c>
      <c r="F519" s="500" t="s">
        <v>2116</v>
      </c>
    </row>
    <row r="520" spans="1:6" ht="32.25" customHeight="1" x14ac:dyDescent="0.25">
      <c r="A520" s="542" t="s">
        <v>960</v>
      </c>
      <c r="B520" s="543" t="s">
        <v>2113</v>
      </c>
      <c r="C520" s="484" t="s">
        <v>2122</v>
      </c>
      <c r="D520" s="485" t="s">
        <v>2115</v>
      </c>
      <c r="E520" s="486">
        <v>5250</v>
      </c>
      <c r="F520" s="500" t="s">
        <v>2116</v>
      </c>
    </row>
    <row r="521" spans="1:6" ht="32.25" customHeight="1" x14ac:dyDescent="0.25">
      <c r="A521" s="542" t="s">
        <v>960</v>
      </c>
      <c r="B521" s="543" t="s">
        <v>2113</v>
      </c>
      <c r="C521" s="484" t="s">
        <v>2123</v>
      </c>
      <c r="D521" s="485" t="s">
        <v>2115</v>
      </c>
      <c r="E521" s="486">
        <v>2450</v>
      </c>
      <c r="F521" s="500" t="s">
        <v>2116</v>
      </c>
    </row>
    <row r="522" spans="1:6" ht="32.25" customHeight="1" x14ac:dyDescent="0.25">
      <c r="A522" s="542" t="s">
        <v>960</v>
      </c>
      <c r="B522" s="543" t="s">
        <v>2113</v>
      </c>
      <c r="C522" s="484" t="s">
        <v>2124</v>
      </c>
      <c r="D522" s="485" t="s">
        <v>2115</v>
      </c>
      <c r="E522" s="486">
        <v>5750</v>
      </c>
      <c r="F522" s="500" t="s">
        <v>2116</v>
      </c>
    </row>
    <row r="523" spans="1:6" ht="32.25" customHeight="1" x14ac:dyDescent="0.25">
      <c r="A523" s="542" t="s">
        <v>960</v>
      </c>
      <c r="B523" s="543" t="s">
        <v>2113</v>
      </c>
      <c r="C523" s="484" t="s">
        <v>2125</v>
      </c>
      <c r="D523" s="485" t="s">
        <v>2115</v>
      </c>
      <c r="E523" s="486" t="s">
        <v>2126</v>
      </c>
      <c r="F523" s="500" t="s">
        <v>2116</v>
      </c>
    </row>
    <row r="524" spans="1:6" ht="32.25" customHeight="1" x14ac:dyDescent="0.25">
      <c r="A524" s="542" t="s">
        <v>960</v>
      </c>
      <c r="B524" s="543" t="s">
        <v>2113</v>
      </c>
      <c r="C524" s="484" t="s">
        <v>2127</v>
      </c>
      <c r="D524" s="485" t="s">
        <v>2115</v>
      </c>
      <c r="E524" s="486" t="s">
        <v>2128</v>
      </c>
      <c r="F524" s="500" t="s">
        <v>2116</v>
      </c>
    </row>
    <row r="525" spans="1:6" ht="32.25" customHeight="1" x14ac:dyDescent="0.25">
      <c r="A525" s="542" t="s">
        <v>960</v>
      </c>
      <c r="B525" s="543" t="s">
        <v>2113</v>
      </c>
      <c r="C525" s="484" t="s">
        <v>2129</v>
      </c>
      <c r="D525" s="485" t="s">
        <v>2115</v>
      </c>
      <c r="E525" s="486">
        <v>3050</v>
      </c>
      <c r="F525" s="500" t="s">
        <v>2116</v>
      </c>
    </row>
    <row r="526" spans="1:6" x14ac:dyDescent="0.25">
      <c r="A526" s="542" t="s">
        <v>1116</v>
      </c>
      <c r="B526" s="543" t="s">
        <v>2130</v>
      </c>
      <c r="C526" s="484" t="s">
        <v>1116</v>
      </c>
      <c r="D526" s="485" t="s">
        <v>2131</v>
      </c>
      <c r="E526" s="486">
        <v>0</v>
      </c>
      <c r="F526" s="500" t="s">
        <v>2132</v>
      </c>
    </row>
    <row r="527" spans="1:6" x14ac:dyDescent="0.25">
      <c r="A527" s="542" t="s">
        <v>1117</v>
      </c>
      <c r="B527" s="543" t="s">
        <v>2130</v>
      </c>
      <c r="C527" s="484" t="s">
        <v>1117</v>
      </c>
      <c r="D527" s="485" t="s">
        <v>2131</v>
      </c>
      <c r="E527" s="486">
        <v>0</v>
      </c>
      <c r="F527" s="500" t="s">
        <v>2133</v>
      </c>
    </row>
    <row r="528" spans="1:6" x14ac:dyDescent="0.25">
      <c r="A528" s="666" t="s">
        <v>1118</v>
      </c>
      <c r="B528" s="667" t="s">
        <v>2130</v>
      </c>
      <c r="C528" s="668" t="s">
        <v>1118</v>
      </c>
      <c r="D528" s="669" t="s">
        <v>2131</v>
      </c>
      <c r="E528" s="670">
        <v>0</v>
      </c>
      <c r="F528" s="530" t="s">
        <v>2134</v>
      </c>
    </row>
  </sheetData>
  <phoneticPr fontId="28" type="noConversion"/>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1"/>
  <dimension ref="B4:G45"/>
  <sheetViews>
    <sheetView zoomScale="85" zoomScaleNormal="85" workbookViewId="0">
      <selection activeCell="K6" sqref="K6"/>
    </sheetView>
  </sheetViews>
  <sheetFormatPr baseColWidth="10" defaultColWidth="9.140625" defaultRowHeight="15" x14ac:dyDescent="0.25"/>
  <cols>
    <col min="1" max="1" width="9.140625" customWidth="1"/>
    <col min="2" max="2" width="76.5703125" bestFit="1" customWidth="1"/>
    <col min="3" max="3" width="30.42578125" bestFit="1" customWidth="1"/>
  </cols>
  <sheetData>
    <row r="4" spans="2:7" x14ac:dyDescent="0.25">
      <c r="B4" s="170" t="s">
        <v>1494</v>
      </c>
      <c r="C4" s="170" t="s">
        <v>821</v>
      </c>
      <c r="F4" t="s">
        <v>2135</v>
      </c>
    </row>
    <row r="5" spans="2:7" x14ac:dyDescent="0.25">
      <c r="B5" s="169" t="s">
        <v>1034</v>
      </c>
      <c r="C5" s="169" t="s">
        <v>1496</v>
      </c>
      <c r="F5" t="s">
        <v>2136</v>
      </c>
    </row>
    <row r="6" spans="2:7" x14ac:dyDescent="0.25">
      <c r="B6" s="169" t="s">
        <v>1027</v>
      </c>
      <c r="C6" s="169" t="s">
        <v>1501</v>
      </c>
      <c r="F6" t="s">
        <v>2137</v>
      </c>
    </row>
    <row r="7" spans="2:7" x14ac:dyDescent="0.25">
      <c r="B7" s="169" t="s">
        <v>1049</v>
      </c>
      <c r="C7" s="169" t="s">
        <v>1523</v>
      </c>
      <c r="F7" t="s">
        <v>2138</v>
      </c>
    </row>
    <row r="8" spans="2:7" x14ac:dyDescent="0.25">
      <c r="B8" s="169" t="s">
        <v>1533</v>
      </c>
      <c r="C8" s="169" t="s">
        <v>1534</v>
      </c>
      <c r="F8" t="s">
        <v>2139</v>
      </c>
    </row>
    <row r="9" spans="2:7" x14ac:dyDescent="0.25">
      <c r="B9" s="169" t="s">
        <v>1122</v>
      </c>
      <c r="C9" s="169" t="s">
        <v>1541</v>
      </c>
    </row>
    <row r="10" spans="2:7" x14ac:dyDescent="0.25">
      <c r="B10" s="169" t="s">
        <v>1551</v>
      </c>
      <c r="C10" s="169" t="s">
        <v>1552</v>
      </c>
    </row>
    <row r="11" spans="2:7" x14ac:dyDescent="0.25">
      <c r="B11" s="169" t="s">
        <v>1642</v>
      </c>
      <c r="C11" s="169" t="s">
        <v>1643</v>
      </c>
    </row>
    <row r="12" spans="2:7" x14ac:dyDescent="0.25">
      <c r="B12" s="169" t="s">
        <v>1125</v>
      </c>
      <c r="C12" s="169" t="s">
        <v>1650</v>
      </c>
    </row>
    <row r="13" spans="2:7" x14ac:dyDescent="0.25">
      <c r="B13" s="169" t="s">
        <v>1012</v>
      </c>
      <c r="C13" s="169" t="s">
        <v>1654</v>
      </c>
    </row>
    <row r="14" spans="2:7" x14ac:dyDescent="0.25">
      <c r="B14" s="169" t="s">
        <v>1068</v>
      </c>
      <c r="C14" s="169" t="s">
        <v>1659</v>
      </c>
    </row>
    <row r="15" spans="2:7" x14ac:dyDescent="0.25">
      <c r="B15" s="169" t="s">
        <v>1060</v>
      </c>
      <c r="C15" s="169" t="s">
        <v>1671</v>
      </c>
      <c r="F15" t="s">
        <v>2140</v>
      </c>
    </row>
    <row r="16" spans="2:7" x14ac:dyDescent="0.25">
      <c r="B16" s="169" t="s">
        <v>958</v>
      </c>
      <c r="C16" s="169" t="s">
        <v>1704</v>
      </c>
      <c r="F16" s="169" t="s">
        <v>1533</v>
      </c>
      <c r="G16" s="169" t="s">
        <v>1534</v>
      </c>
    </row>
    <row r="17" spans="2:7" x14ac:dyDescent="0.25">
      <c r="B17" s="169" t="s">
        <v>1046</v>
      </c>
      <c r="C17" s="169" t="s">
        <v>1707</v>
      </c>
      <c r="F17" s="169" t="s">
        <v>1642</v>
      </c>
      <c r="G17" s="169" t="s">
        <v>1643</v>
      </c>
    </row>
    <row r="18" spans="2:7" x14ac:dyDescent="0.25">
      <c r="B18" s="169" t="s">
        <v>997</v>
      </c>
      <c r="C18" s="169" t="s">
        <v>1717</v>
      </c>
      <c r="F18" s="169" t="s">
        <v>1125</v>
      </c>
      <c r="G18" s="169" t="s">
        <v>1650</v>
      </c>
    </row>
    <row r="19" spans="2:7" x14ac:dyDescent="0.25">
      <c r="B19" s="169" t="s">
        <v>1721</v>
      </c>
      <c r="C19" s="169" t="s">
        <v>1717</v>
      </c>
      <c r="F19" t="s">
        <v>997</v>
      </c>
      <c r="G19" t="s">
        <v>1717</v>
      </c>
    </row>
    <row r="20" spans="2:7" x14ac:dyDescent="0.25">
      <c r="B20" s="169" t="s">
        <v>1726</v>
      </c>
      <c r="C20" s="169" t="s">
        <v>1717</v>
      </c>
      <c r="F20" t="s">
        <v>1721</v>
      </c>
      <c r="G20" t="s">
        <v>1717</v>
      </c>
    </row>
    <row r="21" spans="2:7" x14ac:dyDescent="0.25">
      <c r="B21" s="169" t="s">
        <v>1729</v>
      </c>
      <c r="C21" s="169" t="s">
        <v>1717</v>
      </c>
      <c r="F21" t="s">
        <v>1726</v>
      </c>
      <c r="G21" t="s">
        <v>1717</v>
      </c>
    </row>
    <row r="22" spans="2:7" x14ac:dyDescent="0.25">
      <c r="B22" s="169" t="s">
        <v>1738</v>
      </c>
      <c r="C22" s="169" t="s">
        <v>1717</v>
      </c>
      <c r="F22" t="s">
        <v>1729</v>
      </c>
      <c r="G22" t="s">
        <v>1717</v>
      </c>
    </row>
    <row r="23" spans="2:7" x14ac:dyDescent="0.25">
      <c r="B23" s="169" t="s">
        <v>1080</v>
      </c>
      <c r="C23" s="169" t="s">
        <v>1743</v>
      </c>
      <c r="F23" t="s">
        <v>1738</v>
      </c>
      <c r="G23" t="s">
        <v>1717</v>
      </c>
    </row>
    <row r="24" spans="2:7" x14ac:dyDescent="0.25">
      <c r="B24" s="169" t="s">
        <v>1104</v>
      </c>
      <c r="C24" s="169" t="s">
        <v>1760</v>
      </c>
      <c r="F24" t="s">
        <v>1104</v>
      </c>
      <c r="G24" t="s">
        <v>1760</v>
      </c>
    </row>
    <row r="25" spans="2:7" x14ac:dyDescent="0.25">
      <c r="B25" s="169" t="s">
        <v>1764</v>
      </c>
      <c r="C25" s="169" t="s">
        <v>1765</v>
      </c>
      <c r="F25" t="s">
        <v>1764</v>
      </c>
      <c r="G25" t="s">
        <v>1765</v>
      </c>
    </row>
    <row r="26" spans="2:7" x14ac:dyDescent="0.25">
      <c r="B26" s="169" t="s">
        <v>1792</v>
      </c>
      <c r="C26" s="169" t="s">
        <v>1793</v>
      </c>
      <c r="F26" t="s">
        <v>1796</v>
      </c>
      <c r="G26" t="s">
        <v>1797</v>
      </c>
    </row>
    <row r="27" spans="2:7" x14ac:dyDescent="0.25">
      <c r="B27" s="169" t="s">
        <v>1796</v>
      </c>
      <c r="C27" s="169" t="s">
        <v>1797</v>
      </c>
      <c r="F27" t="s">
        <v>1921</v>
      </c>
      <c r="G27" t="s">
        <v>1922</v>
      </c>
    </row>
    <row r="28" spans="2:7" x14ac:dyDescent="0.25">
      <c r="B28" s="169" t="s">
        <v>965</v>
      </c>
      <c r="C28" s="169" t="s">
        <v>1803</v>
      </c>
      <c r="F28" t="s">
        <v>1116</v>
      </c>
      <c r="G28" t="s">
        <v>2130</v>
      </c>
    </row>
    <row r="29" spans="2:7" x14ac:dyDescent="0.25">
      <c r="B29" s="169" t="s">
        <v>1806</v>
      </c>
      <c r="C29" s="169" t="s">
        <v>1807</v>
      </c>
      <c r="F29" t="s">
        <v>1117</v>
      </c>
      <c r="G29" t="s">
        <v>2130</v>
      </c>
    </row>
    <row r="30" spans="2:7" x14ac:dyDescent="0.25">
      <c r="B30" s="169" t="s">
        <v>1040</v>
      </c>
      <c r="C30" s="169" t="s">
        <v>1811</v>
      </c>
      <c r="F30" t="s">
        <v>1118</v>
      </c>
      <c r="G30" t="s">
        <v>2130</v>
      </c>
    </row>
    <row r="31" spans="2:7" x14ac:dyDescent="0.25">
      <c r="B31" s="169" t="s">
        <v>1052</v>
      </c>
      <c r="C31" s="169" t="s">
        <v>1815</v>
      </c>
    </row>
    <row r="32" spans="2:7" x14ac:dyDescent="0.25">
      <c r="B32" s="169" t="s">
        <v>1057</v>
      </c>
      <c r="C32" s="169" t="s">
        <v>1819</v>
      </c>
    </row>
    <row r="33" spans="2:3" x14ac:dyDescent="0.25">
      <c r="B33" s="169" t="s">
        <v>1037</v>
      </c>
      <c r="C33" s="169" t="s">
        <v>1824</v>
      </c>
    </row>
    <row r="34" spans="2:3" x14ac:dyDescent="0.25">
      <c r="B34" s="169" t="s">
        <v>1056</v>
      </c>
      <c r="C34" s="169" t="s">
        <v>1853</v>
      </c>
    </row>
    <row r="35" spans="2:3" x14ac:dyDescent="0.25">
      <c r="B35" s="169" t="s">
        <v>1087</v>
      </c>
      <c r="C35" s="169" t="s">
        <v>1860</v>
      </c>
    </row>
    <row r="36" spans="2:3" x14ac:dyDescent="0.25">
      <c r="B36" s="169" t="s">
        <v>1043</v>
      </c>
      <c r="C36" s="169" t="s">
        <v>1884</v>
      </c>
    </row>
    <row r="37" spans="2:3" x14ac:dyDescent="0.25">
      <c r="B37" s="169" t="s">
        <v>1059</v>
      </c>
      <c r="C37" s="169" t="s">
        <v>1906</v>
      </c>
    </row>
    <row r="38" spans="2:3" x14ac:dyDescent="0.25">
      <c r="B38" s="169" t="s">
        <v>1909</v>
      </c>
      <c r="C38" s="169" t="s">
        <v>1910</v>
      </c>
    </row>
    <row r="39" spans="2:3" x14ac:dyDescent="0.25">
      <c r="B39" s="169" t="s">
        <v>957</v>
      </c>
      <c r="C39" s="169" t="s">
        <v>1913</v>
      </c>
    </row>
    <row r="40" spans="2:3" x14ac:dyDescent="0.25">
      <c r="B40" s="169" t="s">
        <v>1152</v>
      </c>
      <c r="C40" s="169" t="s">
        <v>1917</v>
      </c>
    </row>
    <row r="41" spans="2:3" x14ac:dyDescent="0.25">
      <c r="B41" s="169" t="s">
        <v>1921</v>
      </c>
      <c r="C41" s="169" t="s">
        <v>1922</v>
      </c>
    </row>
    <row r="42" spans="2:3" x14ac:dyDescent="0.25">
      <c r="B42" s="169" t="s">
        <v>1926</v>
      </c>
      <c r="C42" s="169" t="s">
        <v>1927</v>
      </c>
    </row>
    <row r="43" spans="2:3" x14ac:dyDescent="0.25">
      <c r="B43" s="169" t="s">
        <v>1942</v>
      </c>
      <c r="C43" s="169" t="s">
        <v>1943</v>
      </c>
    </row>
    <row r="44" spans="2:3" x14ac:dyDescent="0.25">
      <c r="B44" s="169" t="s">
        <v>2071</v>
      </c>
      <c r="C44" s="169" t="s">
        <v>2072</v>
      </c>
    </row>
    <row r="45" spans="2:3" x14ac:dyDescent="0.25">
      <c r="B45" s="169" t="s">
        <v>960</v>
      </c>
      <c r="C45" s="169" t="s">
        <v>2113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dimension ref="B5:T164"/>
  <sheetViews>
    <sheetView topLeftCell="A79" zoomScale="59" zoomScaleNormal="59" workbookViewId="0">
      <selection activeCell="F89" sqref="F89"/>
    </sheetView>
  </sheetViews>
  <sheetFormatPr baseColWidth="10" defaultColWidth="9.140625" defaultRowHeight="15.75" x14ac:dyDescent="0.25"/>
  <cols>
    <col min="1" max="1" width="8.5703125" style="122" customWidth="1"/>
    <col min="2" max="2" width="25.7109375" style="122" customWidth="1"/>
    <col min="3" max="3" width="12.7109375" style="122" customWidth="1"/>
    <col min="4" max="4" width="85.140625" style="122" customWidth="1"/>
    <col min="5" max="5" width="10.85546875" style="122" customWidth="1"/>
    <col min="6" max="6" width="74.28515625" style="122" customWidth="1"/>
    <col min="7" max="7" width="13.28515625" style="122" customWidth="1"/>
    <col min="8" max="8" width="62.85546875" style="122" customWidth="1"/>
    <col min="9" max="9" width="21.28515625" style="122" customWidth="1"/>
    <col min="10" max="10" width="40.140625" style="122" customWidth="1"/>
    <col min="11" max="11" width="31.140625" style="122" customWidth="1"/>
    <col min="12" max="12" width="9.140625" style="122" customWidth="1"/>
    <col min="13" max="13" width="49.7109375" style="122" customWidth="1"/>
    <col min="14" max="15" width="9.140625" style="122" customWidth="1"/>
    <col min="16" max="16" width="65" style="122" customWidth="1"/>
    <col min="17" max="18" width="9.140625" style="122" customWidth="1"/>
    <col min="19" max="19" width="45.5703125" style="122" customWidth="1"/>
    <col min="20" max="16384" width="9.140625" style="122"/>
  </cols>
  <sheetData>
    <row r="5" spans="2:20" x14ac:dyDescent="0.25">
      <c r="B5" s="477" t="s">
        <v>2141</v>
      </c>
      <c r="C5" s="476" t="s">
        <v>2142</v>
      </c>
      <c r="F5" s="474" t="s">
        <v>2143</v>
      </c>
      <c r="G5" s="475" t="s">
        <v>2144</v>
      </c>
      <c r="H5" s="474" t="s">
        <v>2145</v>
      </c>
      <c r="J5" s="123" t="s">
        <v>2146</v>
      </c>
      <c r="K5" s="123" t="s">
        <v>2147</v>
      </c>
      <c r="M5" s="124" t="s">
        <v>2148</v>
      </c>
      <c r="N5" s="123"/>
      <c r="P5" s="124" t="s">
        <v>2149</v>
      </c>
      <c r="Q5" s="123"/>
      <c r="S5" s="124" t="s">
        <v>2150</v>
      </c>
      <c r="T5" s="123"/>
    </row>
    <row r="6" spans="2:20" ht="92.45" customHeight="1" x14ac:dyDescent="0.25">
      <c r="B6" s="478" t="s">
        <v>110</v>
      </c>
      <c r="C6" s="479" t="s">
        <v>2151</v>
      </c>
      <c r="E6" s="122" t="str">
        <f>G6</f>
        <v>Obj1.1</v>
      </c>
      <c r="F6" s="132" t="s">
        <v>2152</v>
      </c>
      <c r="G6" s="472" t="s">
        <v>2146</v>
      </c>
      <c r="H6" s="472" t="s">
        <v>2151</v>
      </c>
      <c r="J6" s="132" t="s">
        <v>2153</v>
      </c>
      <c r="K6" s="133" t="s">
        <v>2154</v>
      </c>
      <c r="M6" s="132" t="s">
        <v>2155</v>
      </c>
      <c r="N6" s="133" t="s">
        <v>2156</v>
      </c>
      <c r="P6" s="132" t="s">
        <v>2157</v>
      </c>
      <c r="Q6" s="133" t="s">
        <v>2158</v>
      </c>
      <c r="S6" s="132" t="s">
        <v>2159</v>
      </c>
      <c r="T6" s="133" t="s">
        <v>2160</v>
      </c>
    </row>
    <row r="7" spans="2:20" ht="82.9" customHeight="1" x14ac:dyDescent="0.25">
      <c r="B7" s="478" t="s">
        <v>169</v>
      </c>
      <c r="C7" s="479" t="s">
        <v>2161</v>
      </c>
      <c r="E7" s="122" t="str">
        <f t="shared" ref="E7:E18" si="0">G7</f>
        <v>Obj1.2</v>
      </c>
      <c r="F7" s="132" t="s">
        <v>2162</v>
      </c>
      <c r="G7" s="472" t="s">
        <v>2163</v>
      </c>
      <c r="H7" s="472" t="s">
        <v>2151</v>
      </c>
      <c r="J7" s="132" t="s">
        <v>2164</v>
      </c>
      <c r="K7" s="133" t="s">
        <v>2165</v>
      </c>
      <c r="M7" s="132" t="s">
        <v>2166</v>
      </c>
      <c r="N7" s="133" t="s">
        <v>2167</v>
      </c>
      <c r="P7" s="132" t="s">
        <v>2168</v>
      </c>
      <c r="Q7" s="133" t="s">
        <v>2169</v>
      </c>
    </row>
    <row r="8" spans="2:20" ht="70.150000000000006" customHeight="1" x14ac:dyDescent="0.25">
      <c r="B8" s="480" t="s">
        <v>173</v>
      </c>
      <c r="C8" s="481" t="s">
        <v>2170</v>
      </c>
      <c r="E8" s="122" t="str">
        <f t="shared" si="0"/>
        <v>Obj1.3</v>
      </c>
      <c r="F8" s="132" t="s">
        <v>2171</v>
      </c>
      <c r="G8" s="472" t="s">
        <v>2148</v>
      </c>
      <c r="H8" s="472" t="s">
        <v>2151</v>
      </c>
      <c r="J8" s="132" t="s">
        <v>2172</v>
      </c>
      <c r="K8" s="133" t="s">
        <v>2173</v>
      </c>
      <c r="M8" s="125"/>
      <c r="P8" s="132" t="s">
        <v>2174</v>
      </c>
      <c r="Q8" s="133" t="s">
        <v>2175</v>
      </c>
      <c r="S8" s="124" t="s">
        <v>2176</v>
      </c>
      <c r="T8" s="123"/>
    </row>
    <row r="9" spans="2:20" ht="83.45" customHeight="1" x14ac:dyDescent="0.25">
      <c r="B9" s="458"/>
      <c r="C9" s="459"/>
      <c r="E9" s="122" t="str">
        <f t="shared" si="0"/>
        <v>Obj2.1</v>
      </c>
      <c r="F9" s="132" t="s">
        <v>2177</v>
      </c>
      <c r="G9" s="472" t="s">
        <v>2178</v>
      </c>
      <c r="H9" s="472" t="s">
        <v>2161</v>
      </c>
      <c r="J9" s="132" t="s">
        <v>2179</v>
      </c>
      <c r="K9" s="133" t="s">
        <v>2180</v>
      </c>
      <c r="M9" s="124" t="s">
        <v>2181</v>
      </c>
      <c r="N9" s="123"/>
      <c r="P9" s="132" t="s">
        <v>2182</v>
      </c>
      <c r="Q9" s="133" t="s">
        <v>2183</v>
      </c>
      <c r="S9" s="132" t="s">
        <v>2184</v>
      </c>
      <c r="T9" s="133" t="s">
        <v>2185</v>
      </c>
    </row>
    <row r="10" spans="2:20" ht="63" x14ac:dyDescent="0.25">
      <c r="E10" s="122" t="str">
        <f t="shared" si="0"/>
        <v>Obj2.2</v>
      </c>
      <c r="F10" s="132" t="s">
        <v>2186</v>
      </c>
      <c r="G10" s="472" t="s">
        <v>2187</v>
      </c>
      <c r="H10" s="472" t="s">
        <v>2161</v>
      </c>
      <c r="M10" s="132" t="s">
        <v>2188</v>
      </c>
      <c r="N10" s="133" t="s">
        <v>2189</v>
      </c>
      <c r="S10" s="132" t="s">
        <v>2190</v>
      </c>
      <c r="T10" s="133" t="s">
        <v>2191</v>
      </c>
    </row>
    <row r="11" spans="2:20" ht="63" x14ac:dyDescent="0.25">
      <c r="E11" s="122" t="str">
        <f t="shared" si="0"/>
        <v>Obj2.3</v>
      </c>
      <c r="F11" s="453" t="s">
        <v>2192</v>
      </c>
      <c r="G11" s="472" t="s">
        <v>2193</v>
      </c>
      <c r="H11" s="472" t="s">
        <v>2161</v>
      </c>
    </row>
    <row r="12" spans="2:20" ht="31.5" x14ac:dyDescent="0.25">
      <c r="E12" s="122" t="str">
        <f t="shared" si="0"/>
        <v>Obj3.1</v>
      </c>
      <c r="F12" s="340" t="s">
        <v>2194</v>
      </c>
      <c r="G12" s="473" t="s">
        <v>2195</v>
      </c>
      <c r="H12" s="473" t="s">
        <v>2170</v>
      </c>
      <c r="J12" s="124" t="s">
        <v>2163</v>
      </c>
      <c r="K12" s="123"/>
      <c r="M12" s="124" t="s">
        <v>2196</v>
      </c>
      <c r="N12" s="123"/>
      <c r="P12" s="124" t="s">
        <v>2197</v>
      </c>
      <c r="Q12" s="123"/>
      <c r="S12" s="124" t="s">
        <v>2198</v>
      </c>
      <c r="T12" s="123"/>
    </row>
    <row r="13" spans="2:20" ht="63" x14ac:dyDescent="0.25">
      <c r="E13" s="122" t="str">
        <f t="shared" si="0"/>
        <v>Obj3.2</v>
      </c>
      <c r="F13" s="342" t="s">
        <v>2199</v>
      </c>
      <c r="G13" s="473" t="s">
        <v>2200</v>
      </c>
      <c r="H13" s="473" t="s">
        <v>2170</v>
      </c>
      <c r="J13" s="124" t="s">
        <v>2201</v>
      </c>
      <c r="K13" s="123" t="s">
        <v>2202</v>
      </c>
      <c r="M13" s="132" t="s">
        <v>2203</v>
      </c>
      <c r="N13" s="133" t="s">
        <v>2204</v>
      </c>
      <c r="O13" s="134"/>
      <c r="P13" s="132" t="s">
        <v>2205</v>
      </c>
      <c r="Q13" s="133" t="s">
        <v>2206</v>
      </c>
      <c r="S13" s="124" t="s">
        <v>2207</v>
      </c>
      <c r="T13" s="123" t="s">
        <v>2208</v>
      </c>
    </row>
    <row r="14" spans="2:20" ht="47.25" x14ac:dyDescent="0.25">
      <c r="E14" s="122" t="str">
        <f t="shared" si="0"/>
        <v>Obj3.3</v>
      </c>
      <c r="F14" s="342" t="s">
        <v>2209</v>
      </c>
      <c r="G14" s="473" t="s">
        <v>2210</v>
      </c>
      <c r="H14" s="473" t="s">
        <v>2170</v>
      </c>
      <c r="J14" s="124" t="s">
        <v>2211</v>
      </c>
      <c r="K14" s="123" t="s">
        <v>2212</v>
      </c>
      <c r="S14" s="124" t="s">
        <v>2213</v>
      </c>
      <c r="T14" s="123" t="s">
        <v>2214</v>
      </c>
    </row>
    <row r="15" spans="2:20" ht="47.25" x14ac:dyDescent="0.25">
      <c r="E15" s="122" t="str">
        <f t="shared" si="0"/>
        <v>Obj3.4</v>
      </c>
      <c r="F15" s="342" t="s">
        <v>2215</v>
      </c>
      <c r="G15" s="473" t="s">
        <v>2216</v>
      </c>
      <c r="H15" s="473" t="s">
        <v>2170</v>
      </c>
    </row>
    <row r="16" spans="2:20" ht="31.5" x14ac:dyDescent="0.25">
      <c r="E16" s="122" t="str">
        <f t="shared" si="0"/>
        <v>Obj3.5</v>
      </c>
      <c r="F16" s="342" t="s">
        <v>2217</v>
      </c>
      <c r="G16" s="473" t="s">
        <v>2218</v>
      </c>
      <c r="H16" s="473" t="s">
        <v>2170</v>
      </c>
      <c r="J16" s="123" t="s">
        <v>2178</v>
      </c>
      <c r="K16" s="123"/>
      <c r="M16" s="123" t="s">
        <v>2187</v>
      </c>
      <c r="N16" s="123"/>
      <c r="P16" s="123" t="s">
        <v>2193</v>
      </c>
      <c r="Q16" s="123"/>
    </row>
    <row r="17" spans="5:17" ht="47.25" x14ac:dyDescent="0.25">
      <c r="E17" s="122" t="str">
        <f t="shared" si="0"/>
        <v>Obj3.6</v>
      </c>
      <c r="F17" s="454" t="s">
        <v>2219</v>
      </c>
      <c r="G17" s="473" t="s">
        <v>2220</v>
      </c>
      <c r="H17" s="473" t="s">
        <v>2170</v>
      </c>
      <c r="J17" s="124" t="s">
        <v>2221</v>
      </c>
      <c r="K17" s="123" t="s">
        <v>2222</v>
      </c>
      <c r="M17" s="132" t="s">
        <v>2223</v>
      </c>
      <c r="N17" s="133" t="s">
        <v>2224</v>
      </c>
      <c r="O17" s="134"/>
      <c r="P17" s="132" t="s">
        <v>2225</v>
      </c>
      <c r="Q17" s="133" t="s">
        <v>2226</v>
      </c>
    </row>
    <row r="18" spans="5:17" ht="63" x14ac:dyDescent="0.25">
      <c r="E18" s="122" t="str">
        <f t="shared" si="0"/>
        <v>Obj3.7</v>
      </c>
      <c r="F18" s="342" t="s">
        <v>2227</v>
      </c>
      <c r="G18" s="473" t="s">
        <v>2228</v>
      </c>
      <c r="H18" s="473" t="s">
        <v>2170</v>
      </c>
      <c r="J18" s="124" t="s">
        <v>2229</v>
      </c>
      <c r="K18" s="123" t="s">
        <v>2230</v>
      </c>
      <c r="M18" s="132" t="s">
        <v>2231</v>
      </c>
      <c r="N18" s="133" t="s">
        <v>2232</v>
      </c>
      <c r="O18" s="134"/>
      <c r="P18" s="134"/>
      <c r="Q18" s="134"/>
    </row>
    <row r="19" spans="5:17" ht="47.25" x14ac:dyDescent="0.25">
      <c r="F19" s="342"/>
      <c r="G19" s="134"/>
      <c r="J19" s="124" t="s">
        <v>2233</v>
      </c>
      <c r="K19" s="123" t="s">
        <v>2234</v>
      </c>
    </row>
    <row r="20" spans="5:17" x14ac:dyDescent="0.25">
      <c r="F20" s="342"/>
      <c r="G20" s="134"/>
    </row>
    <row r="21" spans="5:17" x14ac:dyDescent="0.25">
      <c r="F21" s="342"/>
      <c r="G21" s="134"/>
      <c r="J21" s="123" t="s">
        <v>2195</v>
      </c>
      <c r="K21" s="123"/>
      <c r="M21" s="123" t="s">
        <v>2200</v>
      </c>
      <c r="N21" s="123"/>
      <c r="P21" s="123" t="s">
        <v>2210</v>
      </c>
      <c r="Q21" s="123"/>
    </row>
    <row r="22" spans="5:17" ht="110.25" x14ac:dyDescent="0.25">
      <c r="J22" s="126" t="s">
        <v>2235</v>
      </c>
      <c r="K22" s="127" t="s">
        <v>2236</v>
      </c>
      <c r="L22" s="128"/>
      <c r="M22" s="132" t="s">
        <v>2237</v>
      </c>
      <c r="N22" s="133" t="s">
        <v>2238</v>
      </c>
      <c r="O22" s="134"/>
      <c r="P22" s="132" t="s">
        <v>2239</v>
      </c>
      <c r="Q22" s="133" t="s">
        <v>2240</v>
      </c>
    </row>
    <row r="25" spans="5:17" x14ac:dyDescent="0.25">
      <c r="J25" s="124" t="s">
        <v>2241</v>
      </c>
      <c r="K25" s="123"/>
    </row>
    <row r="26" spans="5:17" ht="63" x14ac:dyDescent="0.25">
      <c r="J26" s="124" t="s">
        <v>2242</v>
      </c>
      <c r="K26" s="123" t="s">
        <v>2243</v>
      </c>
    </row>
    <row r="27" spans="5:17" ht="78.75" x14ac:dyDescent="0.25">
      <c r="J27" s="124" t="s">
        <v>2244</v>
      </c>
      <c r="K27" s="123" t="s">
        <v>2245</v>
      </c>
    </row>
    <row r="28" spans="5:17" ht="78.75" x14ac:dyDescent="0.25">
      <c r="J28" s="124" t="s">
        <v>2246</v>
      </c>
      <c r="K28" s="123" t="s">
        <v>2247</v>
      </c>
    </row>
    <row r="29" spans="5:17" ht="63" x14ac:dyDescent="0.25">
      <c r="J29" s="124" t="s">
        <v>2248</v>
      </c>
      <c r="K29" s="123" t="s">
        <v>2249</v>
      </c>
    </row>
    <row r="30" spans="5:17" ht="78.75" x14ac:dyDescent="0.25">
      <c r="J30" s="124" t="s">
        <v>2250</v>
      </c>
      <c r="K30" s="123" t="s">
        <v>2251</v>
      </c>
    </row>
    <row r="54" spans="2:6" x14ac:dyDescent="0.25">
      <c r="B54" s="122" t="s">
        <v>2252</v>
      </c>
    </row>
    <row r="56" spans="2:6" x14ac:dyDescent="0.25">
      <c r="B56" s="462" t="s">
        <v>2253</v>
      </c>
      <c r="C56" s="122" t="s">
        <v>2147</v>
      </c>
      <c r="D56" s="147" t="s">
        <v>2254</v>
      </c>
      <c r="E56" s="122" t="s">
        <v>2255</v>
      </c>
      <c r="F56" s="466" t="s">
        <v>2256</v>
      </c>
    </row>
    <row r="57" spans="2:6" ht="63.75" x14ac:dyDescent="0.25">
      <c r="B57" s="463" t="str">
        <f>+B6</f>
        <v>LE.1 - Desarrollo y fortalecimiento de las redes integradas de servicios de salud fundamentada en el Modelo de Atención</v>
      </c>
      <c r="C57" s="343" t="s">
        <v>2151</v>
      </c>
      <c r="D57" s="456" t="str">
        <f>+F6</f>
        <v>Fortalecer los niveles de atención priorizando el Primer Nivel de Atención, incrementando su capacidad de resolución para satisfacer eficientemente las necesidades de salud de la población.</v>
      </c>
      <c r="E57" s="123" t="s">
        <v>2146</v>
      </c>
      <c r="F57" s="467" t="s">
        <v>112</v>
      </c>
    </row>
    <row r="58" spans="2:6" ht="63.75" x14ac:dyDescent="0.25">
      <c r="B58" s="463" t="str">
        <f>+B6</f>
        <v>LE.1 - Desarrollo y fortalecimiento de las redes integradas de servicios de salud fundamentada en el Modelo de Atención</v>
      </c>
      <c r="C58" s="343" t="s">
        <v>2151</v>
      </c>
      <c r="D58" s="456" t="str">
        <f>+F6</f>
        <v>Fortalecer los niveles de atención priorizando el Primer Nivel de Atención, incrementando su capacidad de resolución para satisfacer eficientemente las necesidades de salud de la población.</v>
      </c>
      <c r="E58" s="123" t="s">
        <v>2146</v>
      </c>
      <c r="F58" s="467" t="s">
        <v>117</v>
      </c>
    </row>
    <row r="59" spans="2:6" ht="63.75" x14ac:dyDescent="0.25">
      <c r="B59" s="463" t="str">
        <f>+B6</f>
        <v>LE.1 - Desarrollo y fortalecimiento de las redes integradas de servicios de salud fundamentada en el Modelo de Atención</v>
      </c>
      <c r="C59" s="343" t="s">
        <v>2151</v>
      </c>
      <c r="D59" s="456" t="str">
        <f>+F6</f>
        <v>Fortalecer los niveles de atención priorizando el Primer Nivel de Atención, incrementando su capacidad de resolución para satisfacer eficientemente las necesidades de salud de la población.</v>
      </c>
      <c r="E59" s="123" t="s">
        <v>2146</v>
      </c>
      <c r="F59" s="467" t="s">
        <v>127</v>
      </c>
    </row>
    <row r="60" spans="2:6" ht="63.75" x14ac:dyDescent="0.25">
      <c r="B60" s="463" t="str">
        <f>+B6</f>
        <v>LE.1 - Desarrollo y fortalecimiento de las redes integradas de servicios de salud fundamentada en el Modelo de Atención</v>
      </c>
      <c r="C60" s="343" t="s">
        <v>2151</v>
      </c>
      <c r="D60" s="456" t="str">
        <f>+F6</f>
        <v>Fortalecer los niveles de atención priorizando el Primer Nivel de Atención, incrementando su capacidad de resolución para satisfacer eficientemente las necesidades de salud de la población.</v>
      </c>
      <c r="E60" s="123" t="s">
        <v>2146</v>
      </c>
      <c r="F60" s="467" t="s">
        <v>2257</v>
      </c>
    </row>
    <row r="61" spans="2:6" ht="63.75" x14ac:dyDescent="0.25">
      <c r="B61" s="463" t="str">
        <f>+B6</f>
        <v>LE.1 - Desarrollo y fortalecimiento de las redes integradas de servicios de salud fundamentada en el Modelo de Atención</v>
      </c>
      <c r="C61" s="343" t="s">
        <v>2151</v>
      </c>
      <c r="D61" s="456" t="s">
        <v>2162</v>
      </c>
      <c r="E61" s="123" t="s">
        <v>2163</v>
      </c>
      <c r="F61" s="467" t="s">
        <v>135</v>
      </c>
    </row>
    <row r="62" spans="2:6" ht="63.75" x14ac:dyDescent="0.25">
      <c r="B62" s="463" t="str">
        <f>+B6</f>
        <v>LE.1 - Desarrollo y fortalecimiento de las redes integradas de servicios de salud fundamentada en el Modelo de Atención</v>
      </c>
      <c r="C62" s="343" t="s">
        <v>2151</v>
      </c>
      <c r="D62" s="456" t="s">
        <v>2162</v>
      </c>
      <c r="E62" s="123" t="s">
        <v>2163</v>
      </c>
      <c r="F62" s="467" t="s">
        <v>145</v>
      </c>
    </row>
    <row r="63" spans="2:6" ht="63.75" x14ac:dyDescent="0.25">
      <c r="B63" s="463" t="str">
        <f>+B6</f>
        <v>LE.1 - Desarrollo y fortalecimiento de las redes integradas de servicios de salud fundamentada en el Modelo de Atención</v>
      </c>
      <c r="C63" s="343" t="s">
        <v>2151</v>
      </c>
      <c r="D63" s="456" t="s">
        <v>2162</v>
      </c>
      <c r="E63" s="123" t="s">
        <v>2163</v>
      </c>
      <c r="F63" s="467" t="s">
        <v>149</v>
      </c>
    </row>
    <row r="64" spans="2:6" ht="63.75" x14ac:dyDescent="0.25">
      <c r="B64" s="463" t="str">
        <f>+B6</f>
        <v>LE.1 - Desarrollo y fortalecimiento de las redes integradas de servicios de salud fundamentada en el Modelo de Atención</v>
      </c>
      <c r="C64" s="343" t="s">
        <v>2151</v>
      </c>
      <c r="D64" s="456" t="s">
        <v>2162</v>
      </c>
      <c r="E64" s="123" t="s">
        <v>2163</v>
      </c>
      <c r="F64" s="467" t="s">
        <v>2258</v>
      </c>
    </row>
    <row r="65" spans="2:6" ht="63.75" x14ac:dyDescent="0.25">
      <c r="B65" s="463" t="str">
        <f>+B6</f>
        <v>LE.1 - Desarrollo y fortalecimiento de las redes integradas de servicios de salud fundamentada en el Modelo de Atención</v>
      </c>
      <c r="C65" s="343" t="s">
        <v>2151</v>
      </c>
      <c r="D65" s="456" t="s">
        <v>2162</v>
      </c>
      <c r="E65" s="123" t="s">
        <v>2163</v>
      </c>
      <c r="F65" s="467" t="s">
        <v>142</v>
      </c>
    </row>
    <row r="66" spans="2:6" ht="63.75" x14ac:dyDescent="0.25">
      <c r="B66" s="463" t="str">
        <f>+B6</f>
        <v>LE.1 - Desarrollo y fortalecimiento de las redes integradas de servicios de salud fundamentada en el Modelo de Atención</v>
      </c>
      <c r="C66" s="343" t="s">
        <v>2151</v>
      </c>
      <c r="D66" s="456" t="s">
        <v>2171</v>
      </c>
      <c r="E66" s="123" t="s">
        <v>2148</v>
      </c>
      <c r="F66" s="467" t="s">
        <v>2259</v>
      </c>
    </row>
    <row r="67" spans="2:6" ht="63.75" x14ac:dyDescent="0.25">
      <c r="B67" s="463" t="str">
        <f>+B6</f>
        <v>LE.1 - Desarrollo y fortalecimiento de las redes integradas de servicios de salud fundamentada en el Modelo de Atención</v>
      </c>
      <c r="C67" s="343" t="s">
        <v>2151</v>
      </c>
      <c r="D67" s="456" t="s">
        <v>2171</v>
      </c>
      <c r="E67" s="123" t="s">
        <v>2148</v>
      </c>
      <c r="F67" s="467" t="s">
        <v>2260</v>
      </c>
    </row>
    <row r="68" spans="2:6" ht="63.75" x14ac:dyDescent="0.25">
      <c r="B68" s="463" t="str">
        <f>+B6</f>
        <v>LE.1 - Desarrollo y fortalecimiento de las redes integradas de servicios de salud fundamentada en el Modelo de Atención</v>
      </c>
      <c r="C68" s="343" t="s">
        <v>2151</v>
      </c>
      <c r="D68" s="456" t="s">
        <v>2171</v>
      </c>
      <c r="E68" s="123" t="s">
        <v>2148</v>
      </c>
      <c r="F68" s="467" t="s">
        <v>153</v>
      </c>
    </row>
    <row r="69" spans="2:6" ht="63.75" x14ac:dyDescent="0.25">
      <c r="B69" s="463" t="str">
        <f>+B6</f>
        <v>LE.1 - Desarrollo y fortalecimiento de las redes integradas de servicios de salud fundamentada en el Modelo de Atención</v>
      </c>
      <c r="C69" s="343" t="s">
        <v>2151</v>
      </c>
      <c r="D69" s="456" t="s">
        <v>2171</v>
      </c>
      <c r="E69" s="123" t="s">
        <v>2148</v>
      </c>
      <c r="F69" s="467" t="s">
        <v>159</v>
      </c>
    </row>
    <row r="70" spans="2:6" ht="38.25" x14ac:dyDescent="0.25">
      <c r="B70" s="464" t="str">
        <f>+B7</f>
        <v>LE.2 - Fortalecimiento de la gestión y desarrollo de los recursos humanos.</v>
      </c>
      <c r="C70" s="343" t="s">
        <v>2161</v>
      </c>
      <c r="D70" s="456" t="s">
        <v>2177</v>
      </c>
      <c r="E70" s="133" t="s">
        <v>2178</v>
      </c>
      <c r="F70" s="467" t="s">
        <v>171</v>
      </c>
    </row>
    <row r="71" spans="2:6" ht="38.25" x14ac:dyDescent="0.25">
      <c r="B71" s="464" t="str">
        <f>+B7</f>
        <v>LE.2 - Fortalecimiento de la gestión y desarrollo de los recursos humanos.</v>
      </c>
      <c r="C71" s="343" t="s">
        <v>2161</v>
      </c>
      <c r="D71" s="456" t="s">
        <v>2186</v>
      </c>
      <c r="E71" s="133" t="s">
        <v>2187</v>
      </c>
      <c r="F71" s="467" t="s">
        <v>2261</v>
      </c>
    </row>
    <row r="72" spans="2:6" ht="38.25" x14ac:dyDescent="0.25">
      <c r="B72" s="464" t="str">
        <f>+B7</f>
        <v>LE.2 - Fortalecimiento de la gestión y desarrollo de los recursos humanos.</v>
      </c>
      <c r="C72" s="343" t="s">
        <v>2161</v>
      </c>
      <c r="D72" s="456" t="s">
        <v>2186</v>
      </c>
      <c r="E72" s="133" t="s">
        <v>2187</v>
      </c>
      <c r="F72" s="467" t="s">
        <v>2262</v>
      </c>
    </row>
    <row r="73" spans="2:6" ht="38.25" x14ac:dyDescent="0.25">
      <c r="B73" s="464" t="str">
        <f>+B7</f>
        <v>LE.2 - Fortalecimiento de la gestión y desarrollo de los recursos humanos.</v>
      </c>
      <c r="C73" s="343" t="s">
        <v>2161</v>
      </c>
      <c r="D73" s="456" t="s">
        <v>2192</v>
      </c>
      <c r="E73" s="133" t="s">
        <v>2193</v>
      </c>
      <c r="F73" s="467" t="s">
        <v>2263</v>
      </c>
    </row>
    <row r="74" spans="2:6" ht="60" customHeight="1" x14ac:dyDescent="0.25">
      <c r="B74" s="465" t="str">
        <f>+B8</f>
        <v>LE.3 - Fortalecimiento Institucional</v>
      </c>
      <c r="C74" s="343" t="s">
        <v>2170</v>
      </c>
      <c r="D74" s="457" t="s">
        <v>2194</v>
      </c>
      <c r="E74" s="133" t="s">
        <v>2195</v>
      </c>
      <c r="F74" s="467" t="s">
        <v>175</v>
      </c>
    </row>
    <row r="75" spans="2:6" ht="60" customHeight="1" x14ac:dyDescent="0.25">
      <c r="B75" s="465" t="str">
        <f>+B8</f>
        <v>LE.3 - Fortalecimiento Institucional</v>
      </c>
      <c r="C75" s="343" t="s">
        <v>2170</v>
      </c>
      <c r="D75" s="457" t="s">
        <v>2199</v>
      </c>
      <c r="E75" s="133" t="s">
        <v>2200</v>
      </c>
      <c r="F75" s="467" t="s">
        <v>189</v>
      </c>
    </row>
    <row r="76" spans="2:6" ht="60" customHeight="1" x14ac:dyDescent="0.25">
      <c r="B76" s="465" t="str">
        <f>+B8</f>
        <v>LE.3 - Fortalecimiento Institucional</v>
      </c>
      <c r="C76" s="343" t="s">
        <v>2170</v>
      </c>
      <c r="D76" s="457" t="s">
        <v>2209</v>
      </c>
      <c r="E76" s="133" t="s">
        <v>2210</v>
      </c>
      <c r="F76" s="467" t="s">
        <v>192</v>
      </c>
    </row>
    <row r="77" spans="2:6" ht="60" customHeight="1" x14ac:dyDescent="0.25">
      <c r="B77" s="465" t="str">
        <f>+B8</f>
        <v>LE.3 - Fortalecimiento Institucional</v>
      </c>
      <c r="C77" s="343" t="s">
        <v>2170</v>
      </c>
      <c r="D77" s="457" t="s">
        <v>2215</v>
      </c>
      <c r="E77" s="133" t="s">
        <v>2216</v>
      </c>
      <c r="F77" s="467" t="s">
        <v>198</v>
      </c>
    </row>
    <row r="78" spans="2:6" ht="25.5" x14ac:dyDescent="0.25">
      <c r="B78" s="465" t="str">
        <f>+B8</f>
        <v>LE.3 - Fortalecimiento Institucional</v>
      </c>
      <c r="C78" s="343" t="s">
        <v>2170</v>
      </c>
      <c r="D78" s="456" t="s">
        <v>2217</v>
      </c>
      <c r="E78" s="133" t="s">
        <v>2218</v>
      </c>
      <c r="F78" s="467" t="s">
        <v>201</v>
      </c>
    </row>
    <row r="79" spans="2:6" ht="25.5" x14ac:dyDescent="0.25">
      <c r="B79" s="465" t="str">
        <f>+B8</f>
        <v>LE.3 - Fortalecimiento Institucional</v>
      </c>
      <c r="C79" s="343" t="s">
        <v>2170</v>
      </c>
      <c r="D79" s="456" t="s">
        <v>2219</v>
      </c>
      <c r="E79" s="133" t="s">
        <v>2220</v>
      </c>
      <c r="F79" s="467" t="s">
        <v>208</v>
      </c>
    </row>
    <row r="80" spans="2:6" ht="38.25" x14ac:dyDescent="0.25">
      <c r="B80" s="468" t="str">
        <f>+B8</f>
        <v>LE.3 - Fortalecimiento Institucional</v>
      </c>
      <c r="C80" s="469" t="s">
        <v>2170</v>
      </c>
      <c r="D80" s="470" t="s">
        <v>2227</v>
      </c>
      <c r="E80" s="341" t="s">
        <v>2228</v>
      </c>
      <c r="F80" s="471" t="s">
        <v>213</v>
      </c>
    </row>
    <row r="91" spans="4:5" x14ac:dyDescent="0.25">
      <c r="D91"/>
      <c r="E91"/>
    </row>
    <row r="92" spans="4:5" x14ac:dyDescent="0.25">
      <c r="D92"/>
      <c r="E92"/>
    </row>
    <row r="93" spans="4:5" x14ac:dyDescent="0.25">
      <c r="D93"/>
      <c r="E93"/>
    </row>
    <row r="94" spans="4:5" x14ac:dyDescent="0.25">
      <c r="D94"/>
      <c r="E94"/>
    </row>
    <row r="95" spans="4:5" x14ac:dyDescent="0.25">
      <c r="D95"/>
      <c r="E95"/>
    </row>
    <row r="96" spans="4:5" x14ac:dyDescent="0.25">
      <c r="D96"/>
      <c r="E96"/>
    </row>
    <row r="97" spans="2:5" x14ac:dyDescent="0.25">
      <c r="D97"/>
      <c r="E97"/>
    </row>
    <row r="98" spans="2:5" x14ac:dyDescent="0.25">
      <c r="D98"/>
      <c r="E98"/>
    </row>
    <row r="99" spans="2:5" x14ac:dyDescent="0.25">
      <c r="D99"/>
      <c r="E99"/>
    </row>
    <row r="100" spans="2:5" x14ac:dyDescent="0.25">
      <c r="D100"/>
      <c r="E100"/>
    </row>
    <row r="101" spans="2:5" x14ac:dyDescent="0.25">
      <c r="D101"/>
      <c r="E101"/>
    </row>
    <row r="102" spans="2:5" x14ac:dyDescent="0.25">
      <c r="D102"/>
      <c r="E102"/>
    </row>
    <row r="103" spans="2:5" x14ac:dyDescent="0.25">
      <c r="D103"/>
      <c r="E103"/>
    </row>
    <row r="104" spans="2:5" x14ac:dyDescent="0.25">
      <c r="D104"/>
      <c r="E104"/>
    </row>
    <row r="105" spans="2:5" x14ac:dyDescent="0.25">
      <c r="D105"/>
      <c r="E105"/>
    </row>
    <row r="106" spans="2:5" x14ac:dyDescent="0.25">
      <c r="D106"/>
      <c r="E106"/>
    </row>
    <row r="107" spans="2:5" x14ac:dyDescent="0.25">
      <c r="D107"/>
      <c r="E107"/>
    </row>
    <row r="108" spans="2:5" x14ac:dyDescent="0.25">
      <c r="D108"/>
      <c r="E108"/>
    </row>
    <row r="109" spans="2:5" x14ac:dyDescent="0.25">
      <c r="B109"/>
    </row>
    <row r="110" spans="2:5" x14ac:dyDescent="0.25">
      <c r="B110"/>
    </row>
    <row r="111" spans="2:5" x14ac:dyDescent="0.25">
      <c r="B111"/>
    </row>
    <row r="112" spans="2:5" x14ac:dyDescent="0.25">
      <c r="B112"/>
    </row>
    <row r="113" spans="2:6" x14ac:dyDescent="0.25">
      <c r="B113"/>
    </row>
    <row r="114" spans="2:6" x14ac:dyDescent="0.25">
      <c r="B114"/>
    </row>
    <row r="115" spans="2:6" x14ac:dyDescent="0.25">
      <c r="B115"/>
    </row>
    <row r="116" spans="2:6" x14ac:dyDescent="0.25">
      <c r="B116"/>
    </row>
    <row r="117" spans="2:6" x14ac:dyDescent="0.25">
      <c r="B117"/>
    </row>
    <row r="118" spans="2:6" x14ac:dyDescent="0.25">
      <c r="B118"/>
    </row>
    <row r="119" spans="2:6" x14ac:dyDescent="0.25">
      <c r="B119"/>
    </row>
    <row r="120" spans="2:6" x14ac:dyDescent="0.25">
      <c r="B120"/>
    </row>
    <row r="121" spans="2:6" x14ac:dyDescent="0.25">
      <c r="B121"/>
      <c r="D121" s="146" t="s">
        <v>2254</v>
      </c>
      <c r="E121" s="123" t="s">
        <v>2255</v>
      </c>
      <c r="F121" s="122" t="s">
        <v>2264</v>
      </c>
    </row>
    <row r="122" spans="2:6" ht="45" x14ac:dyDescent="0.25">
      <c r="B122"/>
      <c r="D122" s="455" t="s">
        <v>111</v>
      </c>
      <c r="E122" s="102" t="s">
        <v>2146</v>
      </c>
      <c r="F122" s="122" t="s">
        <v>2151</v>
      </c>
    </row>
    <row r="123" spans="2:6" ht="30" x14ac:dyDescent="0.25">
      <c r="B123"/>
      <c r="D123" s="455" t="s">
        <v>134</v>
      </c>
      <c r="E123" s="102" t="s">
        <v>2163</v>
      </c>
      <c r="F123" s="122" t="s">
        <v>2151</v>
      </c>
    </row>
    <row r="124" spans="2:6" ht="45" x14ac:dyDescent="0.25">
      <c r="B124"/>
      <c r="D124" s="455" t="s">
        <v>152</v>
      </c>
      <c r="E124" s="102" t="s">
        <v>2148</v>
      </c>
      <c r="F124" s="122" t="s">
        <v>2151</v>
      </c>
    </row>
    <row r="125" spans="2:6" ht="45" x14ac:dyDescent="0.25">
      <c r="B125"/>
      <c r="D125" s="455" t="s">
        <v>170</v>
      </c>
      <c r="E125" s="102" t="s">
        <v>2178</v>
      </c>
      <c r="F125" s="122" t="s">
        <v>2161</v>
      </c>
    </row>
    <row r="126" spans="2:6" ht="30" x14ac:dyDescent="0.25">
      <c r="B126"/>
      <c r="D126" s="455" t="s">
        <v>2265</v>
      </c>
      <c r="E126" s="102" t="s">
        <v>2187</v>
      </c>
      <c r="F126" s="122" t="s">
        <v>2161</v>
      </c>
    </row>
    <row r="127" spans="2:6" ht="60" x14ac:dyDescent="0.25">
      <c r="B127"/>
      <c r="D127" s="455" t="s">
        <v>2266</v>
      </c>
      <c r="E127" s="102" t="s">
        <v>2193</v>
      </c>
      <c r="F127" s="122" t="s">
        <v>2161</v>
      </c>
    </row>
    <row r="128" spans="2:6" ht="30" x14ac:dyDescent="0.25">
      <c r="B128"/>
      <c r="D128" s="455" t="s">
        <v>174</v>
      </c>
      <c r="E128" s="102" t="s">
        <v>2195</v>
      </c>
      <c r="F128" s="122" t="s">
        <v>2170</v>
      </c>
    </row>
    <row r="129" spans="2:8" ht="30" x14ac:dyDescent="0.25">
      <c r="B129"/>
      <c r="D129" s="455" t="s">
        <v>188</v>
      </c>
      <c r="E129" s="102" t="s">
        <v>2200</v>
      </c>
      <c r="F129" s="122" t="s">
        <v>2170</v>
      </c>
    </row>
    <row r="130" spans="2:8" ht="30" x14ac:dyDescent="0.25">
      <c r="B130"/>
      <c r="D130" s="455" t="s">
        <v>191</v>
      </c>
      <c r="E130" s="102" t="s">
        <v>2210</v>
      </c>
      <c r="F130" s="122" t="s">
        <v>2170</v>
      </c>
    </row>
    <row r="131" spans="2:8" ht="45" x14ac:dyDescent="0.25">
      <c r="B131"/>
      <c r="D131" s="455" t="s">
        <v>197</v>
      </c>
      <c r="E131" s="102" t="s">
        <v>2216</v>
      </c>
      <c r="F131" s="122" t="s">
        <v>2170</v>
      </c>
    </row>
    <row r="132" spans="2:8" ht="30" x14ac:dyDescent="0.25">
      <c r="B132"/>
      <c r="D132" s="455" t="s">
        <v>200</v>
      </c>
      <c r="E132" s="102" t="s">
        <v>2218</v>
      </c>
      <c r="F132" s="122" t="s">
        <v>2170</v>
      </c>
    </row>
    <row r="133" spans="2:8" ht="30" x14ac:dyDescent="0.25">
      <c r="B133"/>
      <c r="D133" s="455" t="s">
        <v>207</v>
      </c>
      <c r="E133" s="102" t="s">
        <v>2220</v>
      </c>
      <c r="F133" s="122" t="s">
        <v>2170</v>
      </c>
    </row>
    <row r="134" spans="2:8" ht="45" x14ac:dyDescent="0.25">
      <c r="B134"/>
      <c r="D134" s="455" t="s">
        <v>212</v>
      </c>
      <c r="E134" s="102" t="s">
        <v>2228</v>
      </c>
      <c r="F134" s="122" t="s">
        <v>2170</v>
      </c>
      <c r="H134" s="102" t="str">
        <f>+D128</f>
        <v>3.1  Fortalecer los procesos de gestión institucional para mejorar la eficiencia, transparencia y efectividad en la administración de los recursos y servicios.</v>
      </c>
    </row>
    <row r="137" spans="2:8" x14ac:dyDescent="0.25">
      <c r="D137" s="125"/>
    </row>
    <row r="139" spans="2:8" ht="16.5" thickBot="1" x14ac:dyDescent="0.3"/>
    <row r="140" spans="2:8" ht="16.5" thickBot="1" x14ac:dyDescent="0.3">
      <c r="C140" s="122" t="s">
        <v>2267</v>
      </c>
      <c r="D140" s="460" t="s">
        <v>2256</v>
      </c>
    </row>
    <row r="141" spans="2:8" ht="60" x14ac:dyDescent="0.25">
      <c r="C141" s="103" t="s">
        <v>2146</v>
      </c>
      <c r="D141" s="461" t="s">
        <v>112</v>
      </c>
    </row>
    <row r="142" spans="2:8" ht="60" x14ac:dyDescent="0.25">
      <c r="C142" s="103"/>
      <c r="D142" s="461" t="s">
        <v>117</v>
      </c>
    </row>
    <row r="143" spans="2:8" ht="75" x14ac:dyDescent="0.25">
      <c r="C143" s="103"/>
      <c r="D143" s="461" t="s">
        <v>2268</v>
      </c>
    </row>
    <row r="144" spans="2:8" ht="45" x14ac:dyDescent="0.25">
      <c r="C144" s="103"/>
      <c r="D144" s="461" t="s">
        <v>2269</v>
      </c>
    </row>
    <row r="145" spans="3:4" ht="75" x14ac:dyDescent="0.25">
      <c r="C145" s="103" t="s">
        <v>2163</v>
      </c>
      <c r="D145" s="461" t="s">
        <v>2270</v>
      </c>
    </row>
    <row r="146" spans="3:4" ht="30" x14ac:dyDescent="0.25">
      <c r="C146" s="148"/>
      <c r="D146" s="461" t="s">
        <v>2271</v>
      </c>
    </row>
    <row r="147" spans="3:4" ht="60" x14ac:dyDescent="0.25">
      <c r="C147" s="103"/>
      <c r="D147" s="461" t="s">
        <v>2272</v>
      </c>
    </row>
    <row r="148" spans="3:4" ht="30" x14ac:dyDescent="0.25">
      <c r="C148" s="103"/>
      <c r="D148" s="461" t="s">
        <v>2273</v>
      </c>
    </row>
    <row r="149" spans="3:4" ht="30" x14ac:dyDescent="0.25">
      <c r="C149" s="103"/>
      <c r="D149" s="461" t="s">
        <v>2274</v>
      </c>
    </row>
    <row r="150" spans="3:4" ht="45" x14ac:dyDescent="0.25">
      <c r="C150" s="103" t="s">
        <v>2148</v>
      </c>
      <c r="D150" s="461" t="s">
        <v>2275</v>
      </c>
    </row>
    <row r="151" spans="3:4" ht="60" x14ac:dyDescent="0.25">
      <c r="C151" s="148"/>
      <c r="D151" s="461" t="s">
        <v>2276</v>
      </c>
    </row>
    <row r="152" spans="3:4" ht="75" x14ac:dyDescent="0.25">
      <c r="C152" s="103"/>
      <c r="D152" s="461" t="s">
        <v>2277</v>
      </c>
    </row>
    <row r="153" spans="3:4" ht="45" x14ac:dyDescent="0.25">
      <c r="C153" s="103"/>
      <c r="D153" s="461" t="s">
        <v>2278</v>
      </c>
    </row>
    <row r="154" spans="3:4" ht="45" x14ac:dyDescent="0.25">
      <c r="C154" s="103" t="s">
        <v>2178</v>
      </c>
      <c r="D154" s="461" t="s">
        <v>2279</v>
      </c>
    </row>
    <row r="155" spans="3:4" ht="30" x14ac:dyDescent="0.25">
      <c r="C155" s="103" t="s">
        <v>2187</v>
      </c>
      <c r="D155" s="461" t="s">
        <v>2280</v>
      </c>
    </row>
    <row r="156" spans="3:4" ht="30" x14ac:dyDescent="0.25">
      <c r="C156" s="103"/>
      <c r="D156" s="461" t="s">
        <v>2281</v>
      </c>
    </row>
    <row r="157" spans="3:4" ht="30" x14ac:dyDescent="0.25">
      <c r="C157" s="103" t="s">
        <v>2193</v>
      </c>
      <c r="D157" s="461" t="s">
        <v>2282</v>
      </c>
    </row>
    <row r="158" spans="3:4" ht="30" x14ac:dyDescent="0.25">
      <c r="C158" s="148" t="s">
        <v>2195</v>
      </c>
      <c r="D158" s="461" t="s">
        <v>2283</v>
      </c>
    </row>
    <row r="159" spans="3:4" ht="45" x14ac:dyDescent="0.25">
      <c r="C159" s="148" t="s">
        <v>2200</v>
      </c>
      <c r="D159" s="461" t="s">
        <v>2284</v>
      </c>
    </row>
    <row r="160" spans="3:4" ht="60" x14ac:dyDescent="0.25">
      <c r="C160" s="148" t="s">
        <v>2210</v>
      </c>
      <c r="D160" s="461" t="s">
        <v>2285</v>
      </c>
    </row>
    <row r="161" spans="3:4" ht="30" x14ac:dyDescent="0.25">
      <c r="C161" s="148" t="s">
        <v>2216</v>
      </c>
      <c r="D161" s="461" t="s">
        <v>2286</v>
      </c>
    </row>
    <row r="162" spans="3:4" ht="30" x14ac:dyDescent="0.25">
      <c r="C162" s="148" t="s">
        <v>2218</v>
      </c>
      <c r="D162" s="461" t="s">
        <v>2287</v>
      </c>
    </row>
    <row r="163" spans="3:4" ht="30" x14ac:dyDescent="0.25">
      <c r="C163" s="148" t="s">
        <v>2220</v>
      </c>
      <c r="D163" s="461" t="s">
        <v>2288</v>
      </c>
    </row>
    <row r="164" spans="3:4" ht="45" x14ac:dyDescent="0.25">
      <c r="C164" s="148" t="s">
        <v>2228</v>
      </c>
      <c r="D164" s="461" t="s">
        <v>2289</v>
      </c>
    </row>
  </sheetData>
  <phoneticPr fontId="6" type="noConversion"/>
  <pageMargins left="0.75" right="0.75" top="1" bottom="1" header="0.5" footer="0.5"/>
  <pageSetup paperSize="9" orientation="portrait" horizontalDpi="4294967292" verticalDpi="4294967292"/>
  <drawing r:id="rId1"/>
  <tableParts count="4">
    <tablePart r:id="rId2"/>
    <tablePart r:id="rId3"/>
    <tablePart r:id="rId4"/>
    <tablePart r:id="rId5"/>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3"/>
  <dimension ref="A2:M207"/>
  <sheetViews>
    <sheetView topLeftCell="A283" zoomScaleNormal="100" workbookViewId="0">
      <selection activeCell="H17" sqref="H17"/>
    </sheetView>
  </sheetViews>
  <sheetFormatPr baseColWidth="10" defaultColWidth="9.140625" defaultRowHeight="15" x14ac:dyDescent="0.25"/>
  <cols>
    <col min="1" max="1" width="9.140625" customWidth="1"/>
    <col min="2" max="2" width="31.85546875" customWidth="1"/>
    <col min="3" max="3" width="31" customWidth="1"/>
    <col min="4" max="4" width="54.42578125" customWidth="1"/>
    <col min="5" max="5" width="52.42578125" customWidth="1"/>
    <col min="6" max="6" width="7" bestFit="1" customWidth="1"/>
    <col min="7" max="7" width="71" bestFit="1" customWidth="1"/>
    <col min="8" max="8" width="23" customWidth="1"/>
    <col min="9" max="10" width="9.140625" customWidth="1"/>
    <col min="11" max="11" width="26.42578125" customWidth="1"/>
    <col min="12" max="14" width="9.140625" customWidth="1"/>
    <col min="15" max="15" width="22" bestFit="1" customWidth="1"/>
  </cols>
  <sheetData>
    <row r="2" spans="1:8" ht="15.75" thickBot="1" x14ac:dyDescent="0.3">
      <c r="B2" s="142" t="s">
        <v>2290</v>
      </c>
      <c r="C2" t="s">
        <v>2291</v>
      </c>
    </row>
    <row r="3" spans="1:8" x14ac:dyDescent="0.25">
      <c r="B3" s="143">
        <v>2025</v>
      </c>
      <c r="C3" s="143"/>
    </row>
    <row r="4" spans="1:8" x14ac:dyDescent="0.25">
      <c r="B4" s="144">
        <v>2026</v>
      </c>
      <c r="C4" s="144"/>
    </row>
    <row r="5" spans="1:8" x14ac:dyDescent="0.25">
      <c r="B5" s="144">
        <v>2027</v>
      </c>
      <c r="C5" s="144"/>
    </row>
    <row r="6" spans="1:8" ht="15.75" thickBot="1" x14ac:dyDescent="0.3">
      <c r="A6" t="s">
        <v>2292</v>
      </c>
      <c r="B6" s="145">
        <v>2028</v>
      </c>
      <c r="C6" s="145"/>
    </row>
    <row r="9" spans="1:8" ht="15.75" thickBot="1" x14ac:dyDescent="0.3">
      <c r="B9" s="103" t="s">
        <v>2293</v>
      </c>
      <c r="G9" s="103"/>
    </row>
    <row r="10" spans="1:8" ht="15.75" thickBot="1" x14ac:dyDescent="0.3">
      <c r="B10" s="111" t="s">
        <v>89</v>
      </c>
      <c r="C10" t="s">
        <v>2294</v>
      </c>
      <c r="D10" s="103" t="s">
        <v>2295</v>
      </c>
      <c r="G10" t="s">
        <v>2296</v>
      </c>
    </row>
    <row r="11" spans="1:8" x14ac:dyDescent="0.25">
      <c r="B11" s="112" t="s">
        <v>2297</v>
      </c>
      <c r="C11" t="s">
        <v>2298</v>
      </c>
      <c r="D11" s="111" t="s">
        <v>2299</v>
      </c>
      <c r="G11" s="183" t="s">
        <v>2300</v>
      </c>
      <c r="H11" s="103" t="s">
        <v>2301</v>
      </c>
    </row>
    <row r="12" spans="1:8" x14ac:dyDescent="0.25">
      <c r="B12" s="112" t="s">
        <v>2302</v>
      </c>
      <c r="C12" t="s">
        <v>2298</v>
      </c>
      <c r="D12" s="112" t="s">
        <v>2303</v>
      </c>
      <c r="G12" s="183" t="s">
        <v>2304</v>
      </c>
      <c r="H12" s="103" t="s">
        <v>2301</v>
      </c>
    </row>
    <row r="13" spans="1:8" x14ac:dyDescent="0.25">
      <c r="B13" s="112" t="s">
        <v>2305</v>
      </c>
      <c r="C13" t="s">
        <v>2298</v>
      </c>
      <c r="D13" s="112" t="s">
        <v>2306</v>
      </c>
      <c r="G13" s="183" t="s">
        <v>2307</v>
      </c>
      <c r="H13" s="169" t="s">
        <v>2308</v>
      </c>
    </row>
    <row r="14" spans="1:8" x14ac:dyDescent="0.25">
      <c r="B14" s="112" t="s">
        <v>2309</v>
      </c>
      <c r="C14" t="s">
        <v>2298</v>
      </c>
      <c r="D14" s="112" t="s">
        <v>2310</v>
      </c>
      <c r="G14" s="183" t="s">
        <v>2311</v>
      </c>
      <c r="H14" s="169" t="s">
        <v>2308</v>
      </c>
    </row>
    <row r="15" spans="1:8" x14ac:dyDescent="0.25">
      <c r="B15" s="112" t="s">
        <v>2312</v>
      </c>
      <c r="C15" t="s">
        <v>2298</v>
      </c>
      <c r="D15" s="112" t="s">
        <v>2313</v>
      </c>
    </row>
    <row r="16" spans="1:8" x14ac:dyDescent="0.25">
      <c r="B16" s="112" t="s">
        <v>2314</v>
      </c>
      <c r="C16" t="s">
        <v>2298</v>
      </c>
      <c r="D16" s="112" t="s">
        <v>96</v>
      </c>
    </row>
    <row r="17" spans="1:8" x14ac:dyDescent="0.25">
      <c r="B17" s="112" t="s">
        <v>2315</v>
      </c>
      <c r="C17" t="s">
        <v>2298</v>
      </c>
    </row>
    <row r="18" spans="1:8" x14ac:dyDescent="0.25">
      <c r="B18" s="112" t="s">
        <v>2316</v>
      </c>
      <c r="C18" t="s">
        <v>2298</v>
      </c>
    </row>
    <row r="19" spans="1:8" x14ac:dyDescent="0.25">
      <c r="B19" s="112" t="s">
        <v>2317</v>
      </c>
      <c r="C19" t="s">
        <v>2298</v>
      </c>
      <c r="G19" s="182" t="s">
        <v>2318</v>
      </c>
      <c r="H19" s="103" t="s">
        <v>2319</v>
      </c>
    </row>
    <row r="20" spans="1:8" ht="15.75" thickBot="1" x14ac:dyDescent="0.3">
      <c r="B20" s="113" t="s">
        <v>2320</v>
      </c>
      <c r="C20" t="s">
        <v>2298</v>
      </c>
      <c r="G20" t="s">
        <v>2321</v>
      </c>
      <c r="H20" t="s">
        <v>2322</v>
      </c>
    </row>
    <row r="21" spans="1:8" x14ac:dyDescent="0.25">
      <c r="G21" t="s">
        <v>1792</v>
      </c>
      <c r="H21" t="s">
        <v>1795</v>
      </c>
    </row>
    <row r="22" spans="1:8" x14ac:dyDescent="0.25">
      <c r="A22" t="s">
        <v>2292</v>
      </c>
      <c r="B22" s="103"/>
      <c r="C22" s="103"/>
      <c r="G22" t="s">
        <v>2323</v>
      </c>
      <c r="H22" t="s">
        <v>2324</v>
      </c>
    </row>
    <row r="23" spans="1:8" ht="15.75" thickBot="1" x14ac:dyDescent="0.3">
      <c r="B23" s="103" t="s">
        <v>2294</v>
      </c>
      <c r="C23" s="103" t="s">
        <v>2325</v>
      </c>
      <c r="G23" t="s">
        <v>2326</v>
      </c>
      <c r="H23" t="s">
        <v>1740</v>
      </c>
    </row>
    <row r="24" spans="1:8" x14ac:dyDescent="0.25">
      <c r="B24" s="104" t="s">
        <v>92</v>
      </c>
      <c r="C24" s="105" t="s">
        <v>2327</v>
      </c>
      <c r="D24" t="s">
        <v>2328</v>
      </c>
      <c r="G24" t="s">
        <v>2329</v>
      </c>
      <c r="H24" t="s">
        <v>1736</v>
      </c>
    </row>
    <row r="25" spans="1:8" x14ac:dyDescent="0.25">
      <c r="B25" s="106" t="s">
        <v>2330</v>
      </c>
      <c r="C25" s="107" t="s">
        <v>2331</v>
      </c>
      <c r="D25" t="s">
        <v>2332</v>
      </c>
      <c r="G25" t="s">
        <v>2333</v>
      </c>
      <c r="H25" t="s">
        <v>1742</v>
      </c>
    </row>
    <row r="26" spans="1:8" x14ac:dyDescent="0.25">
      <c r="B26" s="106" t="s">
        <v>2334</v>
      </c>
      <c r="C26" s="107" t="s">
        <v>2335</v>
      </c>
      <c r="D26" t="s">
        <v>2336</v>
      </c>
    </row>
    <row r="27" spans="1:8" x14ac:dyDescent="0.25">
      <c r="B27" s="106" t="s">
        <v>2337</v>
      </c>
      <c r="C27" s="107" t="s">
        <v>2338</v>
      </c>
      <c r="D27" t="s">
        <v>2339</v>
      </c>
      <c r="G27" s="170" t="s">
        <v>2308</v>
      </c>
      <c r="H27" s="103" t="s">
        <v>2340</v>
      </c>
    </row>
    <row r="28" spans="1:8" ht="15.75" thickBot="1" x14ac:dyDescent="0.3">
      <c r="B28" s="108" t="s">
        <v>2341</v>
      </c>
      <c r="C28" s="109" t="s">
        <v>2342</v>
      </c>
      <c r="D28" t="s">
        <v>2343</v>
      </c>
      <c r="G28" t="s">
        <v>2344</v>
      </c>
      <c r="H28" t="s">
        <v>2345</v>
      </c>
    </row>
    <row r="29" spans="1:8" ht="15.75" thickBot="1" x14ac:dyDescent="0.3">
      <c r="B29" s="108"/>
      <c r="C29" s="109"/>
      <c r="G29" t="s">
        <v>2346</v>
      </c>
      <c r="H29" t="s">
        <v>1723</v>
      </c>
    </row>
    <row r="30" spans="1:8" x14ac:dyDescent="0.25">
      <c r="G30" t="s">
        <v>1726</v>
      </c>
      <c r="H30" t="s">
        <v>1728</v>
      </c>
    </row>
    <row r="31" spans="1:8" x14ac:dyDescent="0.25">
      <c r="G31" t="s">
        <v>2347</v>
      </c>
      <c r="H31" t="s">
        <v>1719</v>
      </c>
    </row>
    <row r="32" spans="1:8" ht="15.75" thickBot="1" x14ac:dyDescent="0.3">
      <c r="B32" s="103" t="s">
        <v>2348</v>
      </c>
      <c r="C32" s="103" t="s">
        <v>2349</v>
      </c>
      <c r="D32" s="103" t="s">
        <v>822</v>
      </c>
    </row>
    <row r="33" spans="2:8" x14ac:dyDescent="0.25">
      <c r="B33" s="104" t="s">
        <v>2350</v>
      </c>
      <c r="C33" s="114" t="s">
        <v>2351</v>
      </c>
      <c r="D33" s="115" t="s">
        <v>2352</v>
      </c>
      <c r="G33" s="103" t="s">
        <v>2301</v>
      </c>
      <c r="H33" s="103" t="s">
        <v>2340</v>
      </c>
    </row>
    <row r="34" spans="2:8" ht="15.75" thickBot="1" x14ac:dyDescent="0.3">
      <c r="B34" s="108"/>
      <c r="C34" s="117"/>
      <c r="D34" s="109" t="s">
        <v>89</v>
      </c>
      <c r="G34" s="184" t="s">
        <v>1533</v>
      </c>
      <c r="H34" t="s">
        <v>1536</v>
      </c>
    </row>
    <row r="35" spans="2:8" x14ac:dyDescent="0.25">
      <c r="G35" s="184" t="s">
        <v>1113</v>
      </c>
      <c r="H35" t="s">
        <v>1554</v>
      </c>
    </row>
    <row r="36" spans="2:8" ht="15.75" thickBot="1" x14ac:dyDescent="0.3">
      <c r="D36" s="319" t="s">
        <v>2334</v>
      </c>
      <c r="E36" s="319" t="s">
        <v>92</v>
      </c>
      <c r="G36" s="184" t="s">
        <v>1642</v>
      </c>
      <c r="H36" t="s">
        <v>1645</v>
      </c>
    </row>
    <row r="37" spans="2:8" x14ac:dyDescent="0.25">
      <c r="B37" s="104" t="s">
        <v>2353</v>
      </c>
      <c r="C37" s="114" t="s">
        <v>2354</v>
      </c>
      <c r="D37" s="115" t="s">
        <v>75</v>
      </c>
      <c r="E37" t="s">
        <v>2355</v>
      </c>
      <c r="G37" s="184" t="s">
        <v>1125</v>
      </c>
      <c r="H37" t="s">
        <v>1652</v>
      </c>
    </row>
    <row r="38" spans="2:8" x14ac:dyDescent="0.25">
      <c r="B38" s="106" t="s">
        <v>2353</v>
      </c>
      <c r="C38" s="101" t="s">
        <v>2356</v>
      </c>
      <c r="D38" s="116" t="s">
        <v>74</v>
      </c>
      <c r="E38" t="s">
        <v>2355</v>
      </c>
      <c r="G38" s="184" t="s">
        <v>2357</v>
      </c>
      <c r="H38" t="s">
        <v>2132</v>
      </c>
    </row>
    <row r="39" spans="2:8" x14ac:dyDescent="0.25">
      <c r="B39" s="106" t="s">
        <v>2353</v>
      </c>
      <c r="C39" s="101" t="s">
        <v>2358</v>
      </c>
      <c r="D39" s="116" t="s">
        <v>2359</v>
      </c>
      <c r="E39" t="s">
        <v>2355</v>
      </c>
      <c r="G39" s="184" t="s">
        <v>1104</v>
      </c>
      <c r="H39" t="s">
        <v>1762</v>
      </c>
    </row>
    <row r="40" spans="2:8" x14ac:dyDescent="0.25">
      <c r="B40" s="106" t="s">
        <v>2353</v>
      </c>
      <c r="C40" s="101" t="s">
        <v>2360</v>
      </c>
      <c r="D40" s="116" t="s">
        <v>2361</v>
      </c>
      <c r="E40" t="s">
        <v>2362</v>
      </c>
      <c r="G40" s="184" t="s">
        <v>1764</v>
      </c>
      <c r="H40" t="s">
        <v>1769</v>
      </c>
    </row>
    <row r="41" spans="2:8" x14ac:dyDescent="0.25">
      <c r="B41" s="106" t="s">
        <v>2353</v>
      </c>
      <c r="C41" s="101" t="s">
        <v>2363</v>
      </c>
      <c r="D41" s="116" t="s">
        <v>2364</v>
      </c>
      <c r="E41" t="s">
        <v>2362</v>
      </c>
      <c r="G41" s="184" t="s">
        <v>1796</v>
      </c>
      <c r="H41" t="s">
        <v>1799</v>
      </c>
    </row>
    <row r="42" spans="2:8" x14ac:dyDescent="0.25">
      <c r="B42" s="106" t="s">
        <v>2353</v>
      </c>
      <c r="C42" s="101" t="s">
        <v>2365</v>
      </c>
      <c r="D42" s="116" t="s">
        <v>2366</v>
      </c>
      <c r="E42" t="s">
        <v>177</v>
      </c>
      <c r="G42" s="184" t="s">
        <v>1921</v>
      </c>
      <c r="H42" t="s">
        <v>1924</v>
      </c>
    </row>
    <row r="43" spans="2:8" x14ac:dyDescent="0.25">
      <c r="B43" s="106" t="s">
        <v>2353</v>
      </c>
      <c r="C43" s="101" t="s">
        <v>2367</v>
      </c>
      <c r="D43" s="116" t="s">
        <v>2368</v>
      </c>
      <c r="E43" t="s">
        <v>2369</v>
      </c>
    </row>
    <row r="44" spans="2:8" x14ac:dyDescent="0.25">
      <c r="B44" s="106" t="s">
        <v>2353</v>
      </c>
      <c r="C44" s="101" t="s">
        <v>2370</v>
      </c>
      <c r="D44" s="116" t="s">
        <v>2371</v>
      </c>
      <c r="E44" t="s">
        <v>2369</v>
      </c>
      <c r="G44" t="s">
        <v>1116</v>
      </c>
      <c r="H44" s="167" t="s">
        <v>2132</v>
      </c>
    </row>
    <row r="45" spans="2:8" x14ac:dyDescent="0.25">
      <c r="B45" s="106" t="s">
        <v>2353</v>
      </c>
      <c r="C45" s="101" t="s">
        <v>2372</v>
      </c>
      <c r="D45" s="116" t="s">
        <v>2373</v>
      </c>
      <c r="E45" t="s">
        <v>2369</v>
      </c>
      <c r="G45" t="s">
        <v>1117</v>
      </c>
      <c r="H45" s="167" t="s">
        <v>2133</v>
      </c>
    </row>
    <row r="46" spans="2:8" x14ac:dyDescent="0.25">
      <c r="B46" s="106" t="s">
        <v>2353</v>
      </c>
      <c r="C46" s="101" t="s">
        <v>2374</v>
      </c>
      <c r="D46" s="116" t="s">
        <v>2375</v>
      </c>
      <c r="E46" t="s">
        <v>2369</v>
      </c>
      <c r="G46" t="s">
        <v>1118</v>
      </c>
      <c r="H46" s="167" t="s">
        <v>2134</v>
      </c>
    </row>
    <row r="47" spans="2:8" x14ac:dyDescent="0.25">
      <c r="B47" s="106" t="s">
        <v>2353</v>
      </c>
      <c r="C47" s="101" t="s">
        <v>2376</v>
      </c>
      <c r="D47" s="116" t="s">
        <v>70</v>
      </c>
      <c r="E47" t="s">
        <v>2369</v>
      </c>
    </row>
    <row r="48" spans="2:8" x14ac:dyDescent="0.25">
      <c r="B48" s="106" t="s">
        <v>2353</v>
      </c>
      <c r="C48" s="101" t="s">
        <v>2377</v>
      </c>
      <c r="D48" s="116" t="s">
        <v>2378</v>
      </c>
      <c r="E48" t="s">
        <v>2369</v>
      </c>
    </row>
    <row r="49" spans="2:5" x14ac:dyDescent="0.25">
      <c r="B49" s="106" t="s">
        <v>2353</v>
      </c>
      <c r="C49" s="101" t="s">
        <v>2379</v>
      </c>
      <c r="D49" s="116" t="s">
        <v>2380</v>
      </c>
      <c r="E49" t="s">
        <v>2380</v>
      </c>
    </row>
    <row r="50" spans="2:5" x14ac:dyDescent="0.25">
      <c r="B50" s="106" t="s">
        <v>2353</v>
      </c>
      <c r="C50" s="101" t="s">
        <v>2381</v>
      </c>
      <c r="D50" s="116" t="s">
        <v>2382</v>
      </c>
      <c r="E50" t="s">
        <v>2383</v>
      </c>
    </row>
    <row r="51" spans="2:5" x14ac:dyDescent="0.25">
      <c r="B51" s="106" t="s">
        <v>2353</v>
      </c>
      <c r="C51" s="101" t="s">
        <v>2384</v>
      </c>
      <c r="D51" s="116" t="s">
        <v>2385</v>
      </c>
      <c r="E51" t="s">
        <v>2383</v>
      </c>
    </row>
    <row r="52" spans="2:5" x14ac:dyDescent="0.25">
      <c r="B52" s="106" t="s">
        <v>2353</v>
      </c>
      <c r="C52" s="101" t="s">
        <v>2386</v>
      </c>
      <c r="D52" s="116" t="s">
        <v>22</v>
      </c>
      <c r="E52" t="s">
        <v>2383</v>
      </c>
    </row>
    <row r="53" spans="2:5" x14ac:dyDescent="0.25">
      <c r="B53" s="106" t="s">
        <v>2353</v>
      </c>
      <c r="C53" s="101" t="s">
        <v>2387</v>
      </c>
      <c r="D53" s="116" t="s">
        <v>2388</v>
      </c>
      <c r="E53" t="s">
        <v>2383</v>
      </c>
    </row>
    <row r="54" spans="2:5" x14ac:dyDescent="0.25">
      <c r="B54" s="106" t="s">
        <v>2353</v>
      </c>
      <c r="C54" s="101" t="s">
        <v>2389</v>
      </c>
      <c r="D54" s="116" t="s">
        <v>2390</v>
      </c>
      <c r="E54" t="s">
        <v>2383</v>
      </c>
    </row>
    <row r="55" spans="2:5" x14ac:dyDescent="0.25">
      <c r="B55" s="106" t="s">
        <v>2353</v>
      </c>
      <c r="C55" s="101" t="s">
        <v>2391</v>
      </c>
      <c r="D55" s="116" t="s">
        <v>53</v>
      </c>
      <c r="E55" t="s">
        <v>2392</v>
      </c>
    </row>
    <row r="56" spans="2:5" x14ac:dyDescent="0.25">
      <c r="B56" s="106" t="s">
        <v>2353</v>
      </c>
      <c r="C56" s="101" t="s">
        <v>2393</v>
      </c>
      <c r="D56" s="116" t="s">
        <v>55</v>
      </c>
      <c r="E56" t="s">
        <v>2392</v>
      </c>
    </row>
    <row r="57" spans="2:5" x14ac:dyDescent="0.25">
      <c r="B57" s="106" t="s">
        <v>2353</v>
      </c>
      <c r="C57" s="101" t="s">
        <v>2394</v>
      </c>
      <c r="D57" s="116" t="s">
        <v>2395</v>
      </c>
      <c r="E57" t="s">
        <v>2392</v>
      </c>
    </row>
    <row r="58" spans="2:5" x14ac:dyDescent="0.25">
      <c r="B58" s="106" t="s">
        <v>2353</v>
      </c>
      <c r="C58" s="101" t="s">
        <v>2396</v>
      </c>
      <c r="D58" s="116" t="s">
        <v>2397</v>
      </c>
      <c r="E58" t="s">
        <v>2392</v>
      </c>
    </row>
    <row r="59" spans="2:5" x14ac:dyDescent="0.25">
      <c r="B59" s="106" t="s">
        <v>2353</v>
      </c>
      <c r="C59" s="101" t="s">
        <v>2398</v>
      </c>
      <c r="D59" s="116" t="s">
        <v>2399</v>
      </c>
      <c r="E59" t="s">
        <v>2392</v>
      </c>
    </row>
    <row r="60" spans="2:5" x14ac:dyDescent="0.25">
      <c r="B60" s="106" t="s">
        <v>2353</v>
      </c>
      <c r="C60" s="101" t="s">
        <v>2400</v>
      </c>
      <c r="D60" s="116" t="s">
        <v>2401</v>
      </c>
      <c r="E60" t="s">
        <v>2392</v>
      </c>
    </row>
    <row r="61" spans="2:5" x14ac:dyDescent="0.25">
      <c r="B61" s="106" t="s">
        <v>2353</v>
      </c>
      <c r="C61" s="101" t="s">
        <v>2402</v>
      </c>
      <c r="D61" s="116" t="s">
        <v>2403</v>
      </c>
      <c r="E61" t="s">
        <v>2392</v>
      </c>
    </row>
    <row r="62" spans="2:5" x14ac:dyDescent="0.25">
      <c r="B62" s="106" t="s">
        <v>2353</v>
      </c>
      <c r="C62" s="101" t="s">
        <v>2404</v>
      </c>
      <c r="D62" s="116" t="s">
        <v>2405</v>
      </c>
      <c r="E62" t="s">
        <v>2406</v>
      </c>
    </row>
    <row r="63" spans="2:5" x14ac:dyDescent="0.25">
      <c r="B63" s="106" t="s">
        <v>2353</v>
      </c>
      <c r="C63" s="101" t="s">
        <v>2407</v>
      </c>
      <c r="D63" s="116" t="s">
        <v>2408</v>
      </c>
      <c r="E63" t="s">
        <v>2406</v>
      </c>
    </row>
    <row r="64" spans="2:5" x14ac:dyDescent="0.25">
      <c r="B64" s="106" t="s">
        <v>2353</v>
      </c>
      <c r="C64" s="101" t="s">
        <v>2409</v>
      </c>
      <c r="D64" s="116" t="s">
        <v>2410</v>
      </c>
      <c r="E64" t="s">
        <v>2406</v>
      </c>
    </row>
    <row r="65" spans="2:5" x14ac:dyDescent="0.25">
      <c r="B65" s="106" t="s">
        <v>2353</v>
      </c>
      <c r="C65" s="101" t="s">
        <v>2411</v>
      </c>
      <c r="D65" s="116" t="s">
        <v>2412</v>
      </c>
      <c r="E65" t="s">
        <v>2406</v>
      </c>
    </row>
    <row r="66" spans="2:5" x14ac:dyDescent="0.25">
      <c r="B66" s="106" t="s">
        <v>2353</v>
      </c>
      <c r="C66" s="101" t="s">
        <v>2413</v>
      </c>
      <c r="D66" s="116" t="s">
        <v>2414</v>
      </c>
      <c r="E66" t="s">
        <v>2415</v>
      </c>
    </row>
    <row r="67" spans="2:5" x14ac:dyDescent="0.25">
      <c r="B67" s="106" t="s">
        <v>2353</v>
      </c>
      <c r="C67" s="101" t="s">
        <v>2416</v>
      </c>
      <c r="D67" s="116" t="s">
        <v>2417</v>
      </c>
      <c r="E67" t="s">
        <v>2415</v>
      </c>
    </row>
    <row r="68" spans="2:5" ht="15.75" customHeight="1" x14ac:dyDescent="0.25">
      <c r="B68" s="106"/>
      <c r="C68" s="102"/>
      <c r="D68" s="116" t="s">
        <v>2418</v>
      </c>
      <c r="E68" t="s">
        <v>2415</v>
      </c>
    </row>
    <row r="69" spans="2:5" ht="15.75" customHeight="1" x14ac:dyDescent="0.25">
      <c r="B69" s="320"/>
      <c r="C69" s="321"/>
      <c r="D69" s="322" t="s">
        <v>2419</v>
      </c>
      <c r="E69" t="s">
        <v>2420</v>
      </c>
    </row>
    <row r="70" spans="2:5" ht="15.75" customHeight="1" x14ac:dyDescent="0.25">
      <c r="B70" s="320"/>
      <c r="C70" s="321"/>
      <c r="D70" s="322" t="s">
        <v>2421</v>
      </c>
      <c r="E70" t="s">
        <v>2420</v>
      </c>
    </row>
    <row r="71" spans="2:5" ht="15.75" customHeight="1" x14ac:dyDescent="0.25">
      <c r="B71" s="320"/>
      <c r="C71" s="321"/>
      <c r="D71" s="322" t="s">
        <v>2422</v>
      </c>
      <c r="E71" t="s">
        <v>2420</v>
      </c>
    </row>
    <row r="72" spans="2:5" ht="15.75" customHeight="1" x14ac:dyDescent="0.25">
      <c r="B72" s="320"/>
      <c r="C72" s="321"/>
      <c r="D72" s="322" t="s">
        <v>2423</v>
      </c>
      <c r="E72" t="s">
        <v>2420</v>
      </c>
    </row>
    <row r="73" spans="2:5" ht="15.75" customHeight="1" x14ac:dyDescent="0.25">
      <c r="B73" s="320"/>
      <c r="C73" s="321"/>
      <c r="D73" s="322" t="s">
        <v>2424</v>
      </c>
      <c r="E73" t="s">
        <v>2425</v>
      </c>
    </row>
    <row r="74" spans="2:5" ht="15.75" customHeight="1" x14ac:dyDescent="0.25">
      <c r="B74" s="320"/>
      <c r="C74" s="321"/>
      <c r="D74" s="322" t="s">
        <v>2426</v>
      </c>
      <c r="E74" t="s">
        <v>2425</v>
      </c>
    </row>
    <row r="75" spans="2:5" ht="15.75" customHeight="1" x14ac:dyDescent="0.25">
      <c r="B75" s="320"/>
      <c r="C75" s="321"/>
      <c r="D75" s="322" t="s">
        <v>2427</v>
      </c>
      <c r="E75" t="s">
        <v>2428</v>
      </c>
    </row>
    <row r="76" spans="2:5" ht="15.75" customHeight="1" x14ac:dyDescent="0.25">
      <c r="B76" s="320"/>
      <c r="C76" s="321"/>
      <c r="D76" s="322" t="s">
        <v>2429</v>
      </c>
      <c r="E76" t="s">
        <v>2428</v>
      </c>
    </row>
    <row r="77" spans="2:5" ht="15.75" customHeight="1" x14ac:dyDescent="0.25">
      <c r="B77" s="320"/>
      <c r="C77" s="321"/>
      <c r="D77" s="322" t="s">
        <v>2430</v>
      </c>
      <c r="E77" t="s">
        <v>2428</v>
      </c>
    </row>
    <row r="78" spans="2:5" ht="15.75" customHeight="1" x14ac:dyDescent="0.25">
      <c r="B78" s="320"/>
      <c r="C78" s="321"/>
      <c r="D78" s="322" t="s">
        <v>2431</v>
      </c>
      <c r="E78" t="s">
        <v>2432</v>
      </c>
    </row>
    <row r="79" spans="2:5" ht="15.75" customHeight="1" x14ac:dyDescent="0.25">
      <c r="B79" s="320"/>
      <c r="C79" s="321"/>
      <c r="D79" s="322" t="s">
        <v>4</v>
      </c>
      <c r="E79" t="s">
        <v>2432</v>
      </c>
    </row>
    <row r="80" spans="2:5" ht="15.75" customHeight="1" x14ac:dyDescent="0.25">
      <c r="B80" s="320"/>
      <c r="C80" s="321"/>
      <c r="D80" s="322" t="s">
        <v>2433</v>
      </c>
      <c r="E80" t="s">
        <v>2432</v>
      </c>
    </row>
    <row r="81" spans="2:5" ht="15.75" customHeight="1" x14ac:dyDescent="0.25">
      <c r="B81" s="320"/>
      <c r="C81" s="321"/>
      <c r="D81" s="322" t="s">
        <v>2434</v>
      </c>
      <c r="E81" t="s">
        <v>2432</v>
      </c>
    </row>
    <row r="82" spans="2:5" ht="15.75" customHeight="1" x14ac:dyDescent="0.25">
      <c r="B82" s="320"/>
      <c r="C82" s="321"/>
      <c r="D82" s="322" t="s">
        <v>2435</v>
      </c>
      <c r="E82" t="s">
        <v>2436</v>
      </c>
    </row>
    <row r="83" spans="2:5" ht="15.75" customHeight="1" x14ac:dyDescent="0.25">
      <c r="B83" s="320"/>
      <c r="C83" s="321"/>
      <c r="D83" s="322" t="s">
        <v>2437</v>
      </c>
      <c r="E83" t="s">
        <v>2436</v>
      </c>
    </row>
    <row r="84" spans="2:5" ht="15.75" customHeight="1" x14ac:dyDescent="0.25">
      <c r="B84" s="320"/>
      <c r="C84" s="321"/>
      <c r="D84" s="322" t="s">
        <v>2438</v>
      </c>
      <c r="E84" t="s">
        <v>2439</v>
      </c>
    </row>
    <row r="85" spans="2:5" ht="15.75" customHeight="1" x14ac:dyDescent="0.25">
      <c r="B85" s="320"/>
      <c r="C85" s="321"/>
      <c r="D85" s="322" t="s">
        <v>47</v>
      </c>
      <c r="E85" t="s">
        <v>2439</v>
      </c>
    </row>
    <row r="86" spans="2:5" ht="15.75" customHeight="1" x14ac:dyDescent="0.25">
      <c r="B86" s="320"/>
      <c r="C86" s="321"/>
      <c r="D86" s="322" t="s">
        <v>19</v>
      </c>
      <c r="E86" t="s">
        <v>2439</v>
      </c>
    </row>
    <row r="87" spans="2:5" ht="15.75" customHeight="1" x14ac:dyDescent="0.25">
      <c r="B87" s="320"/>
      <c r="C87" s="321"/>
      <c r="D87" s="322" t="s">
        <v>2440</v>
      </c>
      <c r="E87" t="s">
        <v>2441</v>
      </c>
    </row>
    <row r="88" spans="2:5" ht="15.75" customHeight="1" x14ac:dyDescent="0.25">
      <c r="B88" s="320"/>
      <c r="C88" s="321"/>
      <c r="D88" s="322" t="s">
        <v>2442</v>
      </c>
      <c r="E88" t="s">
        <v>2441</v>
      </c>
    </row>
    <row r="89" spans="2:5" ht="15.75" customHeight="1" x14ac:dyDescent="0.25">
      <c r="B89" s="320"/>
      <c r="C89" s="321"/>
      <c r="D89" s="322" t="s">
        <v>2443</v>
      </c>
      <c r="E89" t="s">
        <v>2441</v>
      </c>
    </row>
    <row r="90" spans="2:5" ht="15.75" customHeight="1" x14ac:dyDescent="0.25">
      <c r="B90" s="320"/>
      <c r="C90" s="321"/>
      <c r="D90" s="322" t="s">
        <v>2444</v>
      </c>
      <c r="E90" t="s">
        <v>2441</v>
      </c>
    </row>
    <row r="91" spans="2:5" ht="15.75" customHeight="1" x14ac:dyDescent="0.25">
      <c r="B91" s="320"/>
      <c r="C91" s="321"/>
      <c r="D91" s="322" t="s">
        <v>2445</v>
      </c>
      <c r="E91" t="s">
        <v>2446</v>
      </c>
    </row>
    <row r="92" spans="2:5" ht="15.75" customHeight="1" x14ac:dyDescent="0.25">
      <c r="B92" s="320"/>
      <c r="C92" s="321"/>
      <c r="D92" s="322" t="s">
        <v>2447</v>
      </c>
      <c r="E92" t="s">
        <v>2446</v>
      </c>
    </row>
    <row r="93" spans="2:5" ht="15.75" customHeight="1" x14ac:dyDescent="0.25">
      <c r="B93" s="320"/>
      <c r="C93" s="321"/>
      <c r="D93" s="322" t="s">
        <v>2448</v>
      </c>
      <c r="E93" t="s">
        <v>2446</v>
      </c>
    </row>
    <row r="94" spans="2:5" ht="15.75" customHeight="1" x14ac:dyDescent="0.25">
      <c r="B94" s="320"/>
      <c r="C94" s="321"/>
      <c r="D94" s="322" t="s">
        <v>2449</v>
      </c>
      <c r="E94" t="s">
        <v>2446</v>
      </c>
    </row>
    <row r="95" spans="2:5" x14ac:dyDescent="0.25">
      <c r="B95" s="320"/>
      <c r="C95" s="321"/>
      <c r="D95" s="322" t="s">
        <v>2450</v>
      </c>
      <c r="E95" t="s">
        <v>179</v>
      </c>
    </row>
    <row r="96" spans="2:5" x14ac:dyDescent="0.25">
      <c r="B96" s="320"/>
      <c r="C96" s="321"/>
      <c r="D96" s="322"/>
    </row>
    <row r="97" spans="2:4" ht="15.75" thickBot="1" x14ac:dyDescent="0.3">
      <c r="B97" s="108"/>
      <c r="C97" s="117"/>
      <c r="D97" s="109"/>
    </row>
    <row r="99" spans="2:4" ht="15.75" thickBot="1" x14ac:dyDescent="0.3"/>
    <row r="100" spans="2:4" x14ac:dyDescent="0.25">
      <c r="B100" s="104" t="s">
        <v>2451</v>
      </c>
      <c r="C100" s="114" t="s">
        <v>2452</v>
      </c>
      <c r="D100" s="115" t="str">
        <f>+E37</f>
        <v>Dirección de Comunicaciones</v>
      </c>
    </row>
    <row r="101" spans="2:4" x14ac:dyDescent="0.25">
      <c r="B101" s="106" t="s">
        <v>2451</v>
      </c>
      <c r="C101" s="101" t="s">
        <v>2453</v>
      </c>
      <c r="D101" s="116" t="str">
        <f>+E40</f>
        <v>Dirección Jurídica</v>
      </c>
    </row>
    <row r="102" spans="2:4" x14ac:dyDescent="0.25">
      <c r="B102" s="106" t="s">
        <v>2451</v>
      </c>
      <c r="C102" s="101" t="s">
        <v>656</v>
      </c>
      <c r="D102" s="116" t="str">
        <f>+E42</f>
        <v>Oficina Acceso a la Información</v>
      </c>
    </row>
    <row r="103" spans="2:4" x14ac:dyDescent="0.25">
      <c r="B103" s="106" t="s">
        <v>2451</v>
      </c>
      <c r="C103" s="101" t="s">
        <v>2454</v>
      </c>
      <c r="D103" s="116" t="str">
        <f>+E43</f>
        <v>Dirección Recursos Humanos</v>
      </c>
    </row>
    <row r="104" spans="2:4" x14ac:dyDescent="0.25">
      <c r="B104" s="106" t="s">
        <v>2451</v>
      </c>
      <c r="C104" s="101" t="s">
        <v>2455</v>
      </c>
      <c r="D104" s="116" t="str">
        <f>+E49</f>
        <v>Dirección de Fiscalización y Control</v>
      </c>
    </row>
    <row r="105" spans="2:4" x14ac:dyDescent="0.25">
      <c r="B105" s="106" t="s">
        <v>2451</v>
      </c>
      <c r="C105" s="101" t="s">
        <v>2456</v>
      </c>
      <c r="D105" s="116" t="str">
        <f>+E50</f>
        <v>Dirección Planificación y Desarrollo</v>
      </c>
    </row>
    <row r="106" spans="2:4" x14ac:dyDescent="0.25">
      <c r="B106" s="106" t="s">
        <v>2451</v>
      </c>
      <c r="C106" s="101" t="s">
        <v>2457</v>
      </c>
      <c r="D106" s="116" t="str">
        <f>+E55</f>
        <v>Dirección Administrativa</v>
      </c>
    </row>
    <row r="107" spans="2:4" x14ac:dyDescent="0.25">
      <c r="B107" s="106" t="s">
        <v>2451</v>
      </c>
      <c r="C107" s="101" t="s">
        <v>2458</v>
      </c>
      <c r="D107" s="116" t="str">
        <f>+E62</f>
        <v>Dirección de Tecnologías de la Información y Comunicación</v>
      </c>
    </row>
    <row r="108" spans="2:4" x14ac:dyDescent="0.25">
      <c r="B108" s="106" t="s">
        <v>2451</v>
      </c>
      <c r="C108" s="101" t="s">
        <v>2459</v>
      </c>
      <c r="D108" s="116" t="str">
        <f>+E66</f>
        <v>Dirección Financiera</v>
      </c>
    </row>
    <row r="109" spans="2:4" x14ac:dyDescent="0.25">
      <c r="B109" s="106" t="s">
        <v>2451</v>
      </c>
      <c r="C109" s="101" t="s">
        <v>2460</v>
      </c>
      <c r="D109" s="116" t="str">
        <f>+E69</f>
        <v>Dirección Emergencias Médicas</v>
      </c>
    </row>
    <row r="110" spans="2:4" x14ac:dyDescent="0.25">
      <c r="B110" s="106" t="s">
        <v>2451</v>
      </c>
      <c r="C110" s="101" t="s">
        <v>2461</v>
      </c>
      <c r="D110" s="116" t="str">
        <f>+E73</f>
        <v>Dirección Medicamentos e Insumos</v>
      </c>
    </row>
    <row r="111" spans="2:4" x14ac:dyDescent="0.25">
      <c r="B111" s="106" t="s">
        <v>2451</v>
      </c>
      <c r="C111" s="101" t="s">
        <v>2462</v>
      </c>
      <c r="D111" s="116" t="str">
        <f>+E76</f>
        <v>Dirección Gestión de la Información</v>
      </c>
    </row>
    <row r="112" spans="2:4" x14ac:dyDescent="0.25">
      <c r="B112" s="106" t="s">
        <v>2451</v>
      </c>
      <c r="C112" s="101" t="s">
        <v>2463</v>
      </c>
      <c r="D112" s="116" t="str">
        <f>+E78</f>
        <v>Dirección Gestión de Calidad en los Servicios de Salud</v>
      </c>
    </row>
    <row r="113" spans="2:4" x14ac:dyDescent="0.25">
      <c r="B113" s="106" t="s">
        <v>2451</v>
      </c>
      <c r="C113" s="101" t="s">
        <v>2464</v>
      </c>
      <c r="D113" s="116" t="str">
        <f>+E82</f>
        <v xml:space="preserve">Dirección Materno, Infantil y Adolescentes </v>
      </c>
    </row>
    <row r="114" spans="2:4" x14ac:dyDescent="0.25">
      <c r="B114" s="106" t="s">
        <v>2451</v>
      </c>
      <c r="C114" s="101" t="s">
        <v>2465</v>
      </c>
      <c r="D114" s="116" t="str">
        <f>+E84</f>
        <v xml:space="preserve">Dirección de Asistencia a la Red de Servicios de Salud </v>
      </c>
    </row>
    <row r="115" spans="2:4" x14ac:dyDescent="0.25">
      <c r="B115" s="106" t="s">
        <v>2451</v>
      </c>
      <c r="C115" s="101" t="s">
        <v>2466</v>
      </c>
      <c r="D115" s="116" t="str">
        <f>+E87</f>
        <v>Dirección Centros Hospitalarios</v>
      </c>
    </row>
    <row r="116" spans="2:4" x14ac:dyDescent="0.25">
      <c r="B116" s="106" t="s">
        <v>2451</v>
      </c>
      <c r="C116" s="101" t="s">
        <v>2467</v>
      </c>
      <c r="D116" s="116" t="str">
        <f>+E91</f>
        <v>Dirección Primer Nivel de Atención</v>
      </c>
    </row>
    <row r="117" spans="2:4" x14ac:dyDescent="0.25">
      <c r="B117" s="106"/>
      <c r="C117" s="101" t="s">
        <v>2468</v>
      </c>
      <c r="D117" s="116" t="str">
        <f>+E95</f>
        <v>Seguridad</v>
      </c>
    </row>
    <row r="118" spans="2:4" x14ac:dyDescent="0.25">
      <c r="B118" s="106"/>
      <c r="C118" s="101"/>
      <c r="D118" s="116"/>
    </row>
    <row r="119" spans="2:4" x14ac:dyDescent="0.25">
      <c r="B119" s="106"/>
      <c r="C119" s="102"/>
      <c r="D119" s="107"/>
    </row>
    <row r="120" spans="2:4" ht="15.75" thickBot="1" x14ac:dyDescent="0.3">
      <c r="B120" s="108"/>
      <c r="C120" s="117"/>
      <c r="D120" s="109"/>
    </row>
    <row r="123" spans="2:4" x14ac:dyDescent="0.25">
      <c r="B123" s="102" t="s">
        <v>2469</v>
      </c>
      <c r="C123" s="102"/>
      <c r="D123" s="102"/>
    </row>
    <row r="124" spans="2:4" x14ac:dyDescent="0.25">
      <c r="B124" s="102"/>
      <c r="C124" s="102"/>
      <c r="D124" s="102"/>
    </row>
    <row r="125" spans="2:4" x14ac:dyDescent="0.25">
      <c r="B125" s="102"/>
      <c r="C125" s="102"/>
      <c r="D125" s="102"/>
    </row>
    <row r="127" spans="2:4" x14ac:dyDescent="0.25">
      <c r="B127" s="102" t="s">
        <v>2342</v>
      </c>
      <c r="C127" s="101" t="s">
        <v>656</v>
      </c>
      <c r="D127" s="101" t="s">
        <v>2470</v>
      </c>
    </row>
    <row r="128" spans="2:4" x14ac:dyDescent="0.25">
      <c r="B128" s="102" t="s">
        <v>2342</v>
      </c>
      <c r="C128" s="101" t="s">
        <v>2471</v>
      </c>
      <c r="D128" s="101" t="s">
        <v>2472</v>
      </c>
    </row>
    <row r="129" spans="1:13" x14ac:dyDescent="0.25">
      <c r="B129" s="102"/>
      <c r="C129" s="102"/>
      <c r="D129" s="102"/>
    </row>
    <row r="130" spans="1:13" x14ac:dyDescent="0.25">
      <c r="B130" s="102"/>
      <c r="C130" s="102"/>
      <c r="D130" s="102"/>
    </row>
    <row r="135" spans="1:13" ht="15.75" thickBot="1" x14ac:dyDescent="0.3"/>
    <row r="136" spans="1:13" ht="15.75" thickBot="1" x14ac:dyDescent="0.3">
      <c r="B136" s="138" t="s">
        <v>2298</v>
      </c>
      <c r="C136" s="139"/>
      <c r="D136" s="140"/>
      <c r="E136" s="140"/>
    </row>
    <row r="137" spans="1:13" x14ac:dyDescent="0.25">
      <c r="A137" t="s">
        <v>2292</v>
      </c>
      <c r="B137" s="110" t="s">
        <v>2473</v>
      </c>
      <c r="C137" s="110" t="s">
        <v>2474</v>
      </c>
      <c r="D137" s="110" t="s">
        <v>2475</v>
      </c>
      <c r="E137" s="110">
        <v>1</v>
      </c>
    </row>
    <row r="138" spans="1:13" x14ac:dyDescent="0.25">
      <c r="B138" s="102" t="s">
        <v>2334</v>
      </c>
      <c r="C138" s="102" t="s">
        <v>2476</v>
      </c>
      <c r="D138" s="102" t="s">
        <v>2477</v>
      </c>
      <c r="E138" s="102">
        <v>2</v>
      </c>
    </row>
    <row r="139" spans="1:13" x14ac:dyDescent="0.25">
      <c r="B139" s="102" t="s">
        <v>2337</v>
      </c>
      <c r="C139" s="102" t="s">
        <v>2338</v>
      </c>
      <c r="D139" s="102" t="s">
        <v>2478</v>
      </c>
      <c r="E139" s="102">
        <v>3</v>
      </c>
    </row>
    <row r="140" spans="1:13" x14ac:dyDescent="0.25">
      <c r="B140" s="102" t="s">
        <v>2131</v>
      </c>
      <c r="C140" s="102" t="s">
        <v>2479</v>
      </c>
      <c r="D140" s="102" t="s">
        <v>2480</v>
      </c>
      <c r="E140" s="102">
        <v>4</v>
      </c>
    </row>
    <row r="141" spans="1:13" x14ac:dyDescent="0.25">
      <c r="B141" s="102" t="s">
        <v>2341</v>
      </c>
      <c r="C141" s="102" t="s">
        <v>2481</v>
      </c>
      <c r="D141" s="102" t="s">
        <v>2482</v>
      </c>
      <c r="E141" s="102">
        <v>5</v>
      </c>
    </row>
    <row r="143" spans="1:13" ht="15.75" thickBot="1" x14ac:dyDescent="0.3"/>
    <row r="144" spans="1:13" ht="15.75" thickBot="1" x14ac:dyDescent="0.3">
      <c r="B144" s="137" t="s">
        <v>2483</v>
      </c>
      <c r="C144" s="103"/>
      <c r="D144" s="103"/>
      <c r="E144" s="137" t="s">
        <v>2338</v>
      </c>
      <c r="F144" s="103"/>
      <c r="I144" s="103"/>
      <c r="L144" s="103"/>
      <c r="M144" s="103"/>
    </row>
    <row r="145" spans="1:6" x14ac:dyDescent="0.25">
      <c r="A145" t="s">
        <v>2292</v>
      </c>
      <c r="B145" s="110" t="s">
        <v>2484</v>
      </c>
      <c r="C145">
        <v>1</v>
      </c>
      <c r="D145" t="s">
        <v>2292</v>
      </c>
      <c r="E145" s="110" t="s">
        <v>2485</v>
      </c>
      <c r="F145">
        <v>1</v>
      </c>
    </row>
    <row r="146" spans="1:6" x14ac:dyDescent="0.25">
      <c r="B146" s="102" t="s">
        <v>194</v>
      </c>
      <c r="C146">
        <v>2</v>
      </c>
      <c r="E146" s="102" t="s">
        <v>2486</v>
      </c>
      <c r="F146">
        <v>2</v>
      </c>
    </row>
    <row r="147" spans="1:6" x14ac:dyDescent="0.25">
      <c r="B147" s="102" t="s">
        <v>215</v>
      </c>
      <c r="C147">
        <v>3</v>
      </c>
      <c r="E147" s="102" t="s">
        <v>2487</v>
      </c>
      <c r="F147">
        <v>3</v>
      </c>
    </row>
    <row r="148" spans="1:6" x14ac:dyDescent="0.25">
      <c r="B148" s="102" t="s">
        <v>2488</v>
      </c>
      <c r="C148">
        <v>4</v>
      </c>
      <c r="E148" s="102" t="s">
        <v>2489</v>
      </c>
      <c r="F148">
        <v>4</v>
      </c>
    </row>
    <row r="149" spans="1:6" x14ac:dyDescent="0.25">
      <c r="B149" s="102" t="s">
        <v>2490</v>
      </c>
      <c r="C149">
        <v>5</v>
      </c>
      <c r="E149" s="102" t="s">
        <v>2491</v>
      </c>
      <c r="F149">
        <v>5</v>
      </c>
    </row>
    <row r="150" spans="1:6" x14ac:dyDescent="0.25">
      <c r="B150" s="102" t="s">
        <v>2492</v>
      </c>
      <c r="C150">
        <v>6</v>
      </c>
      <c r="E150" s="102" t="s">
        <v>2493</v>
      </c>
      <c r="F150">
        <v>6</v>
      </c>
    </row>
    <row r="151" spans="1:6" x14ac:dyDescent="0.25">
      <c r="B151" s="102" t="s">
        <v>2494</v>
      </c>
      <c r="C151">
        <v>7</v>
      </c>
      <c r="E151" s="102" t="s">
        <v>2495</v>
      </c>
      <c r="F151">
        <v>7</v>
      </c>
    </row>
    <row r="152" spans="1:6" x14ac:dyDescent="0.25">
      <c r="B152" s="102" t="s">
        <v>2496</v>
      </c>
      <c r="C152">
        <v>8</v>
      </c>
      <c r="E152" s="102" t="s">
        <v>2497</v>
      </c>
      <c r="F152">
        <v>8</v>
      </c>
    </row>
    <row r="153" spans="1:6" x14ac:dyDescent="0.25">
      <c r="B153" s="102" t="s">
        <v>2498</v>
      </c>
      <c r="C153">
        <v>9</v>
      </c>
      <c r="E153" s="102" t="s">
        <v>2499</v>
      </c>
      <c r="F153">
        <v>9</v>
      </c>
    </row>
    <row r="154" spans="1:6" x14ac:dyDescent="0.25">
      <c r="B154" s="102" t="s">
        <v>2500</v>
      </c>
      <c r="C154">
        <v>10</v>
      </c>
      <c r="E154" s="102" t="s">
        <v>2501</v>
      </c>
      <c r="F154">
        <v>10</v>
      </c>
    </row>
    <row r="155" spans="1:6" x14ac:dyDescent="0.25">
      <c r="B155" s="102" t="s">
        <v>2502</v>
      </c>
      <c r="C155">
        <v>11</v>
      </c>
      <c r="E155" s="102" t="s">
        <v>2503</v>
      </c>
      <c r="F155">
        <v>11</v>
      </c>
    </row>
    <row r="156" spans="1:6" x14ac:dyDescent="0.25">
      <c r="B156" s="102" t="s">
        <v>2504</v>
      </c>
      <c r="C156">
        <v>12</v>
      </c>
      <c r="E156" s="102" t="s">
        <v>2505</v>
      </c>
      <c r="F156">
        <v>12</v>
      </c>
    </row>
    <row r="157" spans="1:6" x14ac:dyDescent="0.25">
      <c r="B157" s="102" t="s">
        <v>2506</v>
      </c>
      <c r="C157">
        <v>13</v>
      </c>
      <c r="E157" s="102" t="s">
        <v>2507</v>
      </c>
      <c r="F157">
        <v>13</v>
      </c>
    </row>
    <row r="158" spans="1:6" x14ac:dyDescent="0.25">
      <c r="B158" s="102" t="s">
        <v>210</v>
      </c>
      <c r="C158">
        <v>14</v>
      </c>
      <c r="E158" s="102" t="s">
        <v>139</v>
      </c>
      <c r="F158">
        <v>14</v>
      </c>
    </row>
    <row r="159" spans="1:6" x14ac:dyDescent="0.25">
      <c r="B159" s="102" t="s">
        <v>27</v>
      </c>
      <c r="C159">
        <v>15</v>
      </c>
      <c r="E159" s="102" t="s">
        <v>2508</v>
      </c>
      <c r="F159">
        <v>15</v>
      </c>
    </row>
    <row r="160" spans="1:6" x14ac:dyDescent="0.25">
      <c r="B160" s="102" t="s">
        <v>2509</v>
      </c>
      <c r="C160">
        <v>16</v>
      </c>
      <c r="E160" s="102"/>
    </row>
    <row r="161" spans="2:8" x14ac:dyDescent="0.25">
      <c r="B161" s="102" t="s">
        <v>2510</v>
      </c>
      <c r="C161">
        <v>17</v>
      </c>
      <c r="E161" s="102"/>
    </row>
    <row r="162" spans="2:8" ht="15.75" thickBot="1" x14ac:dyDescent="0.3">
      <c r="B162" s="102" t="s">
        <v>2511</v>
      </c>
      <c r="C162">
        <v>18</v>
      </c>
    </row>
    <row r="163" spans="2:8" x14ac:dyDescent="0.25">
      <c r="B163" s="102" t="s">
        <v>2512</v>
      </c>
      <c r="C163">
        <v>19</v>
      </c>
      <c r="D163" s="103"/>
      <c r="E163" s="141" t="s">
        <v>2474</v>
      </c>
    </row>
    <row r="164" spans="2:8" x14ac:dyDescent="0.25">
      <c r="B164" s="102" t="s">
        <v>2513</v>
      </c>
      <c r="C164">
        <v>20</v>
      </c>
      <c r="D164" t="s">
        <v>2292</v>
      </c>
      <c r="E164" s="102" t="s">
        <v>2514</v>
      </c>
      <c r="F164">
        <v>1</v>
      </c>
    </row>
    <row r="165" spans="2:8" x14ac:dyDescent="0.25">
      <c r="B165" s="102" t="s">
        <v>2515</v>
      </c>
      <c r="C165">
        <v>21</v>
      </c>
      <c r="E165" s="102"/>
    </row>
    <row r="166" spans="2:8" x14ac:dyDescent="0.25">
      <c r="B166" s="102" t="s">
        <v>2516</v>
      </c>
      <c r="C166">
        <v>22</v>
      </c>
      <c r="E166" s="102"/>
    </row>
    <row r="167" spans="2:8" x14ac:dyDescent="0.25">
      <c r="B167" s="102" t="s">
        <v>2517</v>
      </c>
      <c r="C167">
        <v>23</v>
      </c>
    </row>
    <row r="168" spans="2:8" ht="15.75" thickBot="1" x14ac:dyDescent="0.3">
      <c r="B168" s="102" t="s">
        <v>2518</v>
      </c>
      <c r="C168">
        <v>24</v>
      </c>
    </row>
    <row r="169" spans="2:8" ht="15.75" thickBot="1" x14ac:dyDescent="0.3">
      <c r="B169" s="102" t="s">
        <v>2519</v>
      </c>
      <c r="C169">
        <v>25</v>
      </c>
      <c r="D169" s="103"/>
      <c r="G169" s="137" t="s">
        <v>2476</v>
      </c>
    </row>
    <row r="170" spans="2:8" x14ac:dyDescent="0.25">
      <c r="B170" s="102" t="s">
        <v>137</v>
      </c>
      <c r="C170">
        <v>26</v>
      </c>
      <c r="D170" t="s">
        <v>2292</v>
      </c>
      <c r="G170" s="110" t="s">
        <v>184</v>
      </c>
      <c r="H170">
        <v>1</v>
      </c>
    </row>
    <row r="171" spans="2:8" x14ac:dyDescent="0.25">
      <c r="B171" s="102"/>
      <c r="G171" s="102" t="s">
        <v>2520</v>
      </c>
      <c r="H171">
        <v>2</v>
      </c>
    </row>
    <row r="172" spans="2:8" x14ac:dyDescent="0.25">
      <c r="B172" s="102"/>
      <c r="G172" s="102" t="s">
        <v>2521</v>
      </c>
      <c r="H172">
        <v>3</v>
      </c>
    </row>
    <row r="173" spans="2:8" x14ac:dyDescent="0.25">
      <c r="B173" s="102"/>
      <c r="G173" s="102" t="s">
        <v>194</v>
      </c>
      <c r="H173">
        <v>4</v>
      </c>
    </row>
    <row r="174" spans="2:8" x14ac:dyDescent="0.25">
      <c r="G174" s="102" t="s">
        <v>2522</v>
      </c>
      <c r="H174">
        <v>5</v>
      </c>
    </row>
    <row r="175" spans="2:8" x14ac:dyDescent="0.25">
      <c r="G175" s="102" t="s">
        <v>696</v>
      </c>
      <c r="H175">
        <v>6</v>
      </c>
    </row>
    <row r="176" spans="2:8" x14ac:dyDescent="0.25">
      <c r="G176" s="201" t="s">
        <v>2523</v>
      </c>
      <c r="H176">
        <v>7</v>
      </c>
    </row>
    <row r="177" spans="2:8" ht="15.75" thickBot="1" x14ac:dyDescent="0.3">
      <c r="G177" s="201" t="s">
        <v>2524</v>
      </c>
      <c r="H177">
        <v>8</v>
      </c>
    </row>
    <row r="178" spans="2:8" ht="15.75" thickBot="1" x14ac:dyDescent="0.3">
      <c r="D178" s="103"/>
      <c r="E178" s="137" t="s">
        <v>2481</v>
      </c>
      <c r="G178" s="201" t="s">
        <v>2525</v>
      </c>
      <c r="H178">
        <v>9</v>
      </c>
    </row>
    <row r="179" spans="2:8" x14ac:dyDescent="0.25">
      <c r="D179" t="s">
        <v>2292</v>
      </c>
      <c r="E179" s="110" t="s">
        <v>2526</v>
      </c>
      <c r="F179">
        <v>1</v>
      </c>
      <c r="G179" s="201" t="s">
        <v>2499</v>
      </c>
      <c r="H179">
        <v>10</v>
      </c>
    </row>
    <row r="180" spans="2:8" x14ac:dyDescent="0.25">
      <c r="E180" s="102" t="s">
        <v>182</v>
      </c>
      <c r="F180">
        <v>2</v>
      </c>
      <c r="G180" s="201" t="s">
        <v>749</v>
      </c>
      <c r="H180">
        <v>11</v>
      </c>
    </row>
    <row r="181" spans="2:8" x14ac:dyDescent="0.25">
      <c r="E181" s="102"/>
      <c r="G181" s="201" t="s">
        <v>2527</v>
      </c>
      <c r="H181">
        <v>12</v>
      </c>
    </row>
    <row r="186" spans="2:8" ht="15.75" thickBot="1" x14ac:dyDescent="0.3"/>
    <row r="187" spans="2:8" ht="15.75" thickBot="1" x14ac:dyDescent="0.3">
      <c r="B187" s="137" t="s">
        <v>2528</v>
      </c>
    </row>
    <row r="188" spans="2:8" x14ac:dyDescent="0.25">
      <c r="B188" s="136" t="s">
        <v>259</v>
      </c>
      <c r="C188">
        <v>1</v>
      </c>
    </row>
    <row r="189" spans="2:8" x14ac:dyDescent="0.25">
      <c r="B189" s="135" t="s">
        <v>247</v>
      </c>
      <c r="C189">
        <v>2</v>
      </c>
    </row>
    <row r="190" spans="2:8" x14ac:dyDescent="0.25">
      <c r="B190" s="135" t="s">
        <v>516</v>
      </c>
      <c r="C190">
        <v>3</v>
      </c>
    </row>
    <row r="191" spans="2:8" x14ac:dyDescent="0.25">
      <c r="B191" s="135" t="s">
        <v>262</v>
      </c>
      <c r="C191">
        <v>4</v>
      </c>
    </row>
    <row r="192" spans="2:8" x14ac:dyDescent="0.25">
      <c r="B192" s="135" t="s">
        <v>290</v>
      </c>
      <c r="C192">
        <v>5</v>
      </c>
    </row>
    <row r="193" spans="2:3" x14ac:dyDescent="0.25">
      <c r="B193" s="135" t="s">
        <v>2529</v>
      </c>
      <c r="C193">
        <v>6</v>
      </c>
    </row>
    <row r="194" spans="2:3" x14ac:dyDescent="0.25">
      <c r="B194" s="135" t="s">
        <v>2530</v>
      </c>
      <c r="C194">
        <v>7</v>
      </c>
    </row>
    <row r="195" spans="2:3" x14ac:dyDescent="0.25">
      <c r="B195" s="135" t="s">
        <v>674</v>
      </c>
      <c r="C195">
        <v>8</v>
      </c>
    </row>
    <row r="196" spans="2:3" x14ac:dyDescent="0.25">
      <c r="B196" s="135" t="s">
        <v>496</v>
      </c>
      <c r="C196">
        <v>9</v>
      </c>
    </row>
    <row r="197" spans="2:3" x14ac:dyDescent="0.25">
      <c r="B197" s="135" t="s">
        <v>255</v>
      </c>
      <c r="C197">
        <v>10</v>
      </c>
    </row>
    <row r="198" spans="2:3" x14ac:dyDescent="0.25">
      <c r="B198" s="135" t="s">
        <v>248</v>
      </c>
      <c r="C198">
        <v>11</v>
      </c>
    </row>
    <row r="199" spans="2:3" x14ac:dyDescent="0.25">
      <c r="B199" s="135" t="s">
        <v>2531</v>
      </c>
      <c r="C199">
        <v>12</v>
      </c>
    </row>
    <row r="200" spans="2:3" x14ac:dyDescent="0.25">
      <c r="B200" s="135" t="s">
        <v>456</v>
      </c>
      <c r="C200">
        <v>13</v>
      </c>
    </row>
    <row r="201" spans="2:3" x14ac:dyDescent="0.25">
      <c r="B201" s="135" t="s">
        <v>2532</v>
      </c>
      <c r="C201">
        <v>14</v>
      </c>
    </row>
    <row r="202" spans="2:3" x14ac:dyDescent="0.25">
      <c r="B202" s="135" t="s">
        <v>797</v>
      </c>
      <c r="C202">
        <v>15</v>
      </c>
    </row>
    <row r="203" spans="2:3" x14ac:dyDescent="0.25">
      <c r="B203" s="135" t="s">
        <v>2533</v>
      </c>
      <c r="C203">
        <v>16</v>
      </c>
    </row>
    <row r="204" spans="2:3" x14ac:dyDescent="0.25">
      <c r="B204" s="135" t="s">
        <v>497</v>
      </c>
      <c r="C204">
        <v>17</v>
      </c>
    </row>
    <row r="205" spans="2:3" x14ac:dyDescent="0.25">
      <c r="B205" s="135" t="s">
        <v>1129</v>
      </c>
      <c r="C205">
        <v>18</v>
      </c>
    </row>
    <row r="206" spans="2:3" x14ac:dyDescent="0.25">
      <c r="B206" s="135" t="s">
        <v>251</v>
      </c>
      <c r="C206">
        <v>19</v>
      </c>
    </row>
    <row r="207" spans="2:3" x14ac:dyDescent="0.25">
      <c r="B207" s="102"/>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0" ma:contentTypeDescription="Crear nuevo documento." ma:contentTypeScope="" ma:versionID="c354285e49a8c6f66e29b931efd56b1a">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3481cf42f78600827ffeb5bf22801045"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6E1E353-782A-46AC-B0A6-98E8917B42C7}">
  <ds:schemaRefs>
    <ds:schemaRef ds:uri="http://purl.org/dc/terms/"/>
    <ds:schemaRef ds:uri="009d42a5-c66e-4786-b0bb-1ca405917402"/>
    <ds:schemaRef ds:uri="828201a5-4980-454b-b68f-b51c618fd3e5"/>
    <ds:schemaRef ds:uri="http://schemas.microsoft.com/office/2006/documentManagement/types"/>
    <ds:schemaRef ds:uri="http://purl.org/dc/dcmitype/"/>
    <ds:schemaRef ds:uri="http://purl.org/dc/elements/1.1/"/>
    <ds:schemaRef ds:uri="http://schemas.microsoft.com/office/infopath/2007/PartnerControls"/>
    <ds:schemaRef ds:uri="http://www.w3.org/XML/1998/namespace"/>
    <ds:schemaRef ds:uri="http://schemas.openxmlformats.org/package/2006/metadata/core-properties"/>
    <ds:schemaRef ds:uri="http://schemas.microsoft.com/sharepoint/v3"/>
    <ds:schemaRef ds:uri="http://schemas.microsoft.com/office/2006/metadata/properties"/>
  </ds:schemaRefs>
</ds:datastoreItem>
</file>

<file path=customXml/itemProps2.xml><?xml version="1.0" encoding="utf-8"?>
<ds:datastoreItem xmlns:ds="http://schemas.openxmlformats.org/officeDocument/2006/customXml" ds:itemID="{D2CA367A-6CC8-4BC9-8E5C-FE505362B61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14C3B7E-8398-424C-B251-76768029510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125</vt:i4>
      </vt:variant>
    </vt:vector>
  </HeadingPairs>
  <TitlesOfParts>
    <vt:vector size="140" baseType="lpstr">
      <vt:lpstr>Resumen</vt:lpstr>
      <vt:lpstr>Formulario PPGR1</vt:lpstr>
      <vt:lpstr>Formulario PPGR2</vt:lpstr>
      <vt:lpstr>Formulario PPGR3</vt:lpstr>
      <vt:lpstr>Formulario PPGR4</vt:lpstr>
      <vt:lpstr>Formulario PPGR5</vt:lpstr>
      <vt:lpstr>Formulario PPGR6</vt:lpstr>
      <vt:lpstr>Formulario PPGR7</vt:lpstr>
      <vt:lpstr>Formulario PPGR8</vt:lpstr>
      <vt:lpstr>Tablero Indicadores POA</vt:lpstr>
      <vt:lpstr>Prov</vt:lpstr>
      <vt:lpstr>Insumos</vt:lpstr>
      <vt:lpstr>LSIns</vt:lpstr>
      <vt:lpstr>Obj</vt:lpstr>
      <vt:lpstr>Catalogo</vt:lpstr>
      <vt:lpstr>'Formulario PPGR1'!Área_de_impresión</vt:lpstr>
      <vt:lpstr>Azua</vt:lpstr>
      <vt:lpstr>Bahoruco</vt:lpstr>
      <vt:lpstr>Barahona</vt:lpstr>
      <vt:lpstr>CodigoActividad</vt:lpstr>
      <vt:lpstr>Dajabon</vt:lpstr>
      <vt:lpstr>Dajabón</vt:lpstr>
      <vt:lpstr>Distrito_Nacional</vt:lpstr>
      <vt:lpstr>Duarte</vt:lpstr>
      <vt:lpstr>El_Seibo</vt:lpstr>
      <vt:lpstr>Elias_Pina</vt:lpstr>
      <vt:lpstr>Elías_Piña</vt:lpstr>
      <vt:lpstr>Espaillat</vt:lpstr>
      <vt:lpstr>Hato_Mayor</vt:lpstr>
      <vt:lpstr>Hermanas_Mirabal</vt:lpstr>
      <vt:lpstr>Independencia</vt:lpstr>
      <vt:lpstr>La_Altagracia</vt:lpstr>
      <vt:lpstr>La_Romana</vt:lpstr>
      <vt:lpstr>La_Vega</vt:lpstr>
      <vt:lpstr>Le.1</vt:lpstr>
      <vt:lpstr>Le.2</vt:lpstr>
      <vt:lpstr>Le.3</vt:lpstr>
      <vt:lpstr>Le.4</vt:lpstr>
      <vt:lpstr>ls_ComprayAlquiler</vt:lpstr>
      <vt:lpstr>ls_Departamento</vt:lpstr>
      <vt:lpstr>Ls_DepartamentosSRS</vt:lpstr>
      <vt:lpstr>Ls_DependenciasSRS</vt:lpstr>
      <vt:lpstr>ls_Direccion</vt:lpstr>
      <vt:lpstr>Ls_DivisionesSRS</vt:lpstr>
      <vt:lpstr>Ls_Estructura</vt:lpstr>
      <vt:lpstr>Ls_GerenciasSRS</vt:lpstr>
      <vt:lpstr>Ls_LinesEstategica</vt:lpstr>
      <vt:lpstr>Ls_Medio_Verificacion</vt:lpstr>
      <vt:lpstr>Ls_ObjEstrategico</vt:lpstr>
      <vt:lpstr>Ls_Oficina</vt:lpstr>
      <vt:lpstr>Ls_OficinasSRS</vt:lpstr>
      <vt:lpstr>ls_Regiones</vt:lpstr>
      <vt:lpstr>ls_SubDireccion</vt:lpstr>
      <vt:lpstr>ls_TiposAcciones</vt:lpstr>
      <vt:lpstr>ls_UnidadesSRS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lsFuentesFinanciamiento</vt:lpstr>
      <vt:lpstr>lsGasoil</vt:lpstr>
      <vt:lpstr>lsHerramientasMenores</vt:lpstr>
      <vt:lpstr>lsImpresionyEncuadernacion</vt:lpstr>
      <vt:lpstr>lsInsumos</vt:lpstr>
      <vt:lpstr>lsInsumosEquipos</vt:lpstr>
      <vt:lpstr>lsLlantasyNeumaticos</vt:lpstr>
      <vt:lpstr>lsMantenimiento</vt:lpstr>
      <vt:lpstr>lsMantenimientoyReparacion</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LsTipoEESS</vt:lpstr>
      <vt:lpstr>lsTipoIntervencion</vt:lpstr>
      <vt:lpstr>lsUtilesdeCocina</vt:lpstr>
      <vt:lpstr>lsUtilesdeOficina</vt:lpstr>
      <vt:lpstr>lsUtilesMenoresMQ</vt:lpstr>
      <vt:lpstr>lsViaticosDP</vt:lpstr>
      <vt:lpstr>Maria_Trinidad_Sanchez</vt:lpstr>
      <vt:lpstr>María_Trinidad_Sánchez</vt:lpstr>
      <vt:lpstr>Monsenor_Nouel</vt:lpstr>
      <vt:lpstr>Monseñor_Nouel</vt:lpstr>
      <vt:lpstr>Monte_Plata</vt:lpstr>
      <vt:lpstr>Montecristi</vt:lpstr>
      <vt:lpstr>Obj1.1</vt:lpstr>
      <vt:lpstr>Obj1.2</vt:lpstr>
      <vt:lpstr>Obj1.3</vt:lpstr>
      <vt:lpstr>Obj2.1</vt:lpstr>
      <vt:lpstr>Obj2.2</vt:lpstr>
      <vt:lpstr>Obj2.3</vt:lpstr>
      <vt:lpstr>Obj3.1</vt:lpstr>
      <vt:lpstr>Obj3.2</vt:lpstr>
      <vt:lpstr>Obj3.3</vt:lpstr>
      <vt:lpstr>Obj3.4</vt:lpstr>
      <vt:lpstr>Obj3.5</vt:lpstr>
      <vt:lpstr>Obj3.6</vt:lpstr>
      <vt:lpstr>Obj3.7</vt:lpstr>
      <vt:lpstr>Pedernales</vt:lpstr>
      <vt:lpstr>Peravia</vt:lpstr>
      <vt:lpstr>Periodo_POA</vt:lpstr>
      <vt:lpstr>Productos</vt:lpstr>
      <vt:lpstr>Provincias</vt:lpstr>
      <vt:lpstr>Puerto_Plata</vt:lpstr>
      <vt:lpstr>Samana</vt:lpstr>
      <vt:lpstr>Samaná</vt:lpstr>
      <vt:lpstr>San_Cristobal</vt:lpstr>
      <vt:lpstr>San_Cristóbal</vt:lpstr>
      <vt:lpstr>San_Jose_de_Ocoa</vt:lpstr>
      <vt:lpstr>San_José_de_Ocoa</vt:lpstr>
      <vt:lpstr>San_Juan</vt:lpstr>
      <vt:lpstr>San_Pedro_de_Macoris</vt:lpstr>
      <vt:lpstr>San_Pedro_de_Macorís</vt:lpstr>
      <vt:lpstr>Sanchez_Ramirez</vt:lpstr>
      <vt:lpstr>Sánchez_Ramírez</vt:lpstr>
      <vt:lpstr>Santiago</vt:lpstr>
      <vt:lpstr>Santiago_Rodriguez</vt:lpstr>
      <vt:lpstr>Santiago_Rodríguez</vt:lpstr>
      <vt:lpstr>Santo_Domingo</vt:lpstr>
      <vt:lpstr>Valverde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dc:creator>
  <cp:keywords/>
  <dc:description/>
  <cp:lastModifiedBy>OAI</cp:lastModifiedBy>
  <cp:revision/>
  <cp:lastPrinted>2025-05-16T19:03:03Z</cp:lastPrinted>
  <dcterms:created xsi:type="dcterms:W3CDTF">2010-07-12T13:23:52Z</dcterms:created>
  <dcterms:modified xsi:type="dcterms:W3CDTF">2025-05-16T19:04:08Z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